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filterPrivacy="1" showInkAnnotation="0" codeName="ThisWorkbook" defaultThemeVersion="124226"/>
  <xr:revisionPtr revIDLastSave="0" documentId="13_ncr:1_{5FB553DC-080F-458A-BD43-A588A77977D4}" xr6:coauthVersionLast="36" xr6:coauthVersionMax="36" xr10:uidLastSave="{00000000-0000-0000-0000-000000000000}"/>
  <bookViews>
    <workbookView xWindow="0" yWindow="0" windowWidth="19200" windowHeight="8120" tabRatio="369" xr2:uid="{00000000-000D-0000-FFFF-FFFF00000000}"/>
  </bookViews>
  <sheets>
    <sheet name="Sheet1" sheetId="1" r:id="rId1"/>
    <sheet name="Sheet2" sheetId="2" state="hidden" r:id="rId2"/>
    <sheet name="Sheet4" sheetId="4" state="hidden" r:id="rId3"/>
    <sheet name="Sheet3" sheetId="5" state="hidden" r:id="rId4"/>
  </sheets>
  <definedNames>
    <definedName name="aaaaa">Sheet2!$L$24</definedName>
    <definedName name="Co_esr">Sheet1!$E$23</definedName>
    <definedName name="Cout">Sheet1!$E$20</definedName>
    <definedName name="DC_gain_comp">Sheet2!$B$37</definedName>
    <definedName name="DC_gain_power">Sheet2!$B$27</definedName>
    <definedName name="dcr">Sheet1!$B$21</definedName>
    <definedName name="Dmax">Sheet2!$E$19</definedName>
    <definedName name="Dmin">Sheet2!$E$17</definedName>
    <definedName name="Effi">Sheet2!$Q$8</definedName>
    <definedName name="fp">Sheet2!$B$23</definedName>
    <definedName name="fp_comp1">Sheet2!$B$35</definedName>
    <definedName name="fp_comp2">Sheet2!$B$36</definedName>
    <definedName name="fp_comp2p">Sheet2!$B$48</definedName>
    <definedName name="fp_compp2">Sheet2!$B$48</definedName>
    <definedName name="fp_ff">Sheet2!$B$61</definedName>
    <definedName name="fp3p">Sheet2!$B$47</definedName>
    <definedName name="fpcomp3">Sheet2!$B$47</definedName>
    <definedName name="frhp">Sheet1!$E$36</definedName>
    <definedName name="fs">Sheet4!$B$23</definedName>
    <definedName name="fsw">Sheet1!$E$7</definedName>
    <definedName name="fz_comp">Sheet2!$B$34</definedName>
    <definedName name="fz_ff">Sheet2!$B$60</definedName>
    <definedName name="fzESR">Sheet2!$B$26</definedName>
    <definedName name="fzRHP">Sheet2!$B$25</definedName>
    <definedName name="GmPS">Sheet2!$B$6</definedName>
    <definedName name="HSFET_dead_time">Sheet4!#REF!</definedName>
    <definedName name="HSFET_Rdson">Sheet4!#REF!</definedName>
    <definedName name="HSFET_Vd">Sheet4!$C$58</definedName>
    <definedName name="HSVd">Sheet4!$B$14</definedName>
    <definedName name="iiiii">Sheet4!$C$44</definedName>
    <definedName name="Iinavg">Sheet1!#REF!</definedName>
    <definedName name="Iinavgmax">Sheet1!$G$18</definedName>
    <definedName name="Iinavgmin">Sheet1!$G$17</definedName>
    <definedName name="Iinmax">Sheet2!$Q$17</definedName>
    <definedName name="ILpeak">Sheet4!$C$45</definedName>
    <definedName name="ILrms">Sheet4!$C$44</definedName>
    <definedName name="ILvalley">Sheet4!$B$46</definedName>
    <definedName name="Iout">Sheet2!$E$9</definedName>
    <definedName name="Ioutmax">Sheet4!#REF!</definedName>
    <definedName name="Ipeak">Sheet1!$J$25</definedName>
    <definedName name="Iripple_target">Sheet1!#REF!</definedName>
    <definedName name="Iripple_vmin">Sheet1!$E$69</definedName>
    <definedName name="Irms">Sheet1!$J$26</definedName>
    <definedName name="Irmsmax">Sheet1!$J$26</definedName>
    <definedName name="Ivalley">Sheet1!$J$27</definedName>
    <definedName name="Kind">Sheet2!$E$20</definedName>
    <definedName name="L">Sheet1!#REF!</definedName>
    <definedName name="LSFET_fall_time">Sheet4!#REF!</definedName>
    <definedName name="LSFET_Rdson">Sheet4!#REF!</definedName>
    <definedName name="LSFET_rise_time">Sheet4!#REF!</definedName>
    <definedName name="LSFETfalltime">Sheet4!$B$10</definedName>
    <definedName name="LSFETrisetime">Sheet4!$B$11</definedName>
    <definedName name="Qg">Sheet4!$B$16</definedName>
    <definedName name="Rcomp">Sheet1!$B$43</definedName>
    <definedName name="Rdown">Sheet2!$B$17</definedName>
    <definedName name="Risodson">Sheet4!$B$15</definedName>
    <definedName name="Rsns">Sheet2!$D$5</definedName>
    <definedName name="Rup">Sheet2!$B$16</definedName>
    <definedName name="TempK1">Sheet4!$B$7</definedName>
    <definedName name="TempK2">Sheet4!$B$8</definedName>
    <definedName name="Vg">Sheet4!$B$17</definedName>
    <definedName name="Vin">Sheet1!$B$8</definedName>
    <definedName name="Vin_max">Sheet2!$E$7</definedName>
    <definedName name="Vin_min">Sheet2!$E$5</definedName>
    <definedName name="Vin_nom">Sheet1!#REF!</definedName>
    <definedName name="Vinmax">Sheet1!$B$9</definedName>
    <definedName name="Vinmin">Sheet1!$B$7</definedName>
    <definedName name="Viripple">Sheet1!#REF!</definedName>
    <definedName name="Vout">Sheet2!$B$11</definedName>
    <definedName name="Vref">Sheet2!$B$3</definedName>
  </definedNames>
  <calcPr calcId="191029"/>
</workbook>
</file>

<file path=xl/calcChain.xml><?xml version="1.0" encoding="utf-8"?>
<calcChain xmlns="http://schemas.openxmlformats.org/spreadsheetml/2006/main">
  <c r="B8" i="2" l="1"/>
  <c r="B48" i="2"/>
  <c r="D33" i="2"/>
  <c r="B28" i="1" l="1"/>
  <c r="B14" i="1"/>
  <c r="B57" i="2" l="1"/>
  <c r="B61" i="2" s="1"/>
  <c r="B60" i="2" l="1"/>
  <c r="B63" i="1" s="1"/>
  <c r="G4" i="4" l="1"/>
  <c r="G5" i="4"/>
  <c r="D32" i="2" l="1"/>
  <c r="D31" i="2"/>
  <c r="B35" i="1" l="1"/>
  <c r="U4" i="1" l="1"/>
  <c r="U10" i="1" l="1"/>
  <c r="B24" i="1"/>
  <c r="U9" i="1"/>
  <c r="U3" i="1" l="1"/>
  <c r="B15" i="1"/>
  <c r="U13" i="1" s="1"/>
  <c r="B22" i="1" l="1"/>
  <c r="B22" i="2"/>
  <c r="B23" i="1"/>
  <c r="U15" i="1" s="1"/>
  <c r="C25" i="4" s="1"/>
  <c r="U8" i="1"/>
  <c r="U7" i="1"/>
  <c r="B19" i="1"/>
  <c r="B23" i="4"/>
  <c r="U11" i="1" l="1"/>
  <c r="B25" i="1"/>
  <c r="B42" i="1"/>
  <c r="B40" i="1"/>
  <c r="B26" i="1"/>
  <c r="U12" i="1"/>
  <c r="C24" i="4" s="1"/>
  <c r="C26" i="4" s="1"/>
  <c r="D46" i="2" l="1"/>
  <c r="D45" i="2"/>
  <c r="D25" i="4" l="1"/>
  <c r="D26" i="4"/>
  <c r="D24" i="4"/>
  <c r="E9" i="2"/>
  <c r="B36" i="2" l="1"/>
  <c r="B13" i="2"/>
  <c r="B14" i="2"/>
  <c r="B15" i="2"/>
  <c r="D15" i="2" s="1"/>
  <c r="B61" i="1" l="1"/>
  <c r="B17" i="4"/>
  <c r="D31" i="4" l="1"/>
  <c r="D30" i="4"/>
  <c r="C30" i="4"/>
  <c r="B30" i="4"/>
  <c r="B8" i="4"/>
  <c r="B7" i="4"/>
  <c r="B4" i="4"/>
  <c r="C27" i="4" s="1"/>
  <c r="B73" i="1" s="1"/>
  <c r="B12" i="4"/>
  <c r="B9" i="4"/>
  <c r="F6" i="4" s="1"/>
  <c r="C28" i="4" l="1"/>
  <c r="D4" i="2" l="1"/>
  <c r="B18" i="2" l="1"/>
  <c r="B17" i="2"/>
  <c r="B2" i="2"/>
  <c r="B47" i="1" l="1"/>
  <c r="B16" i="2" s="1"/>
  <c r="B47" i="2" s="1"/>
  <c r="W233" i="2" l="1"/>
  <c r="AO233" i="2" s="1"/>
  <c r="W234" i="2"/>
  <c r="W235" i="2"/>
  <c r="W236" i="2"/>
  <c r="W237" i="2"/>
  <c r="AN237" i="2" s="1"/>
  <c r="W238" i="2"/>
  <c r="W239" i="2"/>
  <c r="W240" i="2"/>
  <c r="W241" i="2"/>
  <c r="W242" i="2"/>
  <c r="W243" i="2"/>
  <c r="W244" i="2"/>
  <c r="W245" i="2"/>
  <c r="W246" i="2"/>
  <c r="W247" i="2"/>
  <c r="W248" i="2"/>
  <c r="W249" i="2"/>
  <c r="AO249" i="2" s="1"/>
  <c r="W250" i="2"/>
  <c r="W251" i="2"/>
  <c r="W252" i="2"/>
  <c r="W253" i="2"/>
  <c r="AN253" i="2" s="1"/>
  <c r="W254" i="2"/>
  <c r="W255" i="2"/>
  <c r="W256" i="2"/>
  <c r="AN256" i="2" s="1"/>
  <c r="W257" i="2"/>
  <c r="W258" i="2"/>
  <c r="W259" i="2"/>
  <c r="W260" i="2"/>
  <c r="AO260" i="2" s="1"/>
  <c r="W261" i="2"/>
  <c r="W262" i="2"/>
  <c r="W263" i="2"/>
  <c r="W264" i="2"/>
  <c r="W265" i="2"/>
  <c r="W266" i="2"/>
  <c r="W267" i="2"/>
  <c r="W268" i="2"/>
  <c r="W269" i="2"/>
  <c r="W270" i="2"/>
  <c r="AN270" i="2" s="1"/>
  <c r="W271" i="2"/>
  <c r="W272" i="2"/>
  <c r="W273" i="2"/>
  <c r="W274" i="2"/>
  <c r="W275" i="2"/>
  <c r="W276" i="2"/>
  <c r="AO276" i="2" s="1"/>
  <c r="W277" i="2"/>
  <c r="W278" i="2"/>
  <c r="W279" i="2"/>
  <c r="W280" i="2"/>
  <c r="W281" i="2"/>
  <c r="W282" i="2"/>
  <c r="AN282" i="2" s="1"/>
  <c r="W283" i="2"/>
  <c r="AN283" i="2" s="1"/>
  <c r="W284" i="2"/>
  <c r="W285" i="2"/>
  <c r="W286" i="2"/>
  <c r="W287" i="2"/>
  <c r="W288" i="2"/>
  <c r="W289" i="2"/>
  <c r="W290" i="2"/>
  <c r="W291" i="2"/>
  <c r="W292" i="2"/>
  <c r="AO292" i="2" s="1"/>
  <c r="W293" i="2"/>
  <c r="W294" i="2"/>
  <c r="AO294" i="2" s="1"/>
  <c r="W295" i="2"/>
  <c r="AO295" i="2" s="1"/>
  <c r="W296" i="2"/>
  <c r="W297" i="2"/>
  <c r="AO297" i="2" s="1"/>
  <c r="W298" i="2"/>
  <c r="W299" i="2"/>
  <c r="W300" i="2"/>
  <c r="W301" i="2"/>
  <c r="AN301" i="2" s="1"/>
  <c r="W302" i="2"/>
  <c r="W303" i="2"/>
  <c r="W304" i="2"/>
  <c r="W305" i="2"/>
  <c r="W306" i="2"/>
  <c r="W307" i="2"/>
  <c r="AN307" i="2" s="1"/>
  <c r="W308" i="2"/>
  <c r="W309" i="2"/>
  <c r="W310" i="2"/>
  <c r="W311" i="2"/>
  <c r="W312" i="2"/>
  <c r="W313" i="2"/>
  <c r="AO313" i="2" s="1"/>
  <c r="W314" i="2"/>
  <c r="W315" i="2"/>
  <c r="W316" i="2"/>
  <c r="W317" i="2"/>
  <c r="AN317" i="2" s="1"/>
  <c r="W318" i="2"/>
  <c r="W319" i="2"/>
  <c r="W320" i="2"/>
  <c r="AN320" i="2" s="1"/>
  <c r="W321" i="2"/>
  <c r="W322" i="2"/>
  <c r="W323" i="2"/>
  <c r="AN323" i="2" s="1"/>
  <c r="W324" i="2"/>
  <c r="AO324" i="2" s="1"/>
  <c r="W325" i="2"/>
  <c r="W326" i="2"/>
  <c r="W327" i="2"/>
  <c r="W328" i="2"/>
  <c r="W329" i="2"/>
  <c r="W330" i="2"/>
  <c r="W331" i="2"/>
  <c r="W332" i="2"/>
  <c r="W333" i="2"/>
  <c r="W334" i="2"/>
  <c r="AN334" i="2" s="1"/>
  <c r="W335" i="2"/>
  <c r="W336" i="2"/>
  <c r="W337" i="2"/>
  <c r="W338" i="2"/>
  <c r="AO338" i="2" s="1"/>
  <c r="W339" i="2"/>
  <c r="W340" i="2"/>
  <c r="AO340" i="2" s="1"/>
  <c r="W341" i="2"/>
  <c r="W342" i="2"/>
  <c r="AO342" i="2" s="1"/>
  <c r="W343" i="2"/>
  <c r="W344" i="2"/>
  <c r="W345" i="2"/>
  <c r="W346" i="2"/>
  <c r="AN346" i="2" s="1"/>
  <c r="W347" i="2"/>
  <c r="W348" i="2"/>
  <c r="AN348" i="2" s="1"/>
  <c r="W349" i="2"/>
  <c r="W350" i="2"/>
  <c r="W351" i="2"/>
  <c r="W352" i="2"/>
  <c r="W353" i="2"/>
  <c r="W354" i="2"/>
  <c r="AO354" i="2" s="1"/>
  <c r="W355" i="2"/>
  <c r="W356" i="2"/>
  <c r="W357" i="2"/>
  <c r="AO357" i="2" s="1"/>
  <c r="W358" i="2"/>
  <c r="AN358" i="2" s="1"/>
  <c r="W359" i="2"/>
  <c r="W360" i="2"/>
  <c r="W361" i="2"/>
  <c r="W362" i="2"/>
  <c r="AN362" i="2" s="1"/>
  <c r="W363" i="2"/>
  <c r="W364" i="2"/>
  <c r="W365" i="2"/>
  <c r="W366" i="2"/>
  <c r="AN366" i="2" s="1"/>
  <c r="W367" i="2"/>
  <c r="W368" i="2"/>
  <c r="W369" i="2"/>
  <c r="W370" i="2"/>
  <c r="W371" i="2"/>
  <c r="AN371" i="2" s="1"/>
  <c r="W372" i="2"/>
  <c r="W373" i="2"/>
  <c r="AO373" i="2" s="1"/>
  <c r="W374" i="2"/>
  <c r="W375" i="2"/>
  <c r="W376" i="2"/>
  <c r="AO376" i="2" s="1"/>
  <c r="W377" i="2"/>
  <c r="W378" i="2"/>
  <c r="W379" i="2"/>
  <c r="W380" i="2"/>
  <c r="AN380" i="2" s="1"/>
  <c r="W381" i="2"/>
  <c r="W382" i="2"/>
  <c r="W383" i="2"/>
  <c r="W384" i="2"/>
  <c r="W385" i="2"/>
  <c r="W386" i="2"/>
  <c r="W387" i="2"/>
  <c r="W388" i="2"/>
  <c r="W389" i="2"/>
  <c r="W390" i="2"/>
  <c r="W391" i="2"/>
  <c r="W392" i="2"/>
  <c r="AO392" i="2" s="1"/>
  <c r="W393" i="2"/>
  <c r="W394" i="2"/>
  <c r="W395" i="2"/>
  <c r="W396" i="2"/>
  <c r="AN396" i="2" s="1"/>
  <c r="W397" i="2"/>
  <c r="W398" i="2"/>
  <c r="W399" i="2"/>
  <c r="W400" i="2"/>
  <c r="W401" i="2"/>
  <c r="AN401" i="2" s="1"/>
  <c r="W402" i="2"/>
  <c r="AN402" i="2" s="1"/>
  <c r="W403" i="2"/>
  <c r="AO403" i="2" s="1"/>
  <c r="W404" i="2"/>
  <c r="W405" i="2"/>
  <c r="AN405" i="2" s="1"/>
  <c r="W406" i="2"/>
  <c r="W407" i="2"/>
  <c r="W408" i="2"/>
  <c r="AO408" i="2" s="1"/>
  <c r="W409" i="2"/>
  <c r="W410" i="2"/>
  <c r="AN410" i="2" s="1"/>
  <c r="W411" i="2"/>
  <c r="W412" i="2"/>
  <c r="AN412" i="2" s="1"/>
  <c r="W413" i="2"/>
  <c r="W414" i="2"/>
  <c r="W415" i="2"/>
  <c r="W416" i="2"/>
  <c r="W417" i="2"/>
  <c r="W418" i="2"/>
  <c r="AO418" i="2" s="1"/>
  <c r="W419" i="2"/>
  <c r="W420" i="2"/>
  <c r="W421" i="2"/>
  <c r="AO421" i="2" s="1"/>
  <c r="W422" i="2"/>
  <c r="W423" i="2"/>
  <c r="W424" i="2"/>
  <c r="W425" i="2"/>
  <c r="W426" i="2"/>
  <c r="AN426" i="2" s="1"/>
  <c r="W427" i="2"/>
  <c r="AO427" i="2" s="1"/>
  <c r="W428" i="2"/>
  <c r="W429" i="2"/>
  <c r="W430" i="2"/>
  <c r="AN430" i="2" s="1"/>
  <c r="W431" i="2"/>
  <c r="W432" i="2"/>
  <c r="W433" i="2"/>
  <c r="AN433" i="2" s="1"/>
  <c r="W434" i="2"/>
  <c r="W435" i="2"/>
  <c r="AN435" i="2" s="1"/>
  <c r="W436" i="2"/>
  <c r="W437" i="2"/>
  <c r="AO437" i="2" s="1"/>
  <c r="W438" i="2"/>
  <c r="W439" i="2"/>
  <c r="W440" i="2"/>
  <c r="AO440" i="2" s="1"/>
  <c r="W441" i="2"/>
  <c r="W442" i="2"/>
  <c r="W443" i="2"/>
  <c r="W444" i="2"/>
  <c r="AN444" i="2" s="1"/>
  <c r="W445" i="2"/>
  <c r="W446" i="2"/>
  <c r="W447" i="2"/>
  <c r="W448" i="2"/>
  <c r="W449" i="2"/>
  <c r="W450" i="2"/>
  <c r="W451" i="2"/>
  <c r="AN451" i="2" s="1"/>
  <c r="W452" i="2"/>
  <c r="W453" i="2"/>
  <c r="W454" i="2"/>
  <c r="W455" i="2"/>
  <c r="W456" i="2"/>
  <c r="AO456" i="2" s="1"/>
  <c r="W457" i="2"/>
  <c r="W458" i="2"/>
  <c r="W459" i="2"/>
  <c r="W460" i="2"/>
  <c r="AN460" i="2" s="1"/>
  <c r="W461" i="2"/>
  <c r="W462" i="2"/>
  <c r="W463" i="2"/>
  <c r="W464" i="2"/>
  <c r="W465" i="2"/>
  <c r="AN465" i="2" s="1"/>
  <c r="W466" i="2"/>
  <c r="AN466" i="2" s="1"/>
  <c r="W467" i="2"/>
  <c r="W468" i="2"/>
  <c r="W469" i="2"/>
  <c r="AN469" i="2" s="1"/>
  <c r="W470" i="2"/>
  <c r="W471" i="2"/>
  <c r="W472" i="2"/>
  <c r="AO472" i="2" s="1"/>
  <c r="W473" i="2"/>
  <c r="W474" i="2"/>
  <c r="AN474" i="2" s="1"/>
  <c r="W475" i="2"/>
  <c r="W476" i="2"/>
  <c r="AN476" i="2" s="1"/>
  <c r="W477" i="2"/>
  <c r="W478" i="2"/>
  <c r="W479" i="2"/>
  <c r="W480" i="2"/>
  <c r="W481" i="2"/>
  <c r="W482" i="2"/>
  <c r="AO482" i="2" s="1"/>
  <c r="W483" i="2"/>
  <c r="W484" i="2"/>
  <c r="W485" i="2"/>
  <c r="AO485" i="2" s="1"/>
  <c r="W486" i="2"/>
  <c r="AN486" i="2" s="1"/>
  <c r="W487" i="2"/>
  <c r="W488" i="2"/>
  <c r="W489" i="2"/>
  <c r="W490" i="2"/>
  <c r="W491" i="2"/>
  <c r="AO491" i="2" s="1"/>
  <c r="W492" i="2"/>
  <c r="W493" i="2"/>
  <c r="W494" i="2"/>
  <c r="AN494" i="2" s="1"/>
  <c r="W495" i="2"/>
  <c r="W496" i="2"/>
  <c r="W497" i="2"/>
  <c r="AN497" i="2" s="1"/>
  <c r="W498" i="2"/>
  <c r="W499" i="2"/>
  <c r="AN499" i="2" s="1"/>
  <c r="W500" i="2"/>
  <c r="W501" i="2"/>
  <c r="AN501" i="2" s="1"/>
  <c r="W502" i="2"/>
  <c r="W503" i="2"/>
  <c r="W504" i="2"/>
  <c r="AO504" i="2" s="1"/>
  <c r="W505" i="2"/>
  <c r="W506" i="2"/>
  <c r="W507" i="2"/>
  <c r="W508" i="2"/>
  <c r="AN508" i="2" s="1"/>
  <c r="W509" i="2"/>
  <c r="W510" i="2"/>
  <c r="W511" i="2"/>
  <c r="W512" i="2"/>
  <c r="W513" i="2"/>
  <c r="W514" i="2"/>
  <c r="W515" i="2"/>
  <c r="W516" i="2"/>
  <c r="W517" i="2"/>
  <c r="W518" i="2"/>
  <c r="W519" i="2"/>
  <c r="W520" i="2"/>
  <c r="AO520" i="2" s="1"/>
  <c r="W521" i="2"/>
  <c r="W522" i="2"/>
  <c r="W523" i="2"/>
  <c r="W524" i="2"/>
  <c r="AN524" i="2" s="1"/>
  <c r="W525" i="2"/>
  <c r="W526" i="2"/>
  <c r="W527" i="2"/>
  <c r="W528" i="2"/>
  <c r="W529" i="2"/>
  <c r="AN529" i="2" s="1"/>
  <c r="W530" i="2"/>
  <c r="AN530" i="2" s="1"/>
  <c r="W531" i="2"/>
  <c r="W532" i="2"/>
  <c r="W533" i="2"/>
  <c r="AN533" i="2" s="1"/>
  <c r="W534" i="2"/>
  <c r="W535" i="2"/>
  <c r="W536" i="2"/>
  <c r="AO536" i="2" s="1"/>
  <c r="W537" i="2"/>
  <c r="W538" i="2"/>
  <c r="AN538" i="2" s="1"/>
  <c r="W539" i="2"/>
  <c r="W540" i="2"/>
  <c r="AN540" i="2" s="1"/>
  <c r="W541" i="2"/>
  <c r="W542" i="2"/>
  <c r="W543" i="2"/>
  <c r="W544" i="2"/>
  <c r="W545" i="2"/>
  <c r="W546" i="2"/>
  <c r="AO546" i="2" s="1"/>
  <c r="W547" i="2"/>
  <c r="W548" i="2"/>
  <c r="W549" i="2"/>
  <c r="AO549" i="2" s="1"/>
  <c r="W550" i="2"/>
  <c r="W551" i="2"/>
  <c r="W552" i="2"/>
  <c r="W553" i="2"/>
  <c r="W554" i="2"/>
  <c r="W555" i="2"/>
  <c r="W556" i="2"/>
  <c r="W557" i="2"/>
  <c r="W558" i="2"/>
  <c r="AN558" i="2" s="1"/>
  <c r="W559" i="2"/>
  <c r="W560" i="2"/>
  <c r="W561" i="2"/>
  <c r="AN561" i="2" s="1"/>
  <c r="W562" i="2"/>
  <c r="W563" i="2"/>
  <c r="W564" i="2"/>
  <c r="W565" i="2"/>
  <c r="AO565" i="2" s="1"/>
  <c r="W566" i="2"/>
  <c r="W567" i="2"/>
  <c r="W568" i="2"/>
  <c r="AO568" i="2" s="1"/>
  <c r="W569" i="2"/>
  <c r="W570" i="2"/>
  <c r="W571" i="2"/>
  <c r="W572" i="2"/>
  <c r="AN572" i="2" s="1"/>
  <c r="W573" i="2"/>
  <c r="W574" i="2"/>
  <c r="W575" i="2"/>
  <c r="W576" i="2"/>
  <c r="W577" i="2"/>
  <c r="W578" i="2"/>
  <c r="W579" i="2"/>
  <c r="W580" i="2"/>
  <c r="W581" i="2"/>
  <c r="W582" i="2"/>
  <c r="W583" i="2"/>
  <c r="W584" i="2"/>
  <c r="AO584" i="2" s="1"/>
  <c r="W585" i="2"/>
  <c r="W586" i="2"/>
  <c r="W587" i="2"/>
  <c r="W588" i="2"/>
  <c r="AN588" i="2" s="1"/>
  <c r="W589" i="2"/>
  <c r="W590" i="2"/>
  <c r="W591" i="2"/>
  <c r="AO591" i="2" s="1"/>
  <c r="W592" i="2"/>
  <c r="W593" i="2"/>
  <c r="AN593" i="2" s="1"/>
  <c r="W594" i="2"/>
  <c r="AN594" i="2" s="1"/>
  <c r="W595" i="2"/>
  <c r="AO595" i="2" s="1"/>
  <c r="W596" i="2"/>
  <c r="W597" i="2"/>
  <c r="AN597" i="2" s="1"/>
  <c r="W598" i="2"/>
  <c r="W599" i="2"/>
  <c r="W600" i="2"/>
  <c r="AO600" i="2" s="1"/>
  <c r="W601" i="2"/>
  <c r="W602" i="2"/>
  <c r="AN602" i="2" s="1"/>
  <c r="W603" i="2"/>
  <c r="W604" i="2"/>
  <c r="AN604" i="2" s="1"/>
  <c r="W605" i="2"/>
  <c r="W606" i="2"/>
  <c r="W607" i="2"/>
  <c r="W608" i="2"/>
  <c r="W609" i="2"/>
  <c r="W610" i="2"/>
  <c r="AO610" i="2" s="1"/>
  <c r="W611" i="2"/>
  <c r="AN611" i="2" s="1"/>
  <c r="W612" i="2"/>
  <c r="W613" i="2"/>
  <c r="AO613" i="2" s="1"/>
  <c r="W614" i="2"/>
  <c r="AN614" i="2" s="1"/>
  <c r="W615" i="2"/>
  <c r="W616" i="2"/>
  <c r="W617" i="2"/>
  <c r="W618" i="2"/>
  <c r="W619" i="2"/>
  <c r="W620" i="2"/>
  <c r="W621" i="2"/>
  <c r="W622" i="2"/>
  <c r="AN622" i="2" s="1"/>
  <c r="W623" i="2"/>
  <c r="W624" i="2"/>
  <c r="W625" i="2"/>
  <c r="AN625" i="2" s="1"/>
  <c r="W626" i="2"/>
  <c r="W627" i="2"/>
  <c r="AN627" i="2" s="1"/>
  <c r="W628" i="2"/>
  <c r="W629" i="2"/>
  <c r="AO629" i="2" s="1"/>
  <c r="W630" i="2"/>
  <c r="W631" i="2"/>
  <c r="W632" i="2"/>
  <c r="AO632" i="2" s="1"/>
  <c r="W633" i="2"/>
  <c r="W634" i="2"/>
  <c r="W635" i="2"/>
  <c r="W636" i="2"/>
  <c r="AN636" i="2" s="1"/>
  <c r="W637" i="2"/>
  <c r="W638" i="2"/>
  <c r="W639" i="2"/>
  <c r="W640" i="2"/>
  <c r="W641" i="2"/>
  <c r="W642" i="2"/>
  <c r="W643" i="2"/>
  <c r="W644" i="2"/>
  <c r="W645" i="2"/>
  <c r="W646" i="2"/>
  <c r="W647" i="2"/>
  <c r="W648" i="2"/>
  <c r="AO648" i="2" s="1"/>
  <c r="W649" i="2"/>
  <c r="W650" i="2"/>
  <c r="W651" i="2"/>
  <c r="W652" i="2"/>
  <c r="AN652" i="2" s="1"/>
  <c r="W653" i="2"/>
  <c r="W654" i="2"/>
  <c r="W655" i="2"/>
  <c r="W656" i="2"/>
  <c r="W657" i="2"/>
  <c r="AN657" i="2" s="1"/>
  <c r="W658" i="2"/>
  <c r="AN658" i="2" s="1"/>
  <c r="W659" i="2"/>
  <c r="W660" i="2"/>
  <c r="W661" i="2"/>
  <c r="AN661" i="2" s="1"/>
  <c r="W662" i="2"/>
  <c r="W663" i="2"/>
  <c r="W664" i="2"/>
  <c r="AO664" i="2" s="1"/>
  <c r="W665" i="2"/>
  <c r="W666" i="2"/>
  <c r="AN666" i="2" s="1"/>
  <c r="W667" i="2"/>
  <c r="W668" i="2"/>
  <c r="AN668" i="2" s="1"/>
  <c r="W669" i="2"/>
  <c r="W670" i="2"/>
  <c r="W671" i="2"/>
  <c r="W672" i="2"/>
  <c r="W673" i="2"/>
  <c r="W674" i="2"/>
  <c r="W675" i="2"/>
  <c r="W676" i="2"/>
  <c r="W677" i="2"/>
  <c r="W678" i="2"/>
  <c r="W679" i="2"/>
  <c r="W680" i="2"/>
  <c r="W681" i="2"/>
  <c r="AO681" i="2" s="1"/>
  <c r="W682" i="2"/>
  <c r="W683" i="2"/>
  <c r="W684" i="2"/>
  <c r="W685" i="2"/>
  <c r="W686" i="2"/>
  <c r="AN686" i="2" s="1"/>
  <c r="W687" i="2"/>
  <c r="W688" i="2"/>
  <c r="W689" i="2"/>
  <c r="AN689" i="2" s="1"/>
  <c r="W690" i="2"/>
  <c r="W691" i="2"/>
  <c r="W692" i="2"/>
  <c r="W693" i="2"/>
  <c r="AO693" i="2" s="1"/>
  <c r="W694" i="2"/>
  <c r="W695" i="2"/>
  <c r="W696" i="2"/>
  <c r="AO696" i="2" s="1"/>
  <c r="W697" i="2"/>
  <c r="W698" i="2"/>
  <c r="W699" i="2"/>
  <c r="W700" i="2"/>
  <c r="AN700" i="2" s="1"/>
  <c r="W701" i="2"/>
  <c r="W702" i="2"/>
  <c r="AO702" i="2" s="1"/>
  <c r="W703" i="2"/>
  <c r="W704" i="2"/>
  <c r="W705" i="2"/>
  <c r="W706" i="2"/>
  <c r="W707" i="2"/>
  <c r="AN707" i="2" s="1"/>
  <c r="W708" i="2"/>
  <c r="W709" i="2"/>
  <c r="W710" i="2"/>
  <c r="W711" i="2"/>
  <c r="W712" i="2"/>
  <c r="AO712" i="2" s="1"/>
  <c r="W713" i="2"/>
  <c r="AO713" i="2" s="1"/>
  <c r="W714" i="2"/>
  <c r="W715" i="2"/>
  <c r="W716" i="2"/>
  <c r="AN716" i="2" s="1"/>
  <c r="W717" i="2"/>
  <c r="W718" i="2"/>
  <c r="W719" i="2"/>
  <c r="W720" i="2"/>
  <c r="W721" i="2"/>
  <c r="AN721" i="2" s="1"/>
  <c r="W722" i="2"/>
  <c r="AN722" i="2" s="1"/>
  <c r="W723" i="2"/>
  <c r="W724" i="2"/>
  <c r="W725" i="2"/>
  <c r="AN725" i="2" s="1"/>
  <c r="W726" i="2"/>
  <c r="W727" i="2"/>
  <c r="W728" i="2"/>
  <c r="AO728" i="2" s="1"/>
  <c r="W729" i="2"/>
  <c r="AO729" i="2" s="1"/>
  <c r="W730" i="2"/>
  <c r="AN730" i="2" s="1"/>
  <c r="W731" i="2"/>
  <c r="W732" i="2"/>
  <c r="AN732" i="2" s="1"/>
  <c r="W733" i="2"/>
  <c r="W734" i="2"/>
  <c r="W735" i="2"/>
  <c r="W736" i="2"/>
  <c r="W737" i="2"/>
  <c r="W738" i="2"/>
  <c r="W739" i="2"/>
  <c r="W740" i="2"/>
  <c r="W741" i="2"/>
  <c r="W742" i="2"/>
  <c r="AN742" i="2" s="1"/>
  <c r="W743" i="2"/>
  <c r="W744" i="2"/>
  <c r="W745" i="2"/>
  <c r="W746" i="2"/>
  <c r="AN746" i="2" s="1"/>
  <c r="W747" i="2"/>
  <c r="AO747" i="2" s="1"/>
  <c r="W748" i="2"/>
  <c r="W749" i="2"/>
  <c r="AO749" i="2" s="1"/>
  <c r="W750" i="2"/>
  <c r="W751" i="2"/>
  <c r="W752" i="2"/>
  <c r="W753" i="2"/>
  <c r="AO753" i="2" s="1"/>
  <c r="W754" i="2"/>
  <c r="W755" i="2"/>
  <c r="AN755" i="2" s="1"/>
  <c r="W756" i="2"/>
  <c r="W757" i="2"/>
  <c r="AO757" i="2" s="1"/>
  <c r="W758" i="2"/>
  <c r="W759" i="2"/>
  <c r="W760" i="2"/>
  <c r="AO760" i="2" s="1"/>
  <c r="W761" i="2"/>
  <c r="AN761" i="2" s="1"/>
  <c r="W762" i="2"/>
  <c r="W763" i="2"/>
  <c r="W764" i="2"/>
  <c r="AN764" i="2" s="1"/>
  <c r="W765" i="2"/>
  <c r="AN765" i="2" s="1"/>
  <c r="W766" i="2"/>
  <c r="W767" i="2"/>
  <c r="W768" i="2"/>
  <c r="W769" i="2"/>
  <c r="AN769" i="2" s="1"/>
  <c r="W770" i="2"/>
  <c r="W771" i="2"/>
  <c r="W772" i="2"/>
  <c r="W773" i="2"/>
  <c r="W774" i="2"/>
  <c r="W775" i="2"/>
  <c r="W776" i="2"/>
  <c r="AO776" i="2" s="1"/>
  <c r="W777" i="2"/>
  <c r="AO777" i="2" s="1"/>
  <c r="W778" i="2"/>
  <c r="AN778" i="2" s="1"/>
  <c r="W779" i="2"/>
  <c r="W780" i="2"/>
  <c r="AN780" i="2" s="1"/>
  <c r="W781" i="2"/>
  <c r="W782" i="2"/>
  <c r="W783" i="2"/>
  <c r="W784" i="2"/>
  <c r="W785" i="2"/>
  <c r="W786" i="2"/>
  <c r="W787" i="2"/>
  <c r="W788" i="2"/>
  <c r="W789" i="2"/>
  <c r="AN789" i="2" s="1"/>
  <c r="W790" i="2"/>
  <c r="AN790" i="2" s="1"/>
  <c r="W791" i="2"/>
  <c r="AO791" i="2" s="1"/>
  <c r="W792" i="2"/>
  <c r="AO792" i="2" s="1"/>
  <c r="W793" i="2"/>
  <c r="AN793" i="2" s="1"/>
  <c r="W794" i="2"/>
  <c r="W795" i="2"/>
  <c r="W796" i="2"/>
  <c r="AN796" i="2" s="1"/>
  <c r="W797" i="2"/>
  <c r="AN797" i="2" s="1"/>
  <c r="W798" i="2"/>
  <c r="W799" i="2"/>
  <c r="W800" i="2"/>
  <c r="W801" i="2"/>
  <c r="AN801" i="2" s="1"/>
  <c r="W802" i="2"/>
  <c r="W803" i="2"/>
  <c r="W804" i="2"/>
  <c r="W805" i="2"/>
  <c r="W806" i="2"/>
  <c r="W807" i="2"/>
  <c r="W808" i="2"/>
  <c r="W809" i="2"/>
  <c r="W810" i="2"/>
  <c r="AN810" i="2" s="1"/>
  <c r="W811" i="2"/>
  <c r="W812" i="2"/>
  <c r="W813" i="2"/>
  <c r="AO813" i="2" s="1"/>
  <c r="W814" i="2"/>
  <c r="W815" i="2"/>
  <c r="W816" i="2"/>
  <c r="W817" i="2"/>
  <c r="W818" i="2"/>
  <c r="W819" i="2"/>
  <c r="AN819" i="2" s="1"/>
  <c r="W820" i="2"/>
  <c r="W821" i="2"/>
  <c r="AN821" i="2" s="1"/>
  <c r="W822" i="2"/>
  <c r="AN822" i="2" s="1"/>
  <c r="W6" i="2"/>
  <c r="W7" i="2"/>
  <c r="AN7" i="2" s="1"/>
  <c r="W8" i="2"/>
  <c r="W9" i="2"/>
  <c r="W10" i="2"/>
  <c r="W11" i="2"/>
  <c r="AN11" i="2" s="1"/>
  <c r="W12" i="2"/>
  <c r="W13" i="2"/>
  <c r="W14" i="2"/>
  <c r="W15" i="2"/>
  <c r="AN15" i="2" s="1"/>
  <c r="W16" i="2"/>
  <c r="AN16" i="2" s="1"/>
  <c r="W17" i="2"/>
  <c r="AN17" i="2" s="1"/>
  <c r="W18" i="2"/>
  <c r="W19" i="2"/>
  <c r="W20" i="2"/>
  <c r="AO20" i="2" s="1"/>
  <c r="W21" i="2"/>
  <c r="W22" i="2"/>
  <c r="AO22" i="2" s="1"/>
  <c r="W23" i="2"/>
  <c r="AO23" i="2" s="1"/>
  <c r="W24" i="2"/>
  <c r="AN24" i="2" s="1"/>
  <c r="W25" i="2"/>
  <c r="W26" i="2"/>
  <c r="W27" i="2"/>
  <c r="AN27" i="2" s="1"/>
  <c r="W28" i="2"/>
  <c r="AN28" i="2" s="1"/>
  <c r="W29" i="2"/>
  <c r="W30" i="2"/>
  <c r="W31" i="2"/>
  <c r="AN31" i="2" s="1"/>
  <c r="W32" i="2"/>
  <c r="W33" i="2"/>
  <c r="W34" i="2"/>
  <c r="W35" i="2"/>
  <c r="AN35" i="2" s="1"/>
  <c r="W36" i="2"/>
  <c r="AO36" i="2" s="1"/>
  <c r="W37" i="2"/>
  <c r="W38" i="2"/>
  <c r="W39" i="2"/>
  <c r="AO39" i="2" s="1"/>
  <c r="W40" i="2"/>
  <c r="W41" i="2"/>
  <c r="AN41" i="2" s="1"/>
  <c r="W42" i="2"/>
  <c r="W43" i="2"/>
  <c r="AN43" i="2" s="1"/>
  <c r="W44" i="2"/>
  <c r="AN44" i="2" s="1"/>
  <c r="W45" i="2"/>
  <c r="W46" i="2"/>
  <c r="W47" i="2"/>
  <c r="W48" i="2"/>
  <c r="AN48" i="2" s="1"/>
  <c r="W49" i="2"/>
  <c r="W50" i="2"/>
  <c r="AN50" i="2" s="1"/>
  <c r="W51" i="2"/>
  <c r="AN51" i="2" s="1"/>
  <c r="W52" i="2"/>
  <c r="W53" i="2"/>
  <c r="W54" i="2"/>
  <c r="AN54" i="2" s="1"/>
  <c r="W55" i="2"/>
  <c r="AO55" i="2" s="1"/>
  <c r="W56" i="2"/>
  <c r="W57" i="2"/>
  <c r="AO57" i="2" s="1"/>
  <c r="W58" i="2"/>
  <c r="W59" i="2"/>
  <c r="AN59" i="2" s="1"/>
  <c r="W60" i="2"/>
  <c r="AN60" i="2" s="1"/>
  <c r="W61" i="2"/>
  <c r="W62" i="2"/>
  <c r="W63" i="2"/>
  <c r="W64" i="2"/>
  <c r="AN64" i="2" s="1"/>
  <c r="W65" i="2"/>
  <c r="W66" i="2"/>
  <c r="W67" i="2"/>
  <c r="AN67" i="2" s="1"/>
  <c r="W68" i="2"/>
  <c r="W69" i="2"/>
  <c r="W70" i="2"/>
  <c r="AO70" i="2" s="1"/>
  <c r="W71" i="2"/>
  <c r="AN71" i="2" s="1"/>
  <c r="W72" i="2"/>
  <c r="W73" i="2"/>
  <c r="AN73" i="2" s="1"/>
  <c r="W74" i="2"/>
  <c r="W75" i="2"/>
  <c r="AN75" i="2" s="1"/>
  <c r="W76" i="2"/>
  <c r="AN76" i="2" s="1"/>
  <c r="W77" i="2"/>
  <c r="W78" i="2"/>
  <c r="W79" i="2"/>
  <c r="W80" i="2"/>
  <c r="AN80" i="2" s="1"/>
  <c r="W81" i="2"/>
  <c r="W82" i="2"/>
  <c r="AN82" i="2" s="1"/>
  <c r="W83" i="2"/>
  <c r="AN83" i="2" s="1"/>
  <c r="W84" i="2"/>
  <c r="AO84" i="2" s="1"/>
  <c r="W85" i="2"/>
  <c r="W86" i="2"/>
  <c r="W87" i="2"/>
  <c r="AO87" i="2" s="1"/>
  <c r="W88" i="2"/>
  <c r="W89" i="2"/>
  <c r="AN89" i="2" s="1"/>
  <c r="W90" i="2"/>
  <c r="W91" i="2"/>
  <c r="AN91" i="2" s="1"/>
  <c r="W92" i="2"/>
  <c r="AN92" i="2" s="1"/>
  <c r="W93" i="2"/>
  <c r="W94" i="2"/>
  <c r="W95" i="2"/>
  <c r="W96" i="2"/>
  <c r="AN96" i="2" s="1"/>
  <c r="W97" i="2"/>
  <c r="W98" i="2"/>
  <c r="W99" i="2"/>
  <c r="AN99" i="2" s="1"/>
  <c r="W100" i="2"/>
  <c r="AO100" i="2" s="1"/>
  <c r="W101" i="2"/>
  <c r="W102" i="2"/>
  <c r="AO102" i="2" s="1"/>
  <c r="W103" i="2"/>
  <c r="AO103" i="2" s="1"/>
  <c r="W104" i="2"/>
  <c r="W105" i="2"/>
  <c r="AN105" i="2" s="1"/>
  <c r="W106" i="2"/>
  <c r="W107" i="2"/>
  <c r="AN107" i="2" s="1"/>
  <c r="W108" i="2"/>
  <c r="AN108" i="2" s="1"/>
  <c r="W109" i="2"/>
  <c r="W110" i="2"/>
  <c r="W111" i="2"/>
  <c r="W112" i="2"/>
  <c r="AN112" i="2" s="1"/>
  <c r="W113" i="2"/>
  <c r="W114" i="2"/>
  <c r="AN114" i="2" s="1"/>
  <c r="W115" i="2"/>
  <c r="AN115" i="2" s="1"/>
  <c r="W116" i="2"/>
  <c r="W117" i="2"/>
  <c r="W118" i="2"/>
  <c r="W119" i="2"/>
  <c r="AO119" i="2" s="1"/>
  <c r="W120" i="2"/>
  <c r="W121" i="2"/>
  <c r="AO121" i="2" s="1"/>
  <c r="W122" i="2"/>
  <c r="W123" i="2"/>
  <c r="AN123" i="2" s="1"/>
  <c r="W124" i="2"/>
  <c r="AN124" i="2" s="1"/>
  <c r="W125" i="2"/>
  <c r="W126" i="2"/>
  <c r="AN126" i="2" s="1"/>
  <c r="W127" i="2"/>
  <c r="W128" i="2"/>
  <c r="AN128" i="2" s="1"/>
  <c r="W129" i="2"/>
  <c r="W130" i="2"/>
  <c r="W131" i="2"/>
  <c r="AN131" i="2" s="1"/>
  <c r="W132" i="2"/>
  <c r="W133" i="2"/>
  <c r="W134" i="2"/>
  <c r="W135" i="2"/>
  <c r="AN135" i="2" s="1"/>
  <c r="W136" i="2"/>
  <c r="W137" i="2"/>
  <c r="AN137" i="2" s="1"/>
  <c r="W138" i="2"/>
  <c r="W139" i="2"/>
  <c r="AN139" i="2" s="1"/>
  <c r="W140" i="2"/>
  <c r="AN140" i="2" s="1"/>
  <c r="W141" i="2"/>
  <c r="W142" i="2"/>
  <c r="AN142" i="2" s="1"/>
  <c r="W143" i="2"/>
  <c r="W144" i="2"/>
  <c r="AN144" i="2" s="1"/>
  <c r="W145" i="2"/>
  <c r="W146" i="2"/>
  <c r="AN146" i="2" s="1"/>
  <c r="W147" i="2"/>
  <c r="AN147" i="2" s="1"/>
  <c r="W148" i="2"/>
  <c r="AO148" i="2" s="1"/>
  <c r="W149" i="2"/>
  <c r="W150" i="2"/>
  <c r="W151" i="2"/>
  <c r="AO151" i="2" s="1"/>
  <c r="W152" i="2"/>
  <c r="W153" i="2"/>
  <c r="AN153" i="2" s="1"/>
  <c r="W154" i="2"/>
  <c r="W155" i="2"/>
  <c r="AN155" i="2" s="1"/>
  <c r="W156" i="2"/>
  <c r="W157" i="2"/>
  <c r="W158" i="2"/>
  <c r="W159" i="2"/>
  <c r="W160" i="2"/>
  <c r="W161" i="2"/>
  <c r="W162" i="2"/>
  <c r="W163" i="2"/>
  <c r="AN163" i="2" s="1"/>
  <c r="W164" i="2"/>
  <c r="AO164" i="2" s="1"/>
  <c r="W165" i="2"/>
  <c r="W166" i="2"/>
  <c r="AN166" i="2" s="1"/>
  <c r="W167" i="2"/>
  <c r="AO167" i="2" s="1"/>
  <c r="W168" i="2"/>
  <c r="W169" i="2"/>
  <c r="W170" i="2"/>
  <c r="W171" i="2"/>
  <c r="W172" i="2"/>
  <c r="W173" i="2"/>
  <c r="W174" i="2"/>
  <c r="W175" i="2"/>
  <c r="AN175" i="2" s="1"/>
  <c r="W176" i="2"/>
  <c r="W177" i="2"/>
  <c r="W178" i="2"/>
  <c r="W179" i="2"/>
  <c r="W180" i="2"/>
  <c r="W181" i="2"/>
  <c r="W182" i="2"/>
  <c r="W183" i="2"/>
  <c r="AO183" i="2" s="1"/>
  <c r="W184" i="2"/>
  <c r="AN184" i="2" s="1"/>
  <c r="W185" i="2"/>
  <c r="AO185" i="2" s="1"/>
  <c r="W186" i="2"/>
  <c r="W187" i="2"/>
  <c r="W188" i="2"/>
  <c r="W189" i="2"/>
  <c r="AN189" i="2" s="1"/>
  <c r="W190" i="2"/>
  <c r="W191" i="2"/>
  <c r="W192" i="2"/>
  <c r="W193" i="2"/>
  <c r="W194" i="2"/>
  <c r="W195" i="2"/>
  <c r="AN195" i="2" s="1"/>
  <c r="W196" i="2"/>
  <c r="AN196" i="2" s="1"/>
  <c r="W197" i="2"/>
  <c r="W198" i="2"/>
  <c r="W199" i="2"/>
  <c r="W200" i="2"/>
  <c r="W201" i="2"/>
  <c r="W202" i="2"/>
  <c r="W203" i="2"/>
  <c r="W204" i="2"/>
  <c r="W205" i="2"/>
  <c r="W206" i="2"/>
  <c r="AN206" i="2" s="1"/>
  <c r="W207" i="2"/>
  <c r="W208" i="2"/>
  <c r="W209" i="2"/>
  <c r="W210" i="2"/>
  <c r="W211" i="2"/>
  <c r="W212" i="2"/>
  <c r="AO212" i="2" s="1"/>
  <c r="W213" i="2"/>
  <c r="W214" i="2"/>
  <c r="AO214" i="2" s="1"/>
  <c r="W215" i="2"/>
  <c r="AO215" i="2" s="1"/>
  <c r="W216" i="2"/>
  <c r="W217" i="2"/>
  <c r="W218" i="2"/>
  <c r="W219" i="2"/>
  <c r="W220" i="2"/>
  <c r="W221" i="2"/>
  <c r="W222" i="2"/>
  <c r="W223" i="2"/>
  <c r="W224" i="2"/>
  <c r="W225" i="2"/>
  <c r="W226" i="2"/>
  <c r="W227" i="2"/>
  <c r="AN227" i="2" s="1"/>
  <c r="W228" i="2"/>
  <c r="AO228" i="2" s="1"/>
  <c r="W229" i="2"/>
  <c r="W230" i="2"/>
  <c r="W231" i="2"/>
  <c r="AO231" i="2" s="1"/>
  <c r="W232" i="2"/>
  <c r="AN232" i="2" s="1"/>
  <c r="AN373" i="2" l="1"/>
  <c r="AN121" i="2"/>
  <c r="AN57" i="2"/>
  <c r="AN36" i="2"/>
  <c r="AN693" i="2"/>
  <c r="AN565" i="2"/>
  <c r="AN437" i="2"/>
  <c r="AO778" i="2"/>
  <c r="AO658" i="2"/>
  <c r="AO501" i="2"/>
  <c r="AN629" i="2"/>
  <c r="BO230" i="2"/>
  <c r="BL230" i="2"/>
  <c r="BM230" i="2"/>
  <c r="AN230" i="2"/>
  <c r="BO218" i="2"/>
  <c r="BL218" i="2"/>
  <c r="BM218" i="2"/>
  <c r="AO218" i="2"/>
  <c r="BO210" i="2"/>
  <c r="BL210" i="2"/>
  <c r="BM210" i="2"/>
  <c r="AO210" i="2"/>
  <c r="BO198" i="2"/>
  <c r="BL198" i="2"/>
  <c r="BM198" i="2"/>
  <c r="AN198" i="2"/>
  <c r="BO190" i="2"/>
  <c r="BL190" i="2"/>
  <c r="BM190" i="2"/>
  <c r="AO190" i="2"/>
  <c r="BO178" i="2"/>
  <c r="BL178" i="2"/>
  <c r="BM178" i="2"/>
  <c r="AN178" i="2"/>
  <c r="AO178" i="2"/>
  <c r="BO170" i="2"/>
  <c r="BL170" i="2"/>
  <c r="BM170" i="2"/>
  <c r="AO170" i="2"/>
  <c r="AN170" i="2"/>
  <c r="BO158" i="2"/>
  <c r="BL158" i="2"/>
  <c r="BM158" i="2"/>
  <c r="AN158" i="2"/>
  <c r="AO158" i="2"/>
  <c r="BO150" i="2"/>
  <c r="BL150" i="2"/>
  <c r="BM150" i="2"/>
  <c r="BO138" i="2"/>
  <c r="BL138" i="2"/>
  <c r="BM138" i="2"/>
  <c r="AO138" i="2"/>
  <c r="BO130" i="2"/>
  <c r="BL130" i="2"/>
  <c r="BM130" i="2"/>
  <c r="AO130" i="2"/>
  <c r="BO118" i="2"/>
  <c r="BL118" i="2"/>
  <c r="BM118" i="2"/>
  <c r="BO110" i="2"/>
  <c r="BL110" i="2"/>
  <c r="BM110" i="2"/>
  <c r="AO110" i="2"/>
  <c r="BO98" i="2"/>
  <c r="BL98" i="2"/>
  <c r="BM98" i="2"/>
  <c r="AO98" i="2"/>
  <c r="BO86" i="2"/>
  <c r="BL86" i="2"/>
  <c r="BM86" i="2"/>
  <c r="BO78" i="2"/>
  <c r="BL78" i="2"/>
  <c r="BM78" i="2"/>
  <c r="AO78" i="2"/>
  <c r="BO66" i="2"/>
  <c r="BL66" i="2"/>
  <c r="BM66" i="2"/>
  <c r="AO66" i="2"/>
  <c r="BO58" i="2"/>
  <c r="BL58" i="2"/>
  <c r="BM58" i="2"/>
  <c r="AO58" i="2"/>
  <c r="BO46" i="2"/>
  <c r="BL46" i="2"/>
  <c r="BM46" i="2"/>
  <c r="AO46" i="2"/>
  <c r="BO38" i="2"/>
  <c r="BL38" i="2"/>
  <c r="BM38" i="2"/>
  <c r="AN38" i="2"/>
  <c r="BO26" i="2"/>
  <c r="BL26" i="2"/>
  <c r="BM26" i="2"/>
  <c r="AO26" i="2"/>
  <c r="BO18" i="2"/>
  <c r="BL18" i="2"/>
  <c r="BM18" i="2"/>
  <c r="AN18" i="2"/>
  <c r="AO18" i="2"/>
  <c r="BO6" i="2"/>
  <c r="BL6" i="2"/>
  <c r="BM6" i="2"/>
  <c r="AN6" i="2"/>
  <c r="BO815" i="2"/>
  <c r="BL815" i="2"/>
  <c r="BM815" i="2"/>
  <c r="AO815" i="2"/>
  <c r="AN815" i="2"/>
  <c r="BO803" i="2"/>
  <c r="BL803" i="2"/>
  <c r="BM803" i="2"/>
  <c r="AO803" i="2"/>
  <c r="BO795" i="2"/>
  <c r="BL795" i="2"/>
  <c r="BM795" i="2"/>
  <c r="AN795" i="2"/>
  <c r="BO783" i="2"/>
  <c r="BL783" i="2"/>
  <c r="BM783" i="2"/>
  <c r="AO783" i="2"/>
  <c r="AN783" i="2"/>
  <c r="BO771" i="2"/>
  <c r="BL771" i="2"/>
  <c r="BM771" i="2"/>
  <c r="BO759" i="2"/>
  <c r="BL759" i="2"/>
  <c r="BM759" i="2"/>
  <c r="AN759" i="2"/>
  <c r="AO759" i="2"/>
  <c r="BO751" i="2"/>
  <c r="BL751" i="2"/>
  <c r="BM751" i="2"/>
  <c r="AO751" i="2"/>
  <c r="AN751" i="2"/>
  <c r="BO739" i="2"/>
  <c r="BL739" i="2"/>
  <c r="BM739" i="2"/>
  <c r="AO739" i="2"/>
  <c r="BO727" i="2"/>
  <c r="BL727" i="2"/>
  <c r="BM727" i="2"/>
  <c r="AN727" i="2"/>
  <c r="BO719" i="2"/>
  <c r="BL719" i="2"/>
  <c r="BM719" i="2"/>
  <c r="AO719" i="2"/>
  <c r="AN719" i="2"/>
  <c r="BO703" i="2"/>
  <c r="BL703" i="2"/>
  <c r="BM703" i="2"/>
  <c r="AO703" i="2"/>
  <c r="AN703" i="2"/>
  <c r="BO691" i="2"/>
  <c r="BL691" i="2"/>
  <c r="BM691" i="2"/>
  <c r="BO683" i="2"/>
  <c r="BM683" i="2"/>
  <c r="BL683" i="2"/>
  <c r="AO683" i="2"/>
  <c r="AN683" i="2"/>
  <c r="BO671" i="2"/>
  <c r="BM671" i="2"/>
  <c r="BL671" i="2"/>
  <c r="AN671" i="2"/>
  <c r="AO671" i="2"/>
  <c r="BO663" i="2"/>
  <c r="BM663" i="2"/>
  <c r="BL663" i="2"/>
  <c r="AO663" i="2"/>
  <c r="AN663" i="2"/>
  <c r="BO651" i="2"/>
  <c r="BM651" i="2"/>
  <c r="BL651" i="2"/>
  <c r="AO651" i="2"/>
  <c r="AN651" i="2"/>
  <c r="BO643" i="2"/>
  <c r="BM643" i="2"/>
  <c r="BL643" i="2"/>
  <c r="AO643" i="2"/>
  <c r="BO631" i="2"/>
  <c r="BM631" i="2"/>
  <c r="BL631" i="2"/>
  <c r="AN631" i="2"/>
  <c r="AO631" i="2"/>
  <c r="BO623" i="2"/>
  <c r="BM623" i="2"/>
  <c r="BL623" i="2"/>
  <c r="AO623" i="2"/>
  <c r="AN623" i="2"/>
  <c r="BO619" i="2"/>
  <c r="BM619" i="2"/>
  <c r="BL619" i="2"/>
  <c r="AN619" i="2"/>
  <c r="BO607" i="2"/>
  <c r="BM607" i="2"/>
  <c r="BL607" i="2"/>
  <c r="AN607" i="2"/>
  <c r="BO599" i="2"/>
  <c r="BM599" i="2"/>
  <c r="BL599" i="2"/>
  <c r="AN599" i="2"/>
  <c r="BO587" i="2"/>
  <c r="BM587" i="2"/>
  <c r="BL587" i="2"/>
  <c r="AO587" i="2"/>
  <c r="AN587" i="2"/>
  <c r="BO579" i="2"/>
  <c r="BM579" i="2"/>
  <c r="BL579" i="2"/>
  <c r="AO579" i="2"/>
  <c r="BO571" i="2"/>
  <c r="BM571" i="2"/>
  <c r="BL571" i="2"/>
  <c r="AO571" i="2"/>
  <c r="AN571" i="2"/>
  <c r="BO563" i="2"/>
  <c r="BM563" i="2"/>
  <c r="BL563" i="2"/>
  <c r="AO563" i="2"/>
  <c r="BO551" i="2"/>
  <c r="BM551" i="2"/>
  <c r="BL551" i="2"/>
  <c r="AO551" i="2"/>
  <c r="AN551" i="2"/>
  <c r="BO543" i="2"/>
  <c r="BM543" i="2"/>
  <c r="BL543" i="2"/>
  <c r="AO543" i="2"/>
  <c r="AN543" i="2"/>
  <c r="BO535" i="2"/>
  <c r="BM535" i="2"/>
  <c r="BL535" i="2"/>
  <c r="AN535" i="2"/>
  <c r="BO527" i="2"/>
  <c r="BM527" i="2"/>
  <c r="BL527" i="2"/>
  <c r="AN527" i="2"/>
  <c r="BO519" i="2"/>
  <c r="BM519" i="2"/>
  <c r="BL519" i="2"/>
  <c r="AN519" i="2"/>
  <c r="AO519" i="2"/>
  <c r="BO511" i="2"/>
  <c r="BM511" i="2"/>
  <c r="BL511" i="2"/>
  <c r="AO511" i="2"/>
  <c r="AN511" i="2"/>
  <c r="BO495" i="2"/>
  <c r="BM495" i="2"/>
  <c r="BL495" i="2"/>
  <c r="AN495" i="2"/>
  <c r="BO487" i="2"/>
  <c r="BM487" i="2"/>
  <c r="BL487" i="2"/>
  <c r="AO487" i="2"/>
  <c r="AN487" i="2"/>
  <c r="BO479" i="2"/>
  <c r="BM479" i="2"/>
  <c r="BL479" i="2"/>
  <c r="AO479" i="2"/>
  <c r="AN479" i="2"/>
  <c r="BO471" i="2"/>
  <c r="BM471" i="2"/>
  <c r="BL471" i="2"/>
  <c r="AN471" i="2"/>
  <c r="BO463" i="2"/>
  <c r="BM463" i="2"/>
  <c r="BL463" i="2"/>
  <c r="AN463" i="2"/>
  <c r="BO455" i="2"/>
  <c r="BM455" i="2"/>
  <c r="BL455" i="2"/>
  <c r="AN455" i="2"/>
  <c r="AO455" i="2"/>
  <c r="BO447" i="2"/>
  <c r="BM447" i="2"/>
  <c r="BL447" i="2"/>
  <c r="AO447" i="2"/>
  <c r="AN447" i="2"/>
  <c r="BO439" i="2"/>
  <c r="BM439" i="2"/>
  <c r="BL439" i="2"/>
  <c r="AN439" i="2"/>
  <c r="AO439" i="2"/>
  <c r="BO431" i="2"/>
  <c r="BM431" i="2"/>
  <c r="BL431" i="2"/>
  <c r="AN431" i="2"/>
  <c r="AO431" i="2"/>
  <c r="BO423" i="2"/>
  <c r="BM423" i="2"/>
  <c r="BL423" i="2"/>
  <c r="AO423" i="2"/>
  <c r="AN423" i="2"/>
  <c r="BO415" i="2"/>
  <c r="BM415" i="2"/>
  <c r="BL415" i="2"/>
  <c r="AO415" i="2"/>
  <c r="AN415" i="2"/>
  <c r="BO407" i="2"/>
  <c r="BM407" i="2"/>
  <c r="BL407" i="2"/>
  <c r="AN407" i="2"/>
  <c r="BO399" i="2"/>
  <c r="BM399" i="2"/>
  <c r="BL399" i="2"/>
  <c r="AO399" i="2"/>
  <c r="AN399" i="2"/>
  <c r="BO391" i="2"/>
  <c r="BM391" i="2"/>
  <c r="BL391" i="2"/>
  <c r="AN391" i="2"/>
  <c r="AO391" i="2"/>
  <c r="BO383" i="2"/>
  <c r="BM383" i="2"/>
  <c r="BL383" i="2"/>
  <c r="AN383" i="2"/>
  <c r="BO379" i="2"/>
  <c r="BM379" i="2"/>
  <c r="BL379" i="2"/>
  <c r="AO379" i="2"/>
  <c r="AN379" i="2"/>
  <c r="BO367" i="2"/>
  <c r="BM367" i="2"/>
  <c r="BL367" i="2"/>
  <c r="AO367" i="2"/>
  <c r="AN367" i="2"/>
  <c r="BO359" i="2"/>
  <c r="BM359" i="2"/>
  <c r="BL359" i="2"/>
  <c r="AO359" i="2"/>
  <c r="AN359" i="2"/>
  <c r="BO351" i="2"/>
  <c r="BM351" i="2"/>
  <c r="BL351" i="2"/>
  <c r="AN351" i="2"/>
  <c r="BO343" i="2"/>
  <c r="BM343" i="2"/>
  <c r="BL343" i="2"/>
  <c r="AN343" i="2"/>
  <c r="BO335" i="2"/>
  <c r="BM335" i="2"/>
  <c r="BL335" i="2"/>
  <c r="AO335" i="2"/>
  <c r="AN335" i="2"/>
  <c r="BO327" i="2"/>
  <c r="BM327" i="2"/>
  <c r="BL327" i="2"/>
  <c r="BO319" i="2"/>
  <c r="BM319" i="2"/>
  <c r="BL319" i="2"/>
  <c r="AO319" i="2"/>
  <c r="AN319" i="2"/>
  <c r="BO311" i="2"/>
  <c r="BM311" i="2"/>
  <c r="BL311" i="2"/>
  <c r="BO303" i="2"/>
  <c r="BM303" i="2"/>
  <c r="BL303" i="2"/>
  <c r="AO303" i="2"/>
  <c r="BO299" i="2"/>
  <c r="BM299" i="2"/>
  <c r="BL299" i="2"/>
  <c r="AO299" i="2"/>
  <c r="BO291" i="2"/>
  <c r="BM291" i="2"/>
  <c r="BL291" i="2"/>
  <c r="AO291" i="2"/>
  <c r="BO279" i="2"/>
  <c r="BM279" i="2"/>
  <c r="BL279" i="2"/>
  <c r="BO271" i="2"/>
  <c r="BM271" i="2"/>
  <c r="BL271" i="2"/>
  <c r="AO271" i="2"/>
  <c r="AN271" i="2"/>
  <c r="BO259" i="2"/>
  <c r="BM259" i="2"/>
  <c r="BL259" i="2"/>
  <c r="AO259" i="2"/>
  <c r="AN259" i="2"/>
  <c r="BO251" i="2"/>
  <c r="BM251" i="2"/>
  <c r="BL251" i="2"/>
  <c r="AO251" i="2"/>
  <c r="BO247" i="2"/>
  <c r="BM247" i="2"/>
  <c r="BL247" i="2"/>
  <c r="AN247" i="2"/>
  <c r="BO239" i="2"/>
  <c r="BM239" i="2"/>
  <c r="BL239" i="2"/>
  <c r="AO239" i="2"/>
  <c r="AN150" i="2"/>
  <c r="AN118" i="2"/>
  <c r="AN86" i="2"/>
  <c r="AO755" i="2"/>
  <c r="AO795" i="2"/>
  <c r="AO383" i="2"/>
  <c r="AN579" i="2"/>
  <c r="AO607" i="2"/>
  <c r="AO599" i="2"/>
  <c r="AN167" i="2"/>
  <c r="AO247" i="2"/>
  <c r="AO166" i="2"/>
  <c r="AO38" i="2"/>
  <c r="BO229" i="2"/>
  <c r="BM229" i="2"/>
  <c r="BL229" i="2"/>
  <c r="AN229" i="2"/>
  <c r="AO229" i="2"/>
  <c r="BO225" i="2"/>
  <c r="BM225" i="2"/>
  <c r="BL225" i="2"/>
  <c r="AN225" i="2"/>
  <c r="AO225" i="2"/>
  <c r="BO221" i="2"/>
  <c r="BM221" i="2"/>
  <c r="BL221" i="2"/>
  <c r="AO221" i="2"/>
  <c r="BO217" i="2"/>
  <c r="BM217" i="2"/>
  <c r="BL217" i="2"/>
  <c r="AN217" i="2"/>
  <c r="BO213" i="2"/>
  <c r="BM213" i="2"/>
  <c r="BL213" i="2"/>
  <c r="AN213" i="2"/>
  <c r="AO213" i="2"/>
  <c r="BO209" i="2"/>
  <c r="BM209" i="2"/>
  <c r="BL209" i="2"/>
  <c r="AN209" i="2"/>
  <c r="AO209" i="2"/>
  <c r="BO205" i="2"/>
  <c r="BM205" i="2"/>
  <c r="BL205" i="2"/>
  <c r="AO205" i="2"/>
  <c r="BO201" i="2"/>
  <c r="BM201" i="2"/>
  <c r="BL201" i="2"/>
  <c r="AN201" i="2"/>
  <c r="BO197" i="2"/>
  <c r="BM197" i="2"/>
  <c r="BL197" i="2"/>
  <c r="AN197" i="2"/>
  <c r="AO197" i="2"/>
  <c r="BO193" i="2"/>
  <c r="BM193" i="2"/>
  <c r="BL193" i="2"/>
  <c r="AN193" i="2"/>
  <c r="AO193" i="2"/>
  <c r="BO189" i="2"/>
  <c r="BM189" i="2"/>
  <c r="BL189" i="2"/>
  <c r="AO189" i="2"/>
  <c r="BO185" i="2"/>
  <c r="BM185" i="2"/>
  <c r="BL185" i="2"/>
  <c r="AN185" i="2"/>
  <c r="BO181" i="2"/>
  <c r="BM181" i="2"/>
  <c r="BL181" i="2"/>
  <c r="AN181" i="2"/>
  <c r="AO181" i="2"/>
  <c r="BO177" i="2"/>
  <c r="BM177" i="2"/>
  <c r="BL177" i="2"/>
  <c r="AN177" i="2"/>
  <c r="AO177" i="2"/>
  <c r="BO173" i="2"/>
  <c r="BM173" i="2"/>
  <c r="BL173" i="2"/>
  <c r="AO173" i="2"/>
  <c r="BO169" i="2"/>
  <c r="BM169" i="2"/>
  <c r="BL169" i="2"/>
  <c r="AN169" i="2"/>
  <c r="BO165" i="2"/>
  <c r="BM165" i="2"/>
  <c r="BL165" i="2"/>
  <c r="AN165" i="2"/>
  <c r="AO165" i="2"/>
  <c r="BO161" i="2"/>
  <c r="BM161" i="2"/>
  <c r="BL161" i="2"/>
  <c r="AN161" i="2"/>
  <c r="AO161" i="2"/>
  <c r="BO157" i="2"/>
  <c r="BM157" i="2"/>
  <c r="BL157" i="2"/>
  <c r="AO157" i="2"/>
  <c r="BO153" i="2"/>
  <c r="BM153" i="2"/>
  <c r="BL153" i="2"/>
  <c r="BO149" i="2"/>
  <c r="BM149" i="2"/>
  <c r="BL149" i="2"/>
  <c r="AO149" i="2"/>
  <c r="BO145" i="2"/>
  <c r="BM145" i="2"/>
  <c r="BL145" i="2"/>
  <c r="AO145" i="2"/>
  <c r="BO141" i="2"/>
  <c r="BM141" i="2"/>
  <c r="BL141" i="2"/>
  <c r="AO141" i="2"/>
  <c r="BO137" i="2"/>
  <c r="BM137" i="2"/>
  <c r="BL137" i="2"/>
  <c r="BO133" i="2"/>
  <c r="BM133" i="2"/>
  <c r="BL133" i="2"/>
  <c r="AO133" i="2"/>
  <c r="BO129" i="2"/>
  <c r="BM129" i="2"/>
  <c r="BL129" i="2"/>
  <c r="AO129" i="2"/>
  <c r="BO125" i="2"/>
  <c r="BM125" i="2"/>
  <c r="BL125" i="2"/>
  <c r="AO125" i="2"/>
  <c r="BO121" i="2"/>
  <c r="BM121" i="2"/>
  <c r="BL121" i="2"/>
  <c r="BO117" i="2"/>
  <c r="BM117" i="2"/>
  <c r="BL117" i="2"/>
  <c r="AO117" i="2"/>
  <c r="BO113" i="2"/>
  <c r="BM113" i="2"/>
  <c r="BL113" i="2"/>
  <c r="AO113" i="2"/>
  <c r="BO109" i="2"/>
  <c r="BM109" i="2"/>
  <c r="BL109" i="2"/>
  <c r="AO109" i="2"/>
  <c r="BO105" i="2"/>
  <c r="BM105" i="2"/>
  <c r="BL105" i="2"/>
  <c r="BO101" i="2"/>
  <c r="BM101" i="2"/>
  <c r="BL101" i="2"/>
  <c r="AO101" i="2"/>
  <c r="BO97" i="2"/>
  <c r="BM97" i="2"/>
  <c r="BL97" i="2"/>
  <c r="AO97" i="2"/>
  <c r="BO93" i="2"/>
  <c r="BM93" i="2"/>
  <c r="BL93" i="2"/>
  <c r="AO93" i="2"/>
  <c r="BO89" i="2"/>
  <c r="BM89" i="2"/>
  <c r="BL89" i="2"/>
  <c r="BO85" i="2"/>
  <c r="BM85" i="2"/>
  <c r="BL85" i="2"/>
  <c r="AO85" i="2"/>
  <c r="BO81" i="2"/>
  <c r="BM81" i="2"/>
  <c r="BL81" i="2"/>
  <c r="AO81" i="2"/>
  <c r="BO77" i="2"/>
  <c r="BM77" i="2"/>
  <c r="BL77" i="2"/>
  <c r="AO77" i="2"/>
  <c r="BO73" i="2"/>
  <c r="BM73" i="2"/>
  <c r="BL73" i="2"/>
  <c r="BO69" i="2"/>
  <c r="BM69" i="2"/>
  <c r="BL69" i="2"/>
  <c r="AO69" i="2"/>
  <c r="BO65" i="2"/>
  <c r="BM65" i="2"/>
  <c r="BL65" i="2"/>
  <c r="AO65" i="2"/>
  <c r="BO61" i="2"/>
  <c r="BM61" i="2"/>
  <c r="BL61" i="2"/>
  <c r="AO61" i="2"/>
  <c r="BO57" i="2"/>
  <c r="BM57" i="2"/>
  <c r="BL57" i="2"/>
  <c r="BO53" i="2"/>
  <c r="BM53" i="2"/>
  <c r="BL53" i="2"/>
  <c r="AO53" i="2"/>
  <c r="BO49" i="2"/>
  <c r="BM49" i="2"/>
  <c r="BL49" i="2"/>
  <c r="AO49" i="2"/>
  <c r="BO45" i="2"/>
  <c r="BM45" i="2"/>
  <c r="BL45" i="2"/>
  <c r="AO45" i="2"/>
  <c r="BO41" i="2"/>
  <c r="BM41" i="2"/>
  <c r="BL41" i="2"/>
  <c r="BO37" i="2"/>
  <c r="BM37" i="2"/>
  <c r="BL37" i="2"/>
  <c r="AN37" i="2"/>
  <c r="AO37" i="2"/>
  <c r="BO33" i="2"/>
  <c r="BM33" i="2"/>
  <c r="BL33" i="2"/>
  <c r="AO33" i="2"/>
  <c r="BO29" i="2"/>
  <c r="BM29" i="2"/>
  <c r="BL29" i="2"/>
  <c r="AO29" i="2"/>
  <c r="AN29" i="2"/>
  <c r="BO25" i="2"/>
  <c r="BM25" i="2"/>
  <c r="BL25" i="2"/>
  <c r="AN25" i="2"/>
  <c r="BO21" i="2"/>
  <c r="BM21" i="2"/>
  <c r="BL21" i="2"/>
  <c r="AN21" i="2"/>
  <c r="AO21" i="2"/>
  <c r="BO17" i="2"/>
  <c r="BM17" i="2"/>
  <c r="BL17" i="2"/>
  <c r="AO17" i="2"/>
  <c r="BO13" i="2"/>
  <c r="BM13" i="2"/>
  <c r="BL13" i="2"/>
  <c r="AO13" i="2"/>
  <c r="AN13" i="2"/>
  <c r="BO9" i="2"/>
  <c r="BM9" i="2"/>
  <c r="BL9" i="2"/>
  <c r="AN9" i="2"/>
  <c r="BO822" i="2"/>
  <c r="BL822" i="2"/>
  <c r="BM822" i="2"/>
  <c r="AO822" i="2"/>
  <c r="BO818" i="2"/>
  <c r="BL818" i="2"/>
  <c r="BM818" i="2"/>
  <c r="AO818" i="2"/>
  <c r="BO814" i="2"/>
  <c r="BL814" i="2"/>
  <c r="BM814" i="2"/>
  <c r="BO810" i="2"/>
  <c r="BM810" i="2"/>
  <c r="BL810" i="2"/>
  <c r="AO810" i="2"/>
  <c r="BO806" i="2"/>
  <c r="BL806" i="2"/>
  <c r="BM806" i="2"/>
  <c r="AO806" i="2"/>
  <c r="BO802" i="2"/>
  <c r="BM802" i="2"/>
  <c r="BL802" i="2"/>
  <c r="AO802" i="2"/>
  <c r="BO798" i="2"/>
  <c r="BL798" i="2"/>
  <c r="BM798" i="2"/>
  <c r="AO798" i="2"/>
  <c r="BO794" i="2"/>
  <c r="BL794" i="2"/>
  <c r="BM794" i="2"/>
  <c r="AO794" i="2"/>
  <c r="BO790" i="2"/>
  <c r="BL790" i="2"/>
  <c r="BM790" i="2"/>
  <c r="BO786" i="2"/>
  <c r="BM786" i="2"/>
  <c r="BL786" i="2"/>
  <c r="AO786" i="2"/>
  <c r="BO782" i="2"/>
  <c r="BL782" i="2"/>
  <c r="BM782" i="2"/>
  <c r="AO782" i="2"/>
  <c r="BO778" i="2"/>
  <c r="BL778" i="2"/>
  <c r="BM778" i="2"/>
  <c r="BO774" i="2"/>
  <c r="BL774" i="2"/>
  <c r="BM774" i="2"/>
  <c r="AO774" i="2"/>
  <c r="BO770" i="2"/>
  <c r="BL770" i="2"/>
  <c r="BM770" i="2"/>
  <c r="BO766" i="2"/>
  <c r="BL766" i="2"/>
  <c r="BM766" i="2"/>
  <c r="BO762" i="2"/>
  <c r="BM762" i="2"/>
  <c r="BL762" i="2"/>
  <c r="AO762" i="2"/>
  <c r="BO758" i="2"/>
  <c r="BL758" i="2"/>
  <c r="BM758" i="2"/>
  <c r="AO758" i="2"/>
  <c r="AN758" i="2"/>
  <c r="BO754" i="2"/>
  <c r="BL754" i="2"/>
  <c r="BM754" i="2"/>
  <c r="AO754" i="2"/>
  <c r="BO750" i="2"/>
  <c r="BM750" i="2"/>
  <c r="BL750" i="2"/>
  <c r="AN750" i="2"/>
  <c r="AO750" i="2"/>
  <c r="BO746" i="2"/>
  <c r="BL746" i="2"/>
  <c r="BM746" i="2"/>
  <c r="AO746" i="2"/>
  <c r="BO742" i="2"/>
  <c r="BL742" i="2"/>
  <c r="BM742" i="2"/>
  <c r="AO742" i="2"/>
  <c r="BO738" i="2"/>
  <c r="BM738" i="2"/>
  <c r="BL738" i="2"/>
  <c r="AO738" i="2"/>
  <c r="BO734" i="2"/>
  <c r="BM734" i="2"/>
  <c r="BL734" i="2"/>
  <c r="BO730" i="2"/>
  <c r="BL730" i="2"/>
  <c r="BM730" i="2"/>
  <c r="AO730" i="2"/>
  <c r="BO726" i="2"/>
  <c r="BL726" i="2"/>
  <c r="BM726" i="2"/>
  <c r="AO726" i="2"/>
  <c r="BO722" i="2"/>
  <c r="BM722" i="2"/>
  <c r="BL722" i="2"/>
  <c r="AO722" i="2"/>
  <c r="BO718" i="2"/>
  <c r="BL718" i="2"/>
  <c r="BM718" i="2"/>
  <c r="AO718" i="2"/>
  <c r="BO714" i="2"/>
  <c r="BL714" i="2"/>
  <c r="BM714" i="2"/>
  <c r="BO710" i="2"/>
  <c r="BL710" i="2"/>
  <c r="BM710" i="2"/>
  <c r="AN710" i="2"/>
  <c r="BO706" i="2"/>
  <c r="BM706" i="2"/>
  <c r="BL706" i="2"/>
  <c r="BO702" i="2"/>
  <c r="BM702" i="2"/>
  <c r="BL702" i="2"/>
  <c r="BO698" i="2"/>
  <c r="BL698" i="2"/>
  <c r="BM698" i="2"/>
  <c r="AO698" i="2"/>
  <c r="BO694" i="2"/>
  <c r="BL694" i="2"/>
  <c r="BM694" i="2"/>
  <c r="AN694" i="2"/>
  <c r="AO694" i="2"/>
  <c r="BO690" i="2"/>
  <c r="BM690" i="2"/>
  <c r="BL690" i="2"/>
  <c r="AO690" i="2"/>
  <c r="BO686" i="2"/>
  <c r="BL686" i="2"/>
  <c r="BM686" i="2"/>
  <c r="BO682" i="2"/>
  <c r="BL682" i="2"/>
  <c r="BM682" i="2"/>
  <c r="AO682" i="2"/>
  <c r="BO678" i="2"/>
  <c r="BL678" i="2"/>
  <c r="BM678" i="2"/>
  <c r="AO678" i="2"/>
  <c r="BO674" i="2"/>
  <c r="BL674" i="2"/>
  <c r="BM674" i="2"/>
  <c r="AO674" i="2"/>
  <c r="BO670" i="2"/>
  <c r="BL670" i="2"/>
  <c r="BM670" i="2"/>
  <c r="BO666" i="2"/>
  <c r="BL666" i="2"/>
  <c r="BM666" i="2"/>
  <c r="AO666" i="2"/>
  <c r="BO662" i="2"/>
  <c r="BL662" i="2"/>
  <c r="BM662" i="2"/>
  <c r="AO662" i="2"/>
  <c r="BO658" i="2"/>
  <c r="BL658" i="2"/>
  <c r="BM658" i="2"/>
  <c r="BO654" i="2"/>
  <c r="BL654" i="2"/>
  <c r="BM654" i="2"/>
  <c r="AO654" i="2"/>
  <c r="BO650" i="2"/>
  <c r="BL650" i="2"/>
  <c r="BM650" i="2"/>
  <c r="AO650" i="2"/>
  <c r="BO646" i="2"/>
  <c r="BL646" i="2"/>
  <c r="BM646" i="2"/>
  <c r="AO646" i="2"/>
  <c r="AN646" i="2"/>
  <c r="BO642" i="2"/>
  <c r="BL642" i="2"/>
  <c r="BM642" i="2"/>
  <c r="BO638" i="2"/>
  <c r="BL638" i="2"/>
  <c r="BM638" i="2"/>
  <c r="AO638" i="2"/>
  <c r="BO634" i="2"/>
  <c r="BL634" i="2"/>
  <c r="BM634" i="2"/>
  <c r="AO634" i="2"/>
  <c r="BO630" i="2"/>
  <c r="BL630" i="2"/>
  <c r="BM630" i="2"/>
  <c r="AO630" i="2"/>
  <c r="AN630" i="2"/>
  <c r="BO626" i="2"/>
  <c r="BL626" i="2"/>
  <c r="BM626" i="2"/>
  <c r="BO622" i="2"/>
  <c r="BL622" i="2"/>
  <c r="BM622" i="2"/>
  <c r="AO622" i="2"/>
  <c r="BO618" i="2"/>
  <c r="BL618" i="2"/>
  <c r="BM618" i="2"/>
  <c r="AO618" i="2"/>
  <c r="BO614" i="2"/>
  <c r="BL614" i="2"/>
  <c r="BM614" i="2"/>
  <c r="AO614" i="2"/>
  <c r="BO610" i="2"/>
  <c r="BL610" i="2"/>
  <c r="BM610" i="2"/>
  <c r="BO606" i="2"/>
  <c r="BL606" i="2"/>
  <c r="BM606" i="2"/>
  <c r="AO606" i="2"/>
  <c r="BO602" i="2"/>
  <c r="BL602" i="2"/>
  <c r="BM602" i="2"/>
  <c r="AO602" i="2"/>
  <c r="BO598" i="2"/>
  <c r="BL598" i="2"/>
  <c r="BM598" i="2"/>
  <c r="AO598" i="2"/>
  <c r="BO594" i="2"/>
  <c r="BL594" i="2"/>
  <c r="BM594" i="2"/>
  <c r="BO590" i="2"/>
  <c r="BL590" i="2"/>
  <c r="BM590" i="2"/>
  <c r="AO590" i="2"/>
  <c r="BO586" i="2"/>
  <c r="BL586" i="2"/>
  <c r="BM586" i="2"/>
  <c r="AO586" i="2"/>
  <c r="BO582" i="2"/>
  <c r="BL582" i="2"/>
  <c r="BM582" i="2"/>
  <c r="AO582" i="2"/>
  <c r="AN582" i="2"/>
  <c r="BO578" i="2"/>
  <c r="BL578" i="2"/>
  <c r="BM578" i="2"/>
  <c r="BO574" i="2"/>
  <c r="BL574" i="2"/>
  <c r="BM574" i="2"/>
  <c r="AO574" i="2"/>
  <c r="BO570" i="2"/>
  <c r="BL570" i="2"/>
  <c r="BM570" i="2"/>
  <c r="AO570" i="2"/>
  <c r="BO566" i="2"/>
  <c r="BL566" i="2"/>
  <c r="BM566" i="2"/>
  <c r="AO566" i="2"/>
  <c r="AN566" i="2"/>
  <c r="BO562" i="2"/>
  <c r="BL562" i="2"/>
  <c r="BM562" i="2"/>
  <c r="BO558" i="2"/>
  <c r="BL558" i="2"/>
  <c r="BM558" i="2"/>
  <c r="AO558" i="2"/>
  <c r="BO554" i="2"/>
  <c r="BL554" i="2"/>
  <c r="BM554" i="2"/>
  <c r="AO554" i="2"/>
  <c r="BO550" i="2"/>
  <c r="BL550" i="2"/>
  <c r="BM550" i="2"/>
  <c r="AO550" i="2"/>
  <c r="BO546" i="2"/>
  <c r="BL546" i="2"/>
  <c r="BM546" i="2"/>
  <c r="BO542" i="2"/>
  <c r="BL542" i="2"/>
  <c r="BM542" i="2"/>
  <c r="AO542" i="2"/>
  <c r="BO538" i="2"/>
  <c r="BL538" i="2"/>
  <c r="BM538" i="2"/>
  <c r="AO538" i="2"/>
  <c r="BO534" i="2"/>
  <c r="BL534" i="2"/>
  <c r="BM534" i="2"/>
  <c r="AO534" i="2"/>
  <c r="BO530" i="2"/>
  <c r="BL530" i="2"/>
  <c r="BM530" i="2"/>
  <c r="BO526" i="2"/>
  <c r="BL526" i="2"/>
  <c r="BM526" i="2"/>
  <c r="AO526" i="2"/>
  <c r="BO522" i="2"/>
  <c r="BL522" i="2"/>
  <c r="BM522" i="2"/>
  <c r="AO522" i="2"/>
  <c r="BO518" i="2"/>
  <c r="BL518" i="2"/>
  <c r="BM518" i="2"/>
  <c r="AO518" i="2"/>
  <c r="AN518" i="2"/>
  <c r="BO514" i="2"/>
  <c r="BL514" i="2"/>
  <c r="BM514" i="2"/>
  <c r="BO510" i="2"/>
  <c r="BL510" i="2"/>
  <c r="BM510" i="2"/>
  <c r="AO510" i="2"/>
  <c r="BO506" i="2"/>
  <c r="BL506" i="2"/>
  <c r="BM506" i="2"/>
  <c r="AO506" i="2"/>
  <c r="BO502" i="2"/>
  <c r="BL502" i="2"/>
  <c r="BM502" i="2"/>
  <c r="AO502" i="2"/>
  <c r="AN502" i="2"/>
  <c r="BO498" i="2"/>
  <c r="BL498" i="2"/>
  <c r="BM498" i="2"/>
  <c r="BO494" i="2"/>
  <c r="BL494" i="2"/>
  <c r="BM494" i="2"/>
  <c r="AO494" i="2"/>
  <c r="BO490" i="2"/>
  <c r="BL490" i="2"/>
  <c r="BM490" i="2"/>
  <c r="AO490" i="2"/>
  <c r="BO486" i="2"/>
  <c r="BL486" i="2"/>
  <c r="BM486" i="2"/>
  <c r="AO486" i="2"/>
  <c r="BO482" i="2"/>
  <c r="BL482" i="2"/>
  <c r="BM482" i="2"/>
  <c r="BO478" i="2"/>
  <c r="BL478" i="2"/>
  <c r="BM478" i="2"/>
  <c r="AO478" i="2"/>
  <c r="BO474" i="2"/>
  <c r="BL474" i="2"/>
  <c r="BM474" i="2"/>
  <c r="AO474" i="2"/>
  <c r="BO470" i="2"/>
  <c r="BL470" i="2"/>
  <c r="BM470" i="2"/>
  <c r="AO470" i="2"/>
  <c r="BO466" i="2"/>
  <c r="BL466" i="2"/>
  <c r="BM466" i="2"/>
  <c r="BO462" i="2"/>
  <c r="BL462" i="2"/>
  <c r="BM462" i="2"/>
  <c r="AO462" i="2"/>
  <c r="BO458" i="2"/>
  <c r="BL458" i="2"/>
  <c r="BM458" i="2"/>
  <c r="AO458" i="2"/>
  <c r="BO454" i="2"/>
  <c r="BL454" i="2"/>
  <c r="BM454" i="2"/>
  <c r="AO454" i="2"/>
  <c r="AN454" i="2"/>
  <c r="BO450" i="2"/>
  <c r="BL450" i="2"/>
  <c r="BM450" i="2"/>
  <c r="BO446" i="2"/>
  <c r="BL446" i="2"/>
  <c r="BM446" i="2"/>
  <c r="AO446" i="2"/>
  <c r="BO442" i="2"/>
  <c r="BL442" i="2"/>
  <c r="BM442" i="2"/>
  <c r="AO442" i="2"/>
  <c r="BO438" i="2"/>
  <c r="BL438" i="2"/>
  <c r="BM438" i="2"/>
  <c r="AO438" i="2"/>
  <c r="AN438" i="2"/>
  <c r="BO434" i="2"/>
  <c r="BL434" i="2"/>
  <c r="BM434" i="2"/>
  <c r="BO430" i="2"/>
  <c r="BL430" i="2"/>
  <c r="BM430" i="2"/>
  <c r="AO430" i="2"/>
  <c r="BO426" i="2"/>
  <c r="BL426" i="2"/>
  <c r="BM426" i="2"/>
  <c r="AO426" i="2"/>
  <c r="BO422" i="2"/>
  <c r="BL422" i="2"/>
  <c r="BM422" i="2"/>
  <c r="AO422" i="2"/>
  <c r="BO418" i="2"/>
  <c r="BL418" i="2"/>
  <c r="BM418" i="2"/>
  <c r="BO414" i="2"/>
  <c r="BL414" i="2"/>
  <c r="BM414" i="2"/>
  <c r="AO414" i="2"/>
  <c r="BO410" i="2"/>
  <c r="BL410" i="2"/>
  <c r="BM410" i="2"/>
  <c r="AO410" i="2"/>
  <c r="BO406" i="2"/>
  <c r="BL406" i="2"/>
  <c r="BM406" i="2"/>
  <c r="AO406" i="2"/>
  <c r="BO402" i="2"/>
  <c r="BL402" i="2"/>
  <c r="BM402" i="2"/>
  <c r="BO398" i="2"/>
  <c r="BL398" i="2"/>
  <c r="BM398" i="2"/>
  <c r="AO398" i="2"/>
  <c r="BO394" i="2"/>
  <c r="BL394" i="2"/>
  <c r="BM394" i="2"/>
  <c r="AO394" i="2"/>
  <c r="BO390" i="2"/>
  <c r="BL390" i="2"/>
  <c r="BM390" i="2"/>
  <c r="AO390" i="2"/>
  <c r="AN390" i="2"/>
  <c r="BO386" i="2"/>
  <c r="BL386" i="2"/>
  <c r="BM386" i="2"/>
  <c r="BO382" i="2"/>
  <c r="BL382" i="2"/>
  <c r="BM382" i="2"/>
  <c r="AO382" i="2"/>
  <c r="BO378" i="2"/>
  <c r="BL378" i="2"/>
  <c r="BM378" i="2"/>
  <c r="AO378" i="2"/>
  <c r="BO374" i="2"/>
  <c r="BL374" i="2"/>
  <c r="BM374" i="2"/>
  <c r="AO374" i="2"/>
  <c r="AN374" i="2"/>
  <c r="BO370" i="2"/>
  <c r="BL370" i="2"/>
  <c r="BM370" i="2"/>
  <c r="BO366" i="2"/>
  <c r="BL366" i="2"/>
  <c r="BM366" i="2"/>
  <c r="AO366" i="2"/>
  <c r="BO362" i="2"/>
  <c r="BL362" i="2"/>
  <c r="BM362" i="2"/>
  <c r="AO362" i="2"/>
  <c r="BO358" i="2"/>
  <c r="BL358" i="2"/>
  <c r="BM358" i="2"/>
  <c r="AO358" i="2"/>
  <c r="BO354" i="2"/>
  <c r="BL354" i="2"/>
  <c r="BM354" i="2"/>
  <c r="BO350" i="2"/>
  <c r="BL350" i="2"/>
  <c r="BM350" i="2"/>
  <c r="AO350" i="2"/>
  <c r="BO346" i="2"/>
  <c r="BL346" i="2"/>
  <c r="BM346" i="2"/>
  <c r="AO346" i="2"/>
  <c r="BO342" i="2"/>
  <c r="BL342" i="2"/>
  <c r="BM342" i="2"/>
  <c r="BO338" i="2"/>
  <c r="BL338" i="2"/>
  <c r="BM338" i="2"/>
  <c r="AN338" i="2"/>
  <c r="BO334" i="2"/>
  <c r="BL334" i="2"/>
  <c r="BM334" i="2"/>
  <c r="AO334" i="2"/>
  <c r="BO330" i="2"/>
  <c r="BL330" i="2"/>
  <c r="BM330" i="2"/>
  <c r="AN330" i="2"/>
  <c r="BO326" i="2"/>
  <c r="BL326" i="2"/>
  <c r="BM326" i="2"/>
  <c r="AN326" i="2"/>
  <c r="AO326" i="2"/>
  <c r="BO322" i="2"/>
  <c r="BL322" i="2"/>
  <c r="BM322" i="2"/>
  <c r="AN322" i="2"/>
  <c r="BO318" i="2"/>
  <c r="BL318" i="2"/>
  <c r="BM318" i="2"/>
  <c r="AN318" i="2"/>
  <c r="BO314" i="2"/>
  <c r="BL314" i="2"/>
  <c r="BM314" i="2"/>
  <c r="AN314" i="2"/>
  <c r="AO314" i="2"/>
  <c r="BO310" i="2"/>
  <c r="BL310" i="2"/>
  <c r="BM310" i="2"/>
  <c r="AO310" i="2"/>
  <c r="AN310" i="2"/>
  <c r="BO306" i="2"/>
  <c r="BL306" i="2"/>
  <c r="BM306" i="2"/>
  <c r="AO306" i="2"/>
  <c r="BO302" i="2"/>
  <c r="BL302" i="2"/>
  <c r="BM302" i="2"/>
  <c r="AN302" i="2"/>
  <c r="AO302" i="2"/>
  <c r="BO298" i="2"/>
  <c r="BL298" i="2"/>
  <c r="BM298" i="2"/>
  <c r="AO298" i="2"/>
  <c r="AN298" i="2"/>
  <c r="BO294" i="2"/>
  <c r="BL294" i="2"/>
  <c r="BM294" i="2"/>
  <c r="AN294" i="2"/>
  <c r="BO290" i="2"/>
  <c r="BL290" i="2"/>
  <c r="BM290" i="2"/>
  <c r="AN290" i="2"/>
  <c r="AO290" i="2"/>
  <c r="BO286" i="2"/>
  <c r="BL286" i="2"/>
  <c r="BM286" i="2"/>
  <c r="AN286" i="2"/>
  <c r="AO286" i="2"/>
  <c r="BO282" i="2"/>
  <c r="BL282" i="2"/>
  <c r="BM282" i="2"/>
  <c r="AO282" i="2"/>
  <c r="BO278" i="2"/>
  <c r="BL278" i="2"/>
  <c r="BM278" i="2"/>
  <c r="BO274" i="2"/>
  <c r="BL274" i="2"/>
  <c r="BM274" i="2"/>
  <c r="AN274" i="2"/>
  <c r="AO274" i="2"/>
  <c r="BO270" i="2"/>
  <c r="BL270" i="2"/>
  <c r="BM270" i="2"/>
  <c r="AO270" i="2"/>
  <c r="BO266" i="2"/>
  <c r="BL266" i="2"/>
  <c r="BM266" i="2"/>
  <c r="AO266" i="2"/>
  <c r="AN266" i="2"/>
  <c r="BO262" i="2"/>
  <c r="BL262" i="2"/>
  <c r="BM262" i="2"/>
  <c r="AN262" i="2"/>
  <c r="BO258" i="2"/>
  <c r="BL258" i="2"/>
  <c r="BM258" i="2"/>
  <c r="AN258" i="2"/>
  <c r="AO258" i="2"/>
  <c r="BO254" i="2"/>
  <c r="BL254" i="2"/>
  <c r="BM254" i="2"/>
  <c r="AO254" i="2"/>
  <c r="BO250" i="2"/>
  <c r="BL250" i="2"/>
  <c r="BM250" i="2"/>
  <c r="AO250" i="2"/>
  <c r="AN250" i="2"/>
  <c r="BO246" i="2"/>
  <c r="BL246" i="2"/>
  <c r="BM246" i="2"/>
  <c r="AN246" i="2"/>
  <c r="BO242" i="2"/>
  <c r="BL242" i="2"/>
  <c r="BM242" i="2"/>
  <c r="AN242" i="2"/>
  <c r="AO242" i="2"/>
  <c r="BO238" i="2"/>
  <c r="BL238" i="2"/>
  <c r="BM238" i="2"/>
  <c r="AO238" i="2"/>
  <c r="BO234" i="2"/>
  <c r="BL234" i="2"/>
  <c r="BM234" i="2"/>
  <c r="AO234" i="2"/>
  <c r="AN234" i="2"/>
  <c r="AN714" i="2"/>
  <c r="AN650" i="2"/>
  <c r="AN586" i="2"/>
  <c r="AN522" i="2"/>
  <c r="AN458" i="2"/>
  <c r="AN394" i="2"/>
  <c r="AN149" i="2"/>
  <c r="AN133" i="2"/>
  <c r="AN117" i="2"/>
  <c r="AN101" i="2"/>
  <c r="AN85" i="2"/>
  <c r="AN69" i="2"/>
  <c r="AN53" i="2"/>
  <c r="AN757" i="2"/>
  <c r="AN706" i="2"/>
  <c r="AN642" i="2"/>
  <c r="AN578" i="2"/>
  <c r="AN514" i="2"/>
  <c r="AN450" i="2"/>
  <c r="AN386" i="2"/>
  <c r="AN306" i="2"/>
  <c r="AN802" i="2"/>
  <c r="AN770" i="2"/>
  <c r="AN734" i="2"/>
  <c r="AN670" i="2"/>
  <c r="AN606" i="2"/>
  <c r="AN542" i="2"/>
  <c r="AN478" i="2"/>
  <c r="AN414" i="2"/>
  <c r="AN350" i="2"/>
  <c r="AN238" i="2"/>
  <c r="AO734" i="2"/>
  <c r="AN151" i="2"/>
  <c r="AN119" i="2"/>
  <c r="AN103" i="2"/>
  <c r="AN87" i="2"/>
  <c r="AN55" i="2"/>
  <c r="AN39" i="2"/>
  <c r="AN130" i="2"/>
  <c r="AN98" i="2"/>
  <c r="AN66" i="2"/>
  <c r="AN814" i="2"/>
  <c r="AN782" i="2"/>
  <c r="AN726" i="2"/>
  <c r="AN598" i="2"/>
  <c r="AN470" i="2"/>
  <c r="AN342" i="2"/>
  <c r="AN357" i="2"/>
  <c r="AN254" i="2"/>
  <c r="AN26" i="2"/>
  <c r="AN190" i="2"/>
  <c r="AO686" i="2"/>
  <c r="AN691" i="2"/>
  <c r="AN563" i="2"/>
  <c r="AN279" i="2"/>
  <c r="AO790" i="2"/>
  <c r="AO351" i="2"/>
  <c r="AN260" i="2"/>
  <c r="AO670" i="2"/>
  <c r="AO535" i="2"/>
  <c r="AN231" i="2"/>
  <c r="AO727" i="2"/>
  <c r="AO322" i="2"/>
  <c r="AO594" i="2"/>
  <c r="AO530" i="2"/>
  <c r="AO466" i="2"/>
  <c r="AO402" i="2"/>
  <c r="AO318" i="2"/>
  <c r="AN173" i="2"/>
  <c r="AO278" i="2"/>
  <c r="AO150" i="2"/>
  <c r="AO86" i="2"/>
  <c r="AO169" i="2"/>
  <c r="AO105" i="2"/>
  <c r="AO41" i="2"/>
  <c r="BO226" i="2"/>
  <c r="BL226" i="2"/>
  <c r="BM226" i="2"/>
  <c r="AO226" i="2"/>
  <c r="AN226" i="2"/>
  <c r="BO214" i="2"/>
  <c r="BL214" i="2"/>
  <c r="BM214" i="2"/>
  <c r="BO206" i="2"/>
  <c r="BL206" i="2"/>
  <c r="BM206" i="2"/>
  <c r="AO206" i="2"/>
  <c r="BO194" i="2"/>
  <c r="BL194" i="2"/>
  <c r="BM194" i="2"/>
  <c r="AN194" i="2"/>
  <c r="AO194" i="2"/>
  <c r="BO182" i="2"/>
  <c r="BL182" i="2"/>
  <c r="BM182" i="2"/>
  <c r="AN182" i="2"/>
  <c r="BO174" i="2"/>
  <c r="BL174" i="2"/>
  <c r="BM174" i="2"/>
  <c r="AO174" i="2"/>
  <c r="AN174" i="2"/>
  <c r="BO162" i="2"/>
  <c r="BL162" i="2"/>
  <c r="BM162" i="2"/>
  <c r="AO162" i="2"/>
  <c r="AN162" i="2"/>
  <c r="BO154" i="2"/>
  <c r="BL154" i="2"/>
  <c r="BM154" i="2"/>
  <c r="AO154" i="2"/>
  <c r="BO146" i="2"/>
  <c r="BL146" i="2"/>
  <c r="BM146" i="2"/>
  <c r="AO146" i="2"/>
  <c r="BO134" i="2"/>
  <c r="BL134" i="2"/>
  <c r="BM134" i="2"/>
  <c r="BO122" i="2"/>
  <c r="BL122" i="2"/>
  <c r="BM122" i="2"/>
  <c r="AO122" i="2"/>
  <c r="BO114" i="2"/>
  <c r="BL114" i="2"/>
  <c r="BM114" i="2"/>
  <c r="AO114" i="2"/>
  <c r="BO102" i="2"/>
  <c r="BL102" i="2"/>
  <c r="BM102" i="2"/>
  <c r="BO94" i="2"/>
  <c r="BL94" i="2"/>
  <c r="BM94" i="2"/>
  <c r="AO94" i="2"/>
  <c r="BO82" i="2"/>
  <c r="BL82" i="2"/>
  <c r="BM82" i="2"/>
  <c r="AO82" i="2"/>
  <c r="BO74" i="2"/>
  <c r="BL74" i="2"/>
  <c r="BM74" i="2"/>
  <c r="AO74" i="2"/>
  <c r="BO62" i="2"/>
  <c r="BL62" i="2"/>
  <c r="BM62" i="2"/>
  <c r="AO62" i="2"/>
  <c r="BO50" i="2"/>
  <c r="BL50" i="2"/>
  <c r="BM50" i="2"/>
  <c r="AO50" i="2"/>
  <c r="BO42" i="2"/>
  <c r="BL42" i="2"/>
  <c r="BM42" i="2"/>
  <c r="AO42" i="2"/>
  <c r="BO30" i="2"/>
  <c r="BL30" i="2"/>
  <c r="BM30" i="2"/>
  <c r="AN30" i="2"/>
  <c r="AO30" i="2"/>
  <c r="BO22" i="2"/>
  <c r="BL22" i="2"/>
  <c r="BM22" i="2"/>
  <c r="AN22" i="2"/>
  <c r="BO10" i="2"/>
  <c r="BL10" i="2"/>
  <c r="BM10" i="2"/>
  <c r="AO10" i="2"/>
  <c r="BO819" i="2"/>
  <c r="BL819" i="2"/>
  <c r="BM819" i="2"/>
  <c r="BO807" i="2"/>
  <c r="BL807" i="2"/>
  <c r="BM807" i="2"/>
  <c r="AN807" i="2"/>
  <c r="AO807" i="2"/>
  <c r="BO799" i="2"/>
  <c r="BL799" i="2"/>
  <c r="BM799" i="2"/>
  <c r="AN799" i="2"/>
  <c r="BO787" i="2"/>
  <c r="BL787" i="2"/>
  <c r="BM787" i="2"/>
  <c r="BO775" i="2"/>
  <c r="BL775" i="2"/>
  <c r="BM775" i="2"/>
  <c r="AO775" i="2"/>
  <c r="AN775" i="2"/>
  <c r="BO767" i="2"/>
  <c r="BL767" i="2"/>
  <c r="BM767" i="2"/>
  <c r="AO767" i="2"/>
  <c r="AN767" i="2"/>
  <c r="BO755" i="2"/>
  <c r="BL755" i="2"/>
  <c r="BM755" i="2"/>
  <c r="BO743" i="2"/>
  <c r="BL743" i="2"/>
  <c r="BM743" i="2"/>
  <c r="AN743" i="2"/>
  <c r="AO743" i="2"/>
  <c r="BO735" i="2"/>
  <c r="BL735" i="2"/>
  <c r="BM735" i="2"/>
  <c r="AN735" i="2"/>
  <c r="BO723" i="2"/>
  <c r="BL723" i="2"/>
  <c r="BM723" i="2"/>
  <c r="BO715" i="2"/>
  <c r="BL715" i="2"/>
  <c r="BM715" i="2"/>
  <c r="AO715" i="2"/>
  <c r="AN715" i="2"/>
  <c r="BO707" i="2"/>
  <c r="BL707" i="2"/>
  <c r="BM707" i="2"/>
  <c r="AO707" i="2"/>
  <c r="BO699" i="2"/>
  <c r="BL699" i="2"/>
  <c r="BM699" i="2"/>
  <c r="AN699" i="2"/>
  <c r="AO699" i="2"/>
  <c r="BO687" i="2"/>
  <c r="BM687" i="2"/>
  <c r="BL687" i="2"/>
  <c r="AO687" i="2"/>
  <c r="AN687" i="2"/>
  <c r="BO675" i="2"/>
  <c r="BM675" i="2"/>
  <c r="BL675" i="2"/>
  <c r="AO675" i="2"/>
  <c r="BO667" i="2"/>
  <c r="BM667" i="2"/>
  <c r="BL667" i="2"/>
  <c r="AO667" i="2"/>
  <c r="AN667" i="2"/>
  <c r="BO655" i="2"/>
  <c r="BM655" i="2"/>
  <c r="BL655" i="2"/>
  <c r="AO655" i="2"/>
  <c r="AN655" i="2"/>
  <c r="BO647" i="2"/>
  <c r="BM647" i="2"/>
  <c r="BL647" i="2"/>
  <c r="AN647" i="2"/>
  <c r="AO647" i="2"/>
  <c r="BO635" i="2"/>
  <c r="BM635" i="2"/>
  <c r="BL635" i="2"/>
  <c r="AO635" i="2"/>
  <c r="AN635" i="2"/>
  <c r="BO627" i="2"/>
  <c r="BM627" i="2"/>
  <c r="BL627" i="2"/>
  <c r="AO627" i="2"/>
  <c r="BO615" i="2"/>
  <c r="BM615" i="2"/>
  <c r="BL615" i="2"/>
  <c r="AO615" i="2"/>
  <c r="AN615" i="2"/>
  <c r="BO603" i="2"/>
  <c r="BM603" i="2"/>
  <c r="BL603" i="2"/>
  <c r="AN603" i="2"/>
  <c r="AO603" i="2"/>
  <c r="BO595" i="2"/>
  <c r="BM595" i="2"/>
  <c r="BL595" i="2"/>
  <c r="BO583" i="2"/>
  <c r="BM583" i="2"/>
  <c r="BL583" i="2"/>
  <c r="AN583" i="2"/>
  <c r="AO583" i="2"/>
  <c r="BO575" i="2"/>
  <c r="BM575" i="2"/>
  <c r="BL575" i="2"/>
  <c r="AN575" i="2"/>
  <c r="AO575" i="2"/>
  <c r="BO567" i="2"/>
  <c r="BM567" i="2"/>
  <c r="BL567" i="2"/>
  <c r="AN567" i="2"/>
  <c r="AO567" i="2"/>
  <c r="BO555" i="2"/>
  <c r="BM555" i="2"/>
  <c r="BL555" i="2"/>
  <c r="AN555" i="2"/>
  <c r="BO547" i="2"/>
  <c r="BM547" i="2"/>
  <c r="BL547" i="2"/>
  <c r="AO547" i="2"/>
  <c r="BO539" i="2"/>
  <c r="BM539" i="2"/>
  <c r="BL539" i="2"/>
  <c r="AN539" i="2"/>
  <c r="AO539" i="2"/>
  <c r="BO531" i="2"/>
  <c r="BM531" i="2"/>
  <c r="BL531" i="2"/>
  <c r="BO523" i="2"/>
  <c r="BM523" i="2"/>
  <c r="BL523" i="2"/>
  <c r="AO523" i="2"/>
  <c r="AN523" i="2"/>
  <c r="BO515" i="2"/>
  <c r="BM515" i="2"/>
  <c r="BL515" i="2"/>
  <c r="AO515" i="2"/>
  <c r="BO507" i="2"/>
  <c r="BM507" i="2"/>
  <c r="BL507" i="2"/>
  <c r="AO507" i="2"/>
  <c r="AN507" i="2"/>
  <c r="BO499" i="2"/>
  <c r="BM499" i="2"/>
  <c r="BL499" i="2"/>
  <c r="AO499" i="2"/>
  <c r="BO491" i="2"/>
  <c r="BM491" i="2"/>
  <c r="BL491" i="2"/>
  <c r="AN491" i="2"/>
  <c r="BO483" i="2"/>
  <c r="BM483" i="2"/>
  <c r="BL483" i="2"/>
  <c r="AO483" i="2"/>
  <c r="BO475" i="2"/>
  <c r="BM475" i="2"/>
  <c r="BL475" i="2"/>
  <c r="AN475" i="2"/>
  <c r="AO475" i="2"/>
  <c r="BO467" i="2"/>
  <c r="BM467" i="2"/>
  <c r="BL467" i="2"/>
  <c r="BO459" i="2"/>
  <c r="BM459" i="2"/>
  <c r="BL459" i="2"/>
  <c r="AO459" i="2"/>
  <c r="AN459" i="2"/>
  <c r="BO451" i="2"/>
  <c r="BM451" i="2"/>
  <c r="BL451" i="2"/>
  <c r="AO451" i="2"/>
  <c r="BO443" i="2"/>
  <c r="BM443" i="2"/>
  <c r="BL443" i="2"/>
  <c r="AO443" i="2"/>
  <c r="AN443" i="2"/>
  <c r="BO435" i="2"/>
  <c r="BM435" i="2"/>
  <c r="BL435" i="2"/>
  <c r="AO435" i="2"/>
  <c r="BO427" i="2"/>
  <c r="BM427" i="2"/>
  <c r="BL427" i="2"/>
  <c r="AN427" i="2"/>
  <c r="BO419" i="2"/>
  <c r="BM419" i="2"/>
  <c r="BL419" i="2"/>
  <c r="AO419" i="2"/>
  <c r="BO411" i="2"/>
  <c r="BM411" i="2"/>
  <c r="BL411" i="2"/>
  <c r="AN411" i="2"/>
  <c r="AO411" i="2"/>
  <c r="BO403" i="2"/>
  <c r="BM403" i="2"/>
  <c r="BL403" i="2"/>
  <c r="BO395" i="2"/>
  <c r="BM395" i="2"/>
  <c r="BL395" i="2"/>
  <c r="AO395" i="2"/>
  <c r="AN395" i="2"/>
  <c r="BO387" i="2"/>
  <c r="BM387" i="2"/>
  <c r="BL387" i="2"/>
  <c r="AO387" i="2"/>
  <c r="BO375" i="2"/>
  <c r="BM375" i="2"/>
  <c r="BL375" i="2"/>
  <c r="AN375" i="2"/>
  <c r="AO375" i="2"/>
  <c r="BO371" i="2"/>
  <c r="BM371" i="2"/>
  <c r="BL371" i="2"/>
  <c r="AO371" i="2"/>
  <c r="BO363" i="2"/>
  <c r="BM363" i="2"/>
  <c r="BL363" i="2"/>
  <c r="AN363" i="2"/>
  <c r="BO355" i="2"/>
  <c r="BM355" i="2"/>
  <c r="BL355" i="2"/>
  <c r="AO355" i="2"/>
  <c r="BO347" i="2"/>
  <c r="BM347" i="2"/>
  <c r="BL347" i="2"/>
  <c r="AN347" i="2"/>
  <c r="AO347" i="2"/>
  <c r="BO339" i="2"/>
  <c r="BM339" i="2"/>
  <c r="BL339" i="2"/>
  <c r="AO339" i="2"/>
  <c r="BO331" i="2"/>
  <c r="BM331" i="2"/>
  <c r="BL331" i="2"/>
  <c r="AO331" i="2"/>
  <c r="AN331" i="2"/>
  <c r="BO323" i="2"/>
  <c r="BM323" i="2"/>
  <c r="BL323" i="2"/>
  <c r="AO323" i="2"/>
  <c r="BO315" i="2"/>
  <c r="BM315" i="2"/>
  <c r="BL315" i="2"/>
  <c r="AO315" i="2"/>
  <c r="AN315" i="2"/>
  <c r="BO307" i="2"/>
  <c r="BM307" i="2"/>
  <c r="BL307" i="2"/>
  <c r="AO307" i="2"/>
  <c r="BO295" i="2"/>
  <c r="BM295" i="2"/>
  <c r="BL295" i="2"/>
  <c r="BO287" i="2"/>
  <c r="BM287" i="2"/>
  <c r="BL287" i="2"/>
  <c r="AN287" i="2"/>
  <c r="AO287" i="2"/>
  <c r="BO283" i="2"/>
  <c r="BM283" i="2"/>
  <c r="BL283" i="2"/>
  <c r="AO283" i="2"/>
  <c r="BO275" i="2"/>
  <c r="BM275" i="2"/>
  <c r="BL275" i="2"/>
  <c r="AO275" i="2"/>
  <c r="AN275" i="2"/>
  <c r="BO263" i="2"/>
  <c r="BM263" i="2"/>
  <c r="BL263" i="2"/>
  <c r="BO255" i="2"/>
  <c r="BM255" i="2"/>
  <c r="BL255" i="2"/>
  <c r="AO255" i="2"/>
  <c r="AN255" i="2"/>
  <c r="BO243" i="2"/>
  <c r="BM243" i="2"/>
  <c r="BL243" i="2"/>
  <c r="AN243" i="2"/>
  <c r="AO243" i="2"/>
  <c r="BO235" i="2"/>
  <c r="BM235" i="2"/>
  <c r="BL235" i="2"/>
  <c r="AO235" i="2"/>
  <c r="AN235" i="2"/>
  <c r="AO723" i="2"/>
  <c r="AN134" i="2"/>
  <c r="AN102" i="2"/>
  <c r="AN70" i="2"/>
  <c r="AN771" i="2"/>
  <c r="AN643" i="2"/>
  <c r="AN515" i="2"/>
  <c r="AN387" i="2"/>
  <c r="AO311" i="2"/>
  <c r="AO230" i="2"/>
  <c r="BO232" i="2"/>
  <c r="BL232" i="2"/>
  <c r="BM232" i="2"/>
  <c r="AO232" i="2"/>
  <c r="BO228" i="2"/>
  <c r="BL228" i="2"/>
  <c r="BM228" i="2"/>
  <c r="AN228" i="2"/>
  <c r="BO224" i="2"/>
  <c r="BL224" i="2"/>
  <c r="BM224" i="2"/>
  <c r="AN224" i="2"/>
  <c r="AO224" i="2"/>
  <c r="BO220" i="2"/>
  <c r="BL220" i="2"/>
  <c r="BM220" i="2"/>
  <c r="AO220" i="2"/>
  <c r="AN220" i="2"/>
  <c r="BO216" i="2"/>
  <c r="BL216" i="2"/>
  <c r="BM216" i="2"/>
  <c r="AO216" i="2"/>
  <c r="BO212" i="2"/>
  <c r="BL212" i="2"/>
  <c r="BM212" i="2"/>
  <c r="AN212" i="2"/>
  <c r="BO208" i="2"/>
  <c r="BL208" i="2"/>
  <c r="BM208" i="2"/>
  <c r="AO208" i="2"/>
  <c r="BO204" i="2"/>
  <c r="BL204" i="2"/>
  <c r="BM204" i="2"/>
  <c r="AO204" i="2"/>
  <c r="AN204" i="2"/>
  <c r="BO200" i="2"/>
  <c r="BL200" i="2"/>
  <c r="BM200" i="2"/>
  <c r="AO200" i="2"/>
  <c r="AN200" i="2"/>
  <c r="BO196" i="2"/>
  <c r="BL196" i="2"/>
  <c r="BM196" i="2"/>
  <c r="BO192" i="2"/>
  <c r="BL192" i="2"/>
  <c r="BM192" i="2"/>
  <c r="AN192" i="2"/>
  <c r="AO192" i="2"/>
  <c r="BO188" i="2"/>
  <c r="BL188" i="2"/>
  <c r="BM188" i="2"/>
  <c r="AO188" i="2"/>
  <c r="BO184" i="2"/>
  <c r="BL184" i="2"/>
  <c r="BM184" i="2"/>
  <c r="AO184" i="2"/>
  <c r="BO180" i="2"/>
  <c r="BL180" i="2"/>
  <c r="BM180" i="2"/>
  <c r="AN180" i="2"/>
  <c r="BO176" i="2"/>
  <c r="BL176" i="2"/>
  <c r="BM176" i="2"/>
  <c r="AN176" i="2"/>
  <c r="AO176" i="2"/>
  <c r="BO172" i="2"/>
  <c r="BL172" i="2"/>
  <c r="BM172" i="2"/>
  <c r="AN172" i="2"/>
  <c r="AO172" i="2"/>
  <c r="BO168" i="2"/>
  <c r="BL168" i="2"/>
  <c r="BM168" i="2"/>
  <c r="AO168" i="2"/>
  <c r="AN168" i="2"/>
  <c r="BO164" i="2"/>
  <c r="BL164" i="2"/>
  <c r="BM164" i="2"/>
  <c r="AN164" i="2"/>
  <c r="BO160" i="2"/>
  <c r="BL160" i="2"/>
  <c r="BM160" i="2"/>
  <c r="AO160" i="2"/>
  <c r="AN160" i="2"/>
  <c r="BO156" i="2"/>
  <c r="BL156" i="2"/>
  <c r="BM156" i="2"/>
  <c r="AO156" i="2"/>
  <c r="AN156" i="2"/>
  <c r="BO152" i="2"/>
  <c r="BL152" i="2"/>
  <c r="BM152" i="2"/>
  <c r="AO152" i="2"/>
  <c r="BO148" i="2"/>
  <c r="BL148" i="2"/>
  <c r="BM148" i="2"/>
  <c r="BO144" i="2"/>
  <c r="BL144" i="2"/>
  <c r="BM144" i="2"/>
  <c r="AO144" i="2"/>
  <c r="BO140" i="2"/>
  <c r="BL140" i="2"/>
  <c r="BM140" i="2"/>
  <c r="AO140" i="2"/>
  <c r="BO136" i="2"/>
  <c r="BL136" i="2"/>
  <c r="BM136" i="2"/>
  <c r="AO136" i="2"/>
  <c r="BO132" i="2"/>
  <c r="BL132" i="2"/>
  <c r="BM132" i="2"/>
  <c r="BO128" i="2"/>
  <c r="BL128" i="2"/>
  <c r="BM128" i="2"/>
  <c r="AO128" i="2"/>
  <c r="BO124" i="2"/>
  <c r="BL124" i="2"/>
  <c r="BM124" i="2"/>
  <c r="AO124" i="2"/>
  <c r="BO120" i="2"/>
  <c r="BL120" i="2"/>
  <c r="BM120" i="2"/>
  <c r="AO120" i="2"/>
  <c r="BO116" i="2"/>
  <c r="BL116" i="2"/>
  <c r="BM116" i="2"/>
  <c r="BO112" i="2"/>
  <c r="BL112" i="2"/>
  <c r="BM112" i="2"/>
  <c r="AO112" i="2"/>
  <c r="BO108" i="2"/>
  <c r="BL108" i="2"/>
  <c r="BM108" i="2"/>
  <c r="AO108" i="2"/>
  <c r="BO104" i="2"/>
  <c r="BL104" i="2"/>
  <c r="BM104" i="2"/>
  <c r="AO104" i="2"/>
  <c r="BO100" i="2"/>
  <c r="BL100" i="2"/>
  <c r="BM100" i="2"/>
  <c r="BO96" i="2"/>
  <c r="BL96" i="2"/>
  <c r="BM96" i="2"/>
  <c r="AO96" i="2"/>
  <c r="BO92" i="2"/>
  <c r="BL92" i="2"/>
  <c r="BM92" i="2"/>
  <c r="AO92" i="2"/>
  <c r="BO88" i="2"/>
  <c r="BL88" i="2"/>
  <c r="BM88" i="2"/>
  <c r="AO88" i="2"/>
  <c r="BO84" i="2"/>
  <c r="BL84" i="2"/>
  <c r="BM84" i="2"/>
  <c r="BO80" i="2"/>
  <c r="BL80" i="2"/>
  <c r="BM80" i="2"/>
  <c r="AO80" i="2"/>
  <c r="BO76" i="2"/>
  <c r="BL76" i="2"/>
  <c r="BM76" i="2"/>
  <c r="AO76" i="2"/>
  <c r="BO72" i="2"/>
  <c r="BL72" i="2"/>
  <c r="BM72" i="2"/>
  <c r="AO72" i="2"/>
  <c r="BO68" i="2"/>
  <c r="BL68" i="2"/>
  <c r="BM68" i="2"/>
  <c r="BO64" i="2"/>
  <c r="BL64" i="2"/>
  <c r="BM64" i="2"/>
  <c r="AO64" i="2"/>
  <c r="BO60" i="2"/>
  <c r="BL60" i="2"/>
  <c r="BM60" i="2"/>
  <c r="AO60" i="2"/>
  <c r="BO56" i="2"/>
  <c r="BL56" i="2"/>
  <c r="BM56" i="2"/>
  <c r="AO56" i="2"/>
  <c r="BO52" i="2"/>
  <c r="BL52" i="2"/>
  <c r="BM52" i="2"/>
  <c r="BO48" i="2"/>
  <c r="BL48" i="2"/>
  <c r="BM48" i="2"/>
  <c r="AO48" i="2"/>
  <c r="BO44" i="2"/>
  <c r="BL44" i="2"/>
  <c r="BM44" i="2"/>
  <c r="AO44" i="2"/>
  <c r="BO40" i="2"/>
  <c r="BL40" i="2"/>
  <c r="BM40" i="2"/>
  <c r="AO40" i="2"/>
  <c r="BO36" i="2"/>
  <c r="BL36" i="2"/>
  <c r="BM36" i="2"/>
  <c r="BO32" i="2"/>
  <c r="BL32" i="2"/>
  <c r="BM32" i="2"/>
  <c r="AO32" i="2"/>
  <c r="BO28" i="2"/>
  <c r="BL28" i="2"/>
  <c r="BM28" i="2"/>
  <c r="AO28" i="2"/>
  <c r="BO24" i="2"/>
  <c r="BL24" i="2"/>
  <c r="BM24" i="2"/>
  <c r="AO24" i="2"/>
  <c r="BO20" i="2"/>
  <c r="BL20" i="2"/>
  <c r="BM20" i="2"/>
  <c r="BO16" i="2"/>
  <c r="BL16" i="2"/>
  <c r="BM16" i="2"/>
  <c r="AO16" i="2"/>
  <c r="BO12" i="2"/>
  <c r="BL12" i="2"/>
  <c r="BM12" i="2"/>
  <c r="AO12" i="2"/>
  <c r="BO8" i="2"/>
  <c r="BL8" i="2"/>
  <c r="BM8" i="2"/>
  <c r="AO8" i="2"/>
  <c r="BO821" i="2"/>
  <c r="BL821" i="2"/>
  <c r="BM821" i="2"/>
  <c r="BO817" i="2"/>
  <c r="BL817" i="2"/>
  <c r="BM817" i="2"/>
  <c r="AO817" i="2"/>
  <c r="BO813" i="2"/>
  <c r="BL813" i="2"/>
  <c r="BM813" i="2"/>
  <c r="BO809" i="2"/>
  <c r="BL809" i="2"/>
  <c r="BM809" i="2"/>
  <c r="BO805" i="2"/>
  <c r="BL805" i="2"/>
  <c r="BM805" i="2"/>
  <c r="AO805" i="2"/>
  <c r="BO801" i="2"/>
  <c r="BL801" i="2"/>
  <c r="BM801" i="2"/>
  <c r="AO801" i="2"/>
  <c r="BO797" i="2"/>
  <c r="BL797" i="2"/>
  <c r="BM797" i="2"/>
  <c r="AO797" i="2"/>
  <c r="BO793" i="2"/>
  <c r="BL793" i="2"/>
  <c r="BM793" i="2"/>
  <c r="AO793" i="2"/>
  <c r="BO789" i="2"/>
  <c r="BL789" i="2"/>
  <c r="BM789" i="2"/>
  <c r="AO789" i="2"/>
  <c r="BO785" i="2"/>
  <c r="BL785" i="2"/>
  <c r="BM785" i="2"/>
  <c r="AO785" i="2"/>
  <c r="BO781" i="2"/>
  <c r="BL781" i="2"/>
  <c r="BM781" i="2"/>
  <c r="AO781" i="2"/>
  <c r="BO777" i="2"/>
  <c r="BL777" i="2"/>
  <c r="BM777" i="2"/>
  <c r="BO773" i="2"/>
  <c r="BL773" i="2"/>
  <c r="BM773" i="2"/>
  <c r="AO773" i="2"/>
  <c r="BO769" i="2"/>
  <c r="BL769" i="2"/>
  <c r="BM769" i="2"/>
  <c r="AO769" i="2"/>
  <c r="BO765" i="2"/>
  <c r="BL765" i="2"/>
  <c r="BM765" i="2"/>
  <c r="AO765" i="2"/>
  <c r="BO761" i="2"/>
  <c r="BL761" i="2"/>
  <c r="BM761" i="2"/>
  <c r="AO761" i="2"/>
  <c r="BO757" i="2"/>
  <c r="BL757" i="2"/>
  <c r="BM757" i="2"/>
  <c r="BO753" i="2"/>
  <c r="BL753" i="2"/>
  <c r="BM753" i="2"/>
  <c r="BO749" i="2"/>
  <c r="BL749" i="2"/>
  <c r="BM749" i="2"/>
  <c r="BO745" i="2"/>
  <c r="BL745" i="2"/>
  <c r="BM745" i="2"/>
  <c r="BO741" i="2"/>
  <c r="BL741" i="2"/>
  <c r="BM741" i="2"/>
  <c r="AO741" i="2"/>
  <c r="BO737" i="2"/>
  <c r="BL737" i="2"/>
  <c r="BM737" i="2"/>
  <c r="AO737" i="2"/>
  <c r="BO733" i="2"/>
  <c r="BL733" i="2"/>
  <c r="BM733" i="2"/>
  <c r="AO733" i="2"/>
  <c r="AN733" i="2"/>
  <c r="BO729" i="2"/>
  <c r="BL729" i="2"/>
  <c r="BM729" i="2"/>
  <c r="AN729" i="2"/>
  <c r="BO725" i="2"/>
  <c r="BL725" i="2"/>
  <c r="BM725" i="2"/>
  <c r="AO725" i="2"/>
  <c r="BO721" i="2"/>
  <c r="BL721" i="2"/>
  <c r="BM721" i="2"/>
  <c r="AO721" i="2"/>
  <c r="BO717" i="2"/>
  <c r="BL717" i="2"/>
  <c r="BM717" i="2"/>
  <c r="AO717" i="2"/>
  <c r="AN717" i="2"/>
  <c r="BO713" i="2"/>
  <c r="BL713" i="2"/>
  <c r="BM713" i="2"/>
  <c r="AN713" i="2"/>
  <c r="BO709" i="2"/>
  <c r="BL709" i="2"/>
  <c r="BM709" i="2"/>
  <c r="AO709" i="2"/>
  <c r="BO705" i="2"/>
  <c r="BL705" i="2"/>
  <c r="BM705" i="2"/>
  <c r="BO701" i="2"/>
  <c r="BL701" i="2"/>
  <c r="BM701" i="2"/>
  <c r="AN701" i="2"/>
  <c r="AO701" i="2"/>
  <c r="BO697" i="2"/>
  <c r="BL697" i="2"/>
  <c r="BM697" i="2"/>
  <c r="AO697" i="2"/>
  <c r="AN697" i="2"/>
  <c r="BO693" i="2"/>
  <c r="BL693" i="2"/>
  <c r="BM693" i="2"/>
  <c r="BO689" i="2"/>
  <c r="BM689" i="2"/>
  <c r="BL689" i="2"/>
  <c r="AO689" i="2"/>
  <c r="BO685" i="2"/>
  <c r="BM685" i="2"/>
  <c r="BL685" i="2"/>
  <c r="AN685" i="2"/>
  <c r="BO681" i="2"/>
  <c r="BM681" i="2"/>
  <c r="BL681" i="2"/>
  <c r="AN681" i="2"/>
  <c r="BO677" i="2"/>
  <c r="BM677" i="2"/>
  <c r="BL677" i="2"/>
  <c r="AO677" i="2"/>
  <c r="BO673" i="2"/>
  <c r="BM673" i="2"/>
  <c r="BL673" i="2"/>
  <c r="AO673" i="2"/>
  <c r="BO669" i="2"/>
  <c r="BM669" i="2"/>
  <c r="BL669" i="2"/>
  <c r="AO669" i="2"/>
  <c r="AN669" i="2"/>
  <c r="BO665" i="2"/>
  <c r="BM665" i="2"/>
  <c r="BL665" i="2"/>
  <c r="AO665" i="2"/>
  <c r="AN665" i="2"/>
  <c r="BO661" i="2"/>
  <c r="BM661" i="2"/>
  <c r="BL661" i="2"/>
  <c r="BO657" i="2"/>
  <c r="BM657" i="2"/>
  <c r="BL657" i="2"/>
  <c r="AO657" i="2"/>
  <c r="BO653" i="2"/>
  <c r="BM653" i="2"/>
  <c r="BL653" i="2"/>
  <c r="AO653" i="2"/>
  <c r="AN653" i="2"/>
  <c r="BO649" i="2"/>
  <c r="BM649" i="2"/>
  <c r="BL649" i="2"/>
  <c r="AO649" i="2"/>
  <c r="AN649" i="2"/>
  <c r="BO645" i="2"/>
  <c r="BM645" i="2"/>
  <c r="BL645" i="2"/>
  <c r="BO641" i="2"/>
  <c r="BM641" i="2"/>
  <c r="BL641" i="2"/>
  <c r="AO641" i="2"/>
  <c r="BO637" i="2"/>
  <c r="BM637" i="2"/>
  <c r="BL637" i="2"/>
  <c r="AO637" i="2"/>
  <c r="AN637" i="2"/>
  <c r="BO633" i="2"/>
  <c r="BM633" i="2"/>
  <c r="BL633" i="2"/>
  <c r="AO633" i="2"/>
  <c r="AN633" i="2"/>
  <c r="BO629" i="2"/>
  <c r="BM629" i="2"/>
  <c r="BL629" i="2"/>
  <c r="BO625" i="2"/>
  <c r="BM625" i="2"/>
  <c r="BL625" i="2"/>
  <c r="AO625" i="2"/>
  <c r="BO621" i="2"/>
  <c r="BM621" i="2"/>
  <c r="BL621" i="2"/>
  <c r="AO621" i="2"/>
  <c r="AN621" i="2"/>
  <c r="BO617" i="2"/>
  <c r="BM617" i="2"/>
  <c r="BL617" i="2"/>
  <c r="AO617" i="2"/>
  <c r="AN617" i="2"/>
  <c r="BO613" i="2"/>
  <c r="BM613" i="2"/>
  <c r="BL613" i="2"/>
  <c r="BO609" i="2"/>
  <c r="BM609" i="2"/>
  <c r="BL609" i="2"/>
  <c r="AO609" i="2"/>
  <c r="BO605" i="2"/>
  <c r="BM605" i="2"/>
  <c r="BL605" i="2"/>
  <c r="AO605" i="2"/>
  <c r="AN605" i="2"/>
  <c r="BO601" i="2"/>
  <c r="BM601" i="2"/>
  <c r="BL601" i="2"/>
  <c r="AO601" i="2"/>
  <c r="AN601" i="2"/>
  <c r="BO597" i="2"/>
  <c r="BM597" i="2"/>
  <c r="BL597" i="2"/>
  <c r="BO593" i="2"/>
  <c r="BM593" i="2"/>
  <c r="BL593" i="2"/>
  <c r="AO593" i="2"/>
  <c r="BO589" i="2"/>
  <c r="BM589" i="2"/>
  <c r="BL589" i="2"/>
  <c r="AO589" i="2"/>
  <c r="AN589" i="2"/>
  <c r="BO585" i="2"/>
  <c r="BM585" i="2"/>
  <c r="BL585" i="2"/>
  <c r="AO585" i="2"/>
  <c r="AN585" i="2"/>
  <c r="BO581" i="2"/>
  <c r="BM581" i="2"/>
  <c r="BL581" i="2"/>
  <c r="BO577" i="2"/>
  <c r="BM577" i="2"/>
  <c r="BL577" i="2"/>
  <c r="AO577" i="2"/>
  <c r="BO573" i="2"/>
  <c r="BM573" i="2"/>
  <c r="BL573" i="2"/>
  <c r="AO573" i="2"/>
  <c r="AN573" i="2"/>
  <c r="BO569" i="2"/>
  <c r="BM569" i="2"/>
  <c r="BL569" i="2"/>
  <c r="AO569" i="2"/>
  <c r="AN569" i="2"/>
  <c r="BO565" i="2"/>
  <c r="BM565" i="2"/>
  <c r="BL565" i="2"/>
  <c r="BO561" i="2"/>
  <c r="BM561" i="2"/>
  <c r="BL561" i="2"/>
  <c r="AO561" i="2"/>
  <c r="BO557" i="2"/>
  <c r="BM557" i="2"/>
  <c r="BL557" i="2"/>
  <c r="AO557" i="2"/>
  <c r="AN557" i="2"/>
  <c r="BO553" i="2"/>
  <c r="BM553" i="2"/>
  <c r="BL553" i="2"/>
  <c r="AO553" i="2"/>
  <c r="AN553" i="2"/>
  <c r="BO549" i="2"/>
  <c r="BM549" i="2"/>
  <c r="BL549" i="2"/>
  <c r="BO545" i="2"/>
  <c r="BM545" i="2"/>
  <c r="BL545" i="2"/>
  <c r="AO545" i="2"/>
  <c r="BO541" i="2"/>
  <c r="BM541" i="2"/>
  <c r="BL541" i="2"/>
  <c r="AO541" i="2"/>
  <c r="AN541" i="2"/>
  <c r="BO537" i="2"/>
  <c r="BM537" i="2"/>
  <c r="BL537" i="2"/>
  <c r="AO537" i="2"/>
  <c r="AN537" i="2"/>
  <c r="BO533" i="2"/>
  <c r="BM533" i="2"/>
  <c r="BL533" i="2"/>
  <c r="BO529" i="2"/>
  <c r="BM529" i="2"/>
  <c r="BL529" i="2"/>
  <c r="AO529" i="2"/>
  <c r="BO525" i="2"/>
  <c r="BM525" i="2"/>
  <c r="BL525" i="2"/>
  <c r="AO525" i="2"/>
  <c r="AN525" i="2"/>
  <c r="BO521" i="2"/>
  <c r="BM521" i="2"/>
  <c r="BL521" i="2"/>
  <c r="AO521" i="2"/>
  <c r="AN521" i="2"/>
  <c r="BO517" i="2"/>
  <c r="BM517" i="2"/>
  <c r="BL517" i="2"/>
  <c r="BO513" i="2"/>
  <c r="BM513" i="2"/>
  <c r="BL513" i="2"/>
  <c r="AO513" i="2"/>
  <c r="BO509" i="2"/>
  <c r="BM509" i="2"/>
  <c r="BL509" i="2"/>
  <c r="AO509" i="2"/>
  <c r="AN509" i="2"/>
  <c r="BO505" i="2"/>
  <c r="BM505" i="2"/>
  <c r="BL505" i="2"/>
  <c r="AO505" i="2"/>
  <c r="AN505" i="2"/>
  <c r="BO501" i="2"/>
  <c r="BM501" i="2"/>
  <c r="BL501" i="2"/>
  <c r="BO497" i="2"/>
  <c r="BM497" i="2"/>
  <c r="BL497" i="2"/>
  <c r="AO497" i="2"/>
  <c r="BO493" i="2"/>
  <c r="BM493" i="2"/>
  <c r="BL493" i="2"/>
  <c r="AO493" i="2"/>
  <c r="AN493" i="2"/>
  <c r="BO489" i="2"/>
  <c r="BM489" i="2"/>
  <c r="BL489" i="2"/>
  <c r="AO489" i="2"/>
  <c r="AN489" i="2"/>
  <c r="BO485" i="2"/>
  <c r="BM485" i="2"/>
  <c r="BL485" i="2"/>
  <c r="BO481" i="2"/>
  <c r="BM481" i="2"/>
  <c r="BL481" i="2"/>
  <c r="AO481" i="2"/>
  <c r="BO477" i="2"/>
  <c r="BM477" i="2"/>
  <c r="BL477" i="2"/>
  <c r="AO477" i="2"/>
  <c r="AN477" i="2"/>
  <c r="BO473" i="2"/>
  <c r="BM473" i="2"/>
  <c r="BL473" i="2"/>
  <c r="AO473" i="2"/>
  <c r="AN473" i="2"/>
  <c r="BO469" i="2"/>
  <c r="BM469" i="2"/>
  <c r="BL469" i="2"/>
  <c r="BO465" i="2"/>
  <c r="BM465" i="2"/>
  <c r="BL465" i="2"/>
  <c r="AO465" i="2"/>
  <c r="BO461" i="2"/>
  <c r="BM461" i="2"/>
  <c r="BL461" i="2"/>
  <c r="AO461" i="2"/>
  <c r="AN461" i="2"/>
  <c r="BO457" i="2"/>
  <c r="BM457" i="2"/>
  <c r="BL457" i="2"/>
  <c r="AO457" i="2"/>
  <c r="AN457" i="2"/>
  <c r="BO453" i="2"/>
  <c r="BM453" i="2"/>
  <c r="BL453" i="2"/>
  <c r="BO449" i="2"/>
  <c r="BM449" i="2"/>
  <c r="BL449" i="2"/>
  <c r="AO449" i="2"/>
  <c r="BO445" i="2"/>
  <c r="BM445" i="2"/>
  <c r="BL445" i="2"/>
  <c r="AO445" i="2"/>
  <c r="AN445" i="2"/>
  <c r="BO441" i="2"/>
  <c r="BM441" i="2"/>
  <c r="BL441" i="2"/>
  <c r="AO441" i="2"/>
  <c r="AN441" i="2"/>
  <c r="BO437" i="2"/>
  <c r="BM437" i="2"/>
  <c r="BL437" i="2"/>
  <c r="BO433" i="2"/>
  <c r="BM433" i="2"/>
  <c r="BL433" i="2"/>
  <c r="AO433" i="2"/>
  <c r="BO429" i="2"/>
  <c r="BM429" i="2"/>
  <c r="BL429" i="2"/>
  <c r="AO429" i="2"/>
  <c r="AN429" i="2"/>
  <c r="BO425" i="2"/>
  <c r="BM425" i="2"/>
  <c r="BL425" i="2"/>
  <c r="AO425" i="2"/>
  <c r="AN425" i="2"/>
  <c r="BO421" i="2"/>
  <c r="BM421" i="2"/>
  <c r="BL421" i="2"/>
  <c r="BO417" i="2"/>
  <c r="BM417" i="2"/>
  <c r="BL417" i="2"/>
  <c r="AO417" i="2"/>
  <c r="BO413" i="2"/>
  <c r="BM413" i="2"/>
  <c r="BL413" i="2"/>
  <c r="AO413" i="2"/>
  <c r="AN413" i="2"/>
  <c r="BO409" i="2"/>
  <c r="BM409" i="2"/>
  <c r="BL409" i="2"/>
  <c r="AO409" i="2"/>
  <c r="AN409" i="2"/>
  <c r="BO405" i="2"/>
  <c r="BM405" i="2"/>
  <c r="BL405" i="2"/>
  <c r="BO401" i="2"/>
  <c r="BM401" i="2"/>
  <c r="BL401" i="2"/>
  <c r="AO401" i="2"/>
  <c r="BO397" i="2"/>
  <c r="BM397" i="2"/>
  <c r="BL397" i="2"/>
  <c r="AO397" i="2"/>
  <c r="AN397" i="2"/>
  <c r="BO393" i="2"/>
  <c r="BM393" i="2"/>
  <c r="BL393" i="2"/>
  <c r="AO393" i="2"/>
  <c r="AN393" i="2"/>
  <c r="BO389" i="2"/>
  <c r="BM389" i="2"/>
  <c r="BL389" i="2"/>
  <c r="BO385" i="2"/>
  <c r="BM385" i="2"/>
  <c r="BL385" i="2"/>
  <c r="AO385" i="2"/>
  <c r="BO381" i="2"/>
  <c r="BM381" i="2"/>
  <c r="BL381" i="2"/>
  <c r="AO381" i="2"/>
  <c r="AN381" i="2"/>
  <c r="BO377" i="2"/>
  <c r="BM377" i="2"/>
  <c r="BL377" i="2"/>
  <c r="AO377" i="2"/>
  <c r="AN377" i="2"/>
  <c r="BO373" i="2"/>
  <c r="BM373" i="2"/>
  <c r="BL373" i="2"/>
  <c r="BO369" i="2"/>
  <c r="BM369" i="2"/>
  <c r="BL369" i="2"/>
  <c r="AO369" i="2"/>
  <c r="AN369" i="2"/>
  <c r="BO365" i="2"/>
  <c r="BM365" i="2"/>
  <c r="BL365" i="2"/>
  <c r="AO365" i="2"/>
  <c r="AN365" i="2"/>
  <c r="BO361" i="2"/>
  <c r="BM361" i="2"/>
  <c r="BL361" i="2"/>
  <c r="AO361" i="2"/>
  <c r="AN361" i="2"/>
  <c r="BO357" i="2"/>
  <c r="BM357" i="2"/>
  <c r="BL357" i="2"/>
  <c r="BO353" i="2"/>
  <c r="BM353" i="2"/>
  <c r="BL353" i="2"/>
  <c r="AO353" i="2"/>
  <c r="AN353" i="2"/>
  <c r="BO349" i="2"/>
  <c r="BM349" i="2"/>
  <c r="BL349" i="2"/>
  <c r="AO349" i="2"/>
  <c r="AN349" i="2"/>
  <c r="BO345" i="2"/>
  <c r="BM345" i="2"/>
  <c r="BL345" i="2"/>
  <c r="AO345" i="2"/>
  <c r="AN345" i="2"/>
  <c r="BO341" i="2"/>
  <c r="BM341" i="2"/>
  <c r="BL341" i="2"/>
  <c r="AN341" i="2"/>
  <c r="AO341" i="2"/>
  <c r="BO337" i="2"/>
  <c r="BM337" i="2"/>
  <c r="BL337" i="2"/>
  <c r="AN337" i="2"/>
  <c r="AO337" i="2"/>
  <c r="BO333" i="2"/>
  <c r="BM333" i="2"/>
  <c r="BL333" i="2"/>
  <c r="AO333" i="2"/>
  <c r="BO329" i="2"/>
  <c r="BM329" i="2"/>
  <c r="BL329" i="2"/>
  <c r="AN329" i="2"/>
  <c r="BO325" i="2"/>
  <c r="BM325" i="2"/>
  <c r="BL325" i="2"/>
  <c r="AN325" i="2"/>
  <c r="AO325" i="2"/>
  <c r="BO321" i="2"/>
  <c r="BM321" i="2"/>
  <c r="BL321" i="2"/>
  <c r="AN321" i="2"/>
  <c r="AO321" i="2"/>
  <c r="BO317" i="2"/>
  <c r="BM317" i="2"/>
  <c r="BL317" i="2"/>
  <c r="AO317" i="2"/>
  <c r="BO313" i="2"/>
  <c r="BM313" i="2"/>
  <c r="BL313" i="2"/>
  <c r="AN313" i="2"/>
  <c r="BO309" i="2"/>
  <c r="BM309" i="2"/>
  <c r="BL309" i="2"/>
  <c r="AN309" i="2"/>
  <c r="AO309" i="2"/>
  <c r="BO305" i="2"/>
  <c r="BM305" i="2"/>
  <c r="BL305" i="2"/>
  <c r="AN305" i="2"/>
  <c r="AO305" i="2"/>
  <c r="BO301" i="2"/>
  <c r="BM301" i="2"/>
  <c r="BL301" i="2"/>
  <c r="AO301" i="2"/>
  <c r="BO297" i="2"/>
  <c r="BM297" i="2"/>
  <c r="BL297" i="2"/>
  <c r="AN297" i="2"/>
  <c r="BO293" i="2"/>
  <c r="BM293" i="2"/>
  <c r="BL293" i="2"/>
  <c r="AN293" i="2"/>
  <c r="AO293" i="2"/>
  <c r="BO289" i="2"/>
  <c r="BM289" i="2"/>
  <c r="BL289" i="2"/>
  <c r="AN289" i="2"/>
  <c r="AO289" i="2"/>
  <c r="BO285" i="2"/>
  <c r="BM285" i="2"/>
  <c r="BL285" i="2"/>
  <c r="AO285" i="2"/>
  <c r="BO281" i="2"/>
  <c r="BM281" i="2"/>
  <c r="BL281" i="2"/>
  <c r="AN281" i="2"/>
  <c r="BO277" i="2"/>
  <c r="BM277" i="2"/>
  <c r="BL277" i="2"/>
  <c r="AN277" i="2"/>
  <c r="AO277" i="2"/>
  <c r="BO273" i="2"/>
  <c r="BM273" i="2"/>
  <c r="BL273" i="2"/>
  <c r="AN273" i="2"/>
  <c r="AO273" i="2"/>
  <c r="BO269" i="2"/>
  <c r="BM269" i="2"/>
  <c r="BL269" i="2"/>
  <c r="AO269" i="2"/>
  <c r="BO265" i="2"/>
  <c r="BM265" i="2"/>
  <c r="BL265" i="2"/>
  <c r="AN265" i="2"/>
  <c r="BO261" i="2"/>
  <c r="BM261" i="2"/>
  <c r="BL261" i="2"/>
  <c r="AN261" i="2"/>
  <c r="AO261" i="2"/>
  <c r="BO257" i="2"/>
  <c r="BM257" i="2"/>
  <c r="BL257" i="2"/>
  <c r="AN257" i="2"/>
  <c r="AO257" i="2"/>
  <c r="BO253" i="2"/>
  <c r="BM253" i="2"/>
  <c r="BL253" i="2"/>
  <c r="AO253" i="2"/>
  <c r="BO249" i="2"/>
  <c r="BM249" i="2"/>
  <c r="BL249" i="2"/>
  <c r="AN249" i="2"/>
  <c r="BO245" i="2"/>
  <c r="BM245" i="2"/>
  <c r="BL245" i="2"/>
  <c r="AN245" i="2"/>
  <c r="AO245" i="2"/>
  <c r="BO241" i="2"/>
  <c r="BM241" i="2"/>
  <c r="BL241" i="2"/>
  <c r="AN241" i="2"/>
  <c r="AO241" i="2"/>
  <c r="BO237" i="2"/>
  <c r="BM237" i="2"/>
  <c r="BL237" i="2"/>
  <c r="AO237" i="2"/>
  <c r="BO233" i="2"/>
  <c r="BM233" i="2"/>
  <c r="BL233" i="2"/>
  <c r="AN233" i="2"/>
  <c r="AN817" i="2"/>
  <c r="AN785" i="2"/>
  <c r="AN753" i="2"/>
  <c r="AN698" i="2"/>
  <c r="AN634" i="2"/>
  <c r="AN570" i="2"/>
  <c r="AN506" i="2"/>
  <c r="AN442" i="2"/>
  <c r="AN378" i="2"/>
  <c r="AN291" i="2"/>
  <c r="AO809" i="2"/>
  <c r="AO463" i="2"/>
  <c r="AN145" i="2"/>
  <c r="AN129" i="2"/>
  <c r="AN113" i="2"/>
  <c r="AN97" i="2"/>
  <c r="AN81" i="2"/>
  <c r="AN65" i="2"/>
  <c r="AN49" i="2"/>
  <c r="AN813" i="2"/>
  <c r="AN781" i="2"/>
  <c r="AN749" i="2"/>
  <c r="AN690" i="2"/>
  <c r="AN626" i="2"/>
  <c r="AN562" i="2"/>
  <c r="AN498" i="2"/>
  <c r="AN434" i="2"/>
  <c r="AN370" i="2"/>
  <c r="AN278" i="2"/>
  <c r="AO787" i="2"/>
  <c r="AN152" i="2"/>
  <c r="AN136" i="2"/>
  <c r="AN120" i="2"/>
  <c r="AN104" i="2"/>
  <c r="AN88" i="2"/>
  <c r="AN72" i="2"/>
  <c r="AN56" i="2"/>
  <c r="AN40" i="2"/>
  <c r="AN8" i="2"/>
  <c r="AN794" i="2"/>
  <c r="AN762" i="2"/>
  <c r="AN718" i="2"/>
  <c r="AN654" i="2"/>
  <c r="AN590" i="2"/>
  <c r="AN526" i="2"/>
  <c r="AN462" i="2"/>
  <c r="AN398" i="2"/>
  <c r="AN327" i="2"/>
  <c r="AO691" i="2"/>
  <c r="AN110" i="2"/>
  <c r="AN94" i="2"/>
  <c r="AN78" i="2"/>
  <c r="AN62" i="2"/>
  <c r="AN46" i="2"/>
  <c r="AN20" i="2"/>
  <c r="AN806" i="2"/>
  <c r="AN774" i="2"/>
  <c r="AN678" i="2"/>
  <c r="AN550" i="2"/>
  <c r="AN422" i="2"/>
  <c r="AN741" i="2"/>
  <c r="AN709" i="2"/>
  <c r="AN677" i="2"/>
  <c r="AN645" i="2"/>
  <c r="AN613" i="2"/>
  <c r="AN581" i="2"/>
  <c r="AN549" i="2"/>
  <c r="AN517" i="2"/>
  <c r="AN485" i="2"/>
  <c r="AN453" i="2"/>
  <c r="AN421" i="2"/>
  <c r="AN389" i="2"/>
  <c r="AN339" i="2"/>
  <c r="AN214" i="2"/>
  <c r="AO710" i="2"/>
  <c r="AN10" i="2"/>
  <c r="AN295" i="2"/>
  <c r="AO814" i="2"/>
  <c r="AO495" i="2"/>
  <c r="AN803" i="2"/>
  <c r="AN739" i="2"/>
  <c r="AN675" i="2"/>
  <c r="AN547" i="2"/>
  <c r="AN483" i="2"/>
  <c r="AN419" i="2"/>
  <c r="AN355" i="2"/>
  <c r="AN251" i="2"/>
  <c r="AN324" i="2"/>
  <c r="AN239" i="2"/>
  <c r="AO821" i="2"/>
  <c r="AO735" i="2"/>
  <c r="AO619" i="2"/>
  <c r="AO363" i="2"/>
  <c r="AO471" i="2"/>
  <c r="AN210" i="2"/>
  <c r="AO706" i="2"/>
  <c r="AO531" i="2"/>
  <c r="AO642" i="2"/>
  <c r="AO578" i="2"/>
  <c r="AO514" i="2"/>
  <c r="AO450" i="2"/>
  <c r="AO386" i="2"/>
  <c r="AO661" i="2"/>
  <c r="AO597" i="2"/>
  <c r="AO533" i="2"/>
  <c r="AO469" i="2"/>
  <c r="AO405" i="2"/>
  <c r="AO330" i="2"/>
  <c r="AN285" i="2"/>
  <c r="AN221" i="2"/>
  <c r="AN157" i="2"/>
  <c r="AO196" i="2"/>
  <c r="AO132" i="2"/>
  <c r="AO68" i="2"/>
  <c r="AO343" i="2"/>
  <c r="AO279" i="2"/>
  <c r="AO262" i="2"/>
  <c r="AO198" i="2"/>
  <c r="AO134" i="2"/>
  <c r="AO6" i="2"/>
  <c r="AO281" i="2"/>
  <c r="AO217" i="2"/>
  <c r="AO153" i="2"/>
  <c r="AO89" i="2"/>
  <c r="AO25" i="2"/>
  <c r="BO222" i="2"/>
  <c r="BL222" i="2"/>
  <c r="BM222" i="2"/>
  <c r="AO222" i="2"/>
  <c r="AN222" i="2"/>
  <c r="BO202" i="2"/>
  <c r="BL202" i="2"/>
  <c r="BM202" i="2"/>
  <c r="AO202" i="2"/>
  <c r="AN202" i="2"/>
  <c r="BO186" i="2"/>
  <c r="BL186" i="2"/>
  <c r="BM186" i="2"/>
  <c r="AO186" i="2"/>
  <c r="AN186" i="2"/>
  <c r="BO166" i="2"/>
  <c r="BL166" i="2"/>
  <c r="BM166" i="2"/>
  <c r="BO142" i="2"/>
  <c r="BL142" i="2"/>
  <c r="BM142" i="2"/>
  <c r="AO142" i="2"/>
  <c r="BO126" i="2"/>
  <c r="BL126" i="2"/>
  <c r="BM126" i="2"/>
  <c r="AO126" i="2"/>
  <c r="BO106" i="2"/>
  <c r="BL106" i="2"/>
  <c r="BM106" i="2"/>
  <c r="AO106" i="2"/>
  <c r="BO90" i="2"/>
  <c r="BL90" i="2"/>
  <c r="BM90" i="2"/>
  <c r="AO90" i="2"/>
  <c r="BO70" i="2"/>
  <c r="BL70" i="2"/>
  <c r="BM70" i="2"/>
  <c r="BO54" i="2"/>
  <c r="BL54" i="2"/>
  <c r="BM54" i="2"/>
  <c r="BO34" i="2"/>
  <c r="BL34" i="2"/>
  <c r="BM34" i="2"/>
  <c r="AN34" i="2"/>
  <c r="AO34" i="2"/>
  <c r="BO14" i="2"/>
  <c r="BL14" i="2"/>
  <c r="BM14" i="2"/>
  <c r="AN14" i="2"/>
  <c r="AO14" i="2"/>
  <c r="BO811" i="2"/>
  <c r="BL811" i="2"/>
  <c r="BM811" i="2"/>
  <c r="AO811" i="2"/>
  <c r="AN811" i="2"/>
  <c r="BO791" i="2"/>
  <c r="BL791" i="2"/>
  <c r="BM791" i="2"/>
  <c r="AN791" i="2"/>
  <c r="BO779" i="2"/>
  <c r="BL779" i="2"/>
  <c r="BM779" i="2"/>
  <c r="AN779" i="2"/>
  <c r="AO779" i="2"/>
  <c r="BO763" i="2"/>
  <c r="BL763" i="2"/>
  <c r="BM763" i="2"/>
  <c r="AO763" i="2"/>
  <c r="AN763" i="2"/>
  <c r="BO747" i="2"/>
  <c r="BL747" i="2"/>
  <c r="BM747" i="2"/>
  <c r="AN747" i="2"/>
  <c r="BO731" i="2"/>
  <c r="BL731" i="2"/>
  <c r="BM731" i="2"/>
  <c r="AN731" i="2"/>
  <c r="AO731" i="2"/>
  <c r="BO711" i="2"/>
  <c r="BL711" i="2"/>
  <c r="BM711" i="2"/>
  <c r="AO711" i="2"/>
  <c r="AN711" i="2"/>
  <c r="BO695" i="2"/>
  <c r="BL695" i="2"/>
  <c r="BM695" i="2"/>
  <c r="AN695" i="2"/>
  <c r="AO695" i="2"/>
  <c r="BO679" i="2"/>
  <c r="BM679" i="2"/>
  <c r="BL679" i="2"/>
  <c r="AN679" i="2"/>
  <c r="AO679" i="2"/>
  <c r="BO659" i="2"/>
  <c r="BM659" i="2"/>
  <c r="BL659" i="2"/>
  <c r="BO639" i="2"/>
  <c r="BM639" i="2"/>
  <c r="BL639" i="2"/>
  <c r="AN639" i="2"/>
  <c r="BO611" i="2"/>
  <c r="BM611" i="2"/>
  <c r="BL611" i="2"/>
  <c r="AO611" i="2"/>
  <c r="BO591" i="2"/>
  <c r="BM591" i="2"/>
  <c r="BL591" i="2"/>
  <c r="AN591" i="2"/>
  <c r="BO559" i="2"/>
  <c r="BM559" i="2"/>
  <c r="BL559" i="2"/>
  <c r="AO559" i="2"/>
  <c r="AN559" i="2"/>
  <c r="BO503" i="2"/>
  <c r="BM503" i="2"/>
  <c r="BL503" i="2"/>
  <c r="AN503" i="2"/>
  <c r="AO503" i="2"/>
  <c r="BO267" i="2"/>
  <c r="BM267" i="2"/>
  <c r="BL267" i="2"/>
  <c r="AO267" i="2"/>
  <c r="BO231" i="2"/>
  <c r="BM231" i="2"/>
  <c r="BL231" i="2"/>
  <c r="BO227" i="2"/>
  <c r="BM227" i="2"/>
  <c r="BL227" i="2"/>
  <c r="AO227" i="2"/>
  <c r="BO223" i="2"/>
  <c r="BM223" i="2"/>
  <c r="BL223" i="2"/>
  <c r="AN223" i="2"/>
  <c r="AO223" i="2"/>
  <c r="BO219" i="2"/>
  <c r="BM219" i="2"/>
  <c r="BL219" i="2"/>
  <c r="AO219" i="2"/>
  <c r="AN219" i="2"/>
  <c r="BO215" i="2"/>
  <c r="BM215" i="2"/>
  <c r="BL215" i="2"/>
  <c r="AN215" i="2"/>
  <c r="BO211" i="2"/>
  <c r="BM211" i="2"/>
  <c r="BL211" i="2"/>
  <c r="AN211" i="2"/>
  <c r="AO211" i="2"/>
  <c r="BO207" i="2"/>
  <c r="BM207" i="2"/>
  <c r="BL207" i="2"/>
  <c r="AO207" i="2"/>
  <c r="AN207" i="2"/>
  <c r="BO203" i="2"/>
  <c r="BM203" i="2"/>
  <c r="BL203" i="2"/>
  <c r="AO203" i="2"/>
  <c r="AN203" i="2"/>
  <c r="BO199" i="2"/>
  <c r="BM199" i="2"/>
  <c r="BL199" i="2"/>
  <c r="AN199" i="2"/>
  <c r="BO195" i="2"/>
  <c r="BM195" i="2"/>
  <c r="BL195" i="2"/>
  <c r="AO195" i="2"/>
  <c r="BO191" i="2"/>
  <c r="BM191" i="2"/>
  <c r="BL191" i="2"/>
  <c r="AO191" i="2"/>
  <c r="AN191" i="2"/>
  <c r="BO187" i="2"/>
  <c r="BM187" i="2"/>
  <c r="BL187" i="2"/>
  <c r="AO187" i="2"/>
  <c r="AN187" i="2"/>
  <c r="BO183" i="2"/>
  <c r="BM183" i="2"/>
  <c r="BL183" i="2"/>
  <c r="AN183" i="2"/>
  <c r="BO179" i="2"/>
  <c r="BM179" i="2"/>
  <c r="BL179" i="2"/>
  <c r="AO179" i="2"/>
  <c r="AN179" i="2"/>
  <c r="BO175" i="2"/>
  <c r="BM175" i="2"/>
  <c r="BL175" i="2"/>
  <c r="AO175" i="2"/>
  <c r="BO171" i="2"/>
  <c r="BM171" i="2"/>
  <c r="BL171" i="2"/>
  <c r="AO171" i="2"/>
  <c r="BO167" i="2"/>
  <c r="BM167" i="2"/>
  <c r="BL167" i="2"/>
  <c r="BO163" i="2"/>
  <c r="BM163" i="2"/>
  <c r="BL163" i="2"/>
  <c r="AO163" i="2"/>
  <c r="BO159" i="2"/>
  <c r="BM159" i="2"/>
  <c r="BL159" i="2"/>
  <c r="AN159" i="2"/>
  <c r="AO159" i="2"/>
  <c r="BO155" i="2"/>
  <c r="BM155" i="2"/>
  <c r="BL155" i="2"/>
  <c r="AO155" i="2"/>
  <c r="BO151" i="2"/>
  <c r="BM151" i="2"/>
  <c r="BL151" i="2"/>
  <c r="BO147" i="2"/>
  <c r="BM147" i="2"/>
  <c r="BL147" i="2"/>
  <c r="AO147" i="2"/>
  <c r="BO143" i="2"/>
  <c r="BM143" i="2"/>
  <c r="BL143" i="2"/>
  <c r="AO143" i="2"/>
  <c r="BO139" i="2"/>
  <c r="BM139" i="2"/>
  <c r="BL139" i="2"/>
  <c r="AO139" i="2"/>
  <c r="BO135" i="2"/>
  <c r="BM135" i="2"/>
  <c r="BL135" i="2"/>
  <c r="BO131" i="2"/>
  <c r="BM131" i="2"/>
  <c r="BL131" i="2"/>
  <c r="AO131" i="2"/>
  <c r="BO127" i="2"/>
  <c r="BM127" i="2"/>
  <c r="BL127" i="2"/>
  <c r="AO127" i="2"/>
  <c r="BO123" i="2"/>
  <c r="BM123" i="2"/>
  <c r="BL123" i="2"/>
  <c r="AO123" i="2"/>
  <c r="BO119" i="2"/>
  <c r="BM119" i="2"/>
  <c r="BL119" i="2"/>
  <c r="BO115" i="2"/>
  <c r="BM115" i="2"/>
  <c r="BL115" i="2"/>
  <c r="AO115" i="2"/>
  <c r="BO111" i="2"/>
  <c r="BM111" i="2"/>
  <c r="BL111" i="2"/>
  <c r="AO111" i="2"/>
  <c r="BO107" i="2"/>
  <c r="BM107" i="2"/>
  <c r="BL107" i="2"/>
  <c r="AO107" i="2"/>
  <c r="BO103" i="2"/>
  <c r="BM103" i="2"/>
  <c r="BL103" i="2"/>
  <c r="BO99" i="2"/>
  <c r="BM99" i="2"/>
  <c r="BL99" i="2"/>
  <c r="AO99" i="2"/>
  <c r="BO95" i="2"/>
  <c r="BM95" i="2"/>
  <c r="BL95" i="2"/>
  <c r="AO95" i="2"/>
  <c r="BO91" i="2"/>
  <c r="BM91" i="2"/>
  <c r="BL91" i="2"/>
  <c r="AO91" i="2"/>
  <c r="BO87" i="2"/>
  <c r="BM87" i="2"/>
  <c r="BL87" i="2"/>
  <c r="BO83" i="2"/>
  <c r="BM83" i="2"/>
  <c r="BL83" i="2"/>
  <c r="AO83" i="2"/>
  <c r="BO79" i="2"/>
  <c r="BM79" i="2"/>
  <c r="BL79" i="2"/>
  <c r="AO79" i="2"/>
  <c r="BO75" i="2"/>
  <c r="BM75" i="2"/>
  <c r="BL75" i="2"/>
  <c r="AO75" i="2"/>
  <c r="BO71" i="2"/>
  <c r="BM71" i="2"/>
  <c r="BL71" i="2"/>
  <c r="BO67" i="2"/>
  <c r="BM67" i="2"/>
  <c r="BL67" i="2"/>
  <c r="AO67" i="2"/>
  <c r="BO63" i="2"/>
  <c r="BM63" i="2"/>
  <c r="BL63" i="2"/>
  <c r="AO63" i="2"/>
  <c r="BO59" i="2"/>
  <c r="BM59" i="2"/>
  <c r="BL59" i="2"/>
  <c r="AO59" i="2"/>
  <c r="BO55" i="2"/>
  <c r="BM55" i="2"/>
  <c r="BL55" i="2"/>
  <c r="BO51" i="2"/>
  <c r="BM51" i="2"/>
  <c r="BL51" i="2"/>
  <c r="AO51" i="2"/>
  <c r="BO47" i="2"/>
  <c r="BM47" i="2"/>
  <c r="BL47" i="2"/>
  <c r="AO47" i="2"/>
  <c r="BO43" i="2"/>
  <c r="BM43" i="2"/>
  <c r="BL43" i="2"/>
  <c r="AO43" i="2"/>
  <c r="BO39" i="2"/>
  <c r="BM39" i="2"/>
  <c r="BL39" i="2"/>
  <c r="BO35" i="2"/>
  <c r="BM35" i="2"/>
  <c r="BL35" i="2"/>
  <c r="AO35" i="2"/>
  <c r="BO31" i="2"/>
  <c r="BM31" i="2"/>
  <c r="BL31" i="2"/>
  <c r="AO31" i="2"/>
  <c r="BO27" i="2"/>
  <c r="BM27" i="2"/>
  <c r="BL27" i="2"/>
  <c r="AO27" i="2"/>
  <c r="BO23" i="2"/>
  <c r="BM23" i="2"/>
  <c r="BL23" i="2"/>
  <c r="BO19" i="2"/>
  <c r="BM19" i="2"/>
  <c r="BL19" i="2"/>
  <c r="AO19" i="2"/>
  <c r="BO15" i="2"/>
  <c r="BM15" i="2"/>
  <c r="BL15" i="2"/>
  <c r="AO15" i="2"/>
  <c r="BO11" i="2"/>
  <c r="BM11" i="2"/>
  <c r="BL11" i="2"/>
  <c r="AO11" i="2"/>
  <c r="BO7" i="2"/>
  <c r="BM7" i="2"/>
  <c r="BL7" i="2"/>
  <c r="BO820" i="2"/>
  <c r="BM820" i="2"/>
  <c r="BL820" i="2"/>
  <c r="AN820" i="2"/>
  <c r="AO820" i="2"/>
  <c r="BO816" i="2"/>
  <c r="BM816" i="2"/>
  <c r="BL816" i="2"/>
  <c r="AN816" i="2"/>
  <c r="AO816" i="2"/>
  <c r="BO812" i="2"/>
  <c r="BL812" i="2"/>
  <c r="BM812" i="2"/>
  <c r="AO812" i="2"/>
  <c r="BO808" i="2"/>
  <c r="BL808" i="2"/>
  <c r="BM808" i="2"/>
  <c r="AN808" i="2"/>
  <c r="BO804" i="2"/>
  <c r="BL804" i="2"/>
  <c r="BM804" i="2"/>
  <c r="AN804" i="2"/>
  <c r="AO804" i="2"/>
  <c r="BO800" i="2"/>
  <c r="BL800" i="2"/>
  <c r="BM800" i="2"/>
  <c r="AN800" i="2"/>
  <c r="AO800" i="2"/>
  <c r="BO796" i="2"/>
  <c r="BL796" i="2"/>
  <c r="BM796" i="2"/>
  <c r="AO796" i="2"/>
  <c r="BO792" i="2"/>
  <c r="BM792" i="2"/>
  <c r="BL792" i="2"/>
  <c r="AN792" i="2"/>
  <c r="BO788" i="2"/>
  <c r="BL788" i="2"/>
  <c r="BM788" i="2"/>
  <c r="AN788" i="2"/>
  <c r="AO788" i="2"/>
  <c r="BO784" i="2"/>
  <c r="BL784" i="2"/>
  <c r="BM784" i="2"/>
  <c r="AN784" i="2"/>
  <c r="AO784" i="2"/>
  <c r="BO780" i="2"/>
  <c r="BM780" i="2"/>
  <c r="BL780" i="2"/>
  <c r="AO780" i="2"/>
  <c r="BO776" i="2"/>
  <c r="BM776" i="2"/>
  <c r="BL776" i="2"/>
  <c r="AN776" i="2"/>
  <c r="BO772" i="2"/>
  <c r="BM772" i="2"/>
  <c r="BL772" i="2"/>
  <c r="AN772" i="2"/>
  <c r="AO772" i="2"/>
  <c r="BO768" i="2"/>
  <c r="BM768" i="2"/>
  <c r="BL768" i="2"/>
  <c r="AN768" i="2"/>
  <c r="AO768" i="2"/>
  <c r="BO764" i="2"/>
  <c r="BL764" i="2"/>
  <c r="BM764" i="2"/>
  <c r="AO764" i="2"/>
  <c r="BO760" i="2"/>
  <c r="BL760" i="2"/>
  <c r="BM760" i="2"/>
  <c r="AN760" i="2"/>
  <c r="BO756" i="2"/>
  <c r="BM756" i="2"/>
  <c r="BL756" i="2"/>
  <c r="AN756" i="2"/>
  <c r="AO756" i="2"/>
  <c r="BO752" i="2"/>
  <c r="BL752" i="2"/>
  <c r="BM752" i="2"/>
  <c r="AN752" i="2"/>
  <c r="AO752" i="2"/>
  <c r="BO748" i="2"/>
  <c r="BL748" i="2"/>
  <c r="BM748" i="2"/>
  <c r="AO748" i="2"/>
  <c r="BO744" i="2"/>
  <c r="BM744" i="2"/>
  <c r="BL744" i="2"/>
  <c r="AN744" i="2"/>
  <c r="BO740" i="2"/>
  <c r="BM740" i="2"/>
  <c r="BL740" i="2"/>
  <c r="AN740" i="2"/>
  <c r="AO740" i="2"/>
  <c r="BO736" i="2"/>
  <c r="BL736" i="2"/>
  <c r="BM736" i="2"/>
  <c r="AN736" i="2"/>
  <c r="AO736" i="2"/>
  <c r="BO732" i="2"/>
  <c r="BL732" i="2"/>
  <c r="BM732" i="2"/>
  <c r="AO732" i="2"/>
  <c r="BO728" i="2"/>
  <c r="BM728" i="2"/>
  <c r="BL728" i="2"/>
  <c r="AN728" i="2"/>
  <c r="BO724" i="2"/>
  <c r="BM724" i="2"/>
  <c r="BL724" i="2"/>
  <c r="AN724" i="2"/>
  <c r="AO724" i="2"/>
  <c r="BO720" i="2"/>
  <c r="BL720" i="2"/>
  <c r="BM720" i="2"/>
  <c r="AN720" i="2"/>
  <c r="AO720" i="2"/>
  <c r="BO716" i="2"/>
  <c r="BL716" i="2"/>
  <c r="BM716" i="2"/>
  <c r="AO716" i="2"/>
  <c r="BO712" i="2"/>
  <c r="BL712" i="2"/>
  <c r="BM712" i="2"/>
  <c r="AN712" i="2"/>
  <c r="BO708" i="2"/>
  <c r="BL708" i="2"/>
  <c r="BM708" i="2"/>
  <c r="AN708" i="2"/>
  <c r="AO708" i="2"/>
  <c r="BO704" i="2"/>
  <c r="BL704" i="2"/>
  <c r="BM704" i="2"/>
  <c r="AN704" i="2"/>
  <c r="AO704" i="2"/>
  <c r="BO700" i="2"/>
  <c r="BL700" i="2"/>
  <c r="BM700" i="2"/>
  <c r="AO700" i="2"/>
  <c r="BO696" i="2"/>
  <c r="BL696" i="2"/>
  <c r="BM696" i="2"/>
  <c r="AN696" i="2"/>
  <c r="BO692" i="2"/>
  <c r="BL692" i="2"/>
  <c r="BM692" i="2"/>
  <c r="AN692" i="2"/>
  <c r="AO692" i="2"/>
  <c r="BO688" i="2"/>
  <c r="BL688" i="2"/>
  <c r="BM688" i="2"/>
  <c r="AN688" i="2"/>
  <c r="AO688" i="2"/>
  <c r="BO684" i="2"/>
  <c r="BL684" i="2"/>
  <c r="BM684" i="2"/>
  <c r="AO684" i="2"/>
  <c r="BO680" i="2"/>
  <c r="BL680" i="2"/>
  <c r="BM680" i="2"/>
  <c r="AN680" i="2"/>
  <c r="BO676" i="2"/>
  <c r="BL676" i="2"/>
  <c r="BM676" i="2"/>
  <c r="AN676" i="2"/>
  <c r="AO676" i="2"/>
  <c r="BO672" i="2"/>
  <c r="BL672" i="2"/>
  <c r="BM672" i="2"/>
  <c r="AN672" i="2"/>
  <c r="AO672" i="2"/>
  <c r="BO668" i="2"/>
  <c r="BL668" i="2"/>
  <c r="BM668" i="2"/>
  <c r="AO668" i="2"/>
  <c r="BO664" i="2"/>
  <c r="BL664" i="2"/>
  <c r="BM664" i="2"/>
  <c r="AN664" i="2"/>
  <c r="BO660" i="2"/>
  <c r="BL660" i="2"/>
  <c r="BM660" i="2"/>
  <c r="AN660" i="2"/>
  <c r="AO660" i="2"/>
  <c r="BO656" i="2"/>
  <c r="BL656" i="2"/>
  <c r="BM656" i="2"/>
  <c r="AN656" i="2"/>
  <c r="AO656" i="2"/>
  <c r="BO652" i="2"/>
  <c r="BL652" i="2"/>
  <c r="BM652" i="2"/>
  <c r="AO652" i="2"/>
  <c r="BO648" i="2"/>
  <c r="BL648" i="2"/>
  <c r="BM648" i="2"/>
  <c r="AN648" i="2"/>
  <c r="BO644" i="2"/>
  <c r="BL644" i="2"/>
  <c r="BM644" i="2"/>
  <c r="AN644" i="2"/>
  <c r="AO644" i="2"/>
  <c r="BO640" i="2"/>
  <c r="BL640" i="2"/>
  <c r="BM640" i="2"/>
  <c r="AN640" i="2"/>
  <c r="AO640" i="2"/>
  <c r="BO636" i="2"/>
  <c r="BL636" i="2"/>
  <c r="BM636" i="2"/>
  <c r="AO636" i="2"/>
  <c r="BO632" i="2"/>
  <c r="BL632" i="2"/>
  <c r="BM632" i="2"/>
  <c r="AN632" i="2"/>
  <c r="BO628" i="2"/>
  <c r="BL628" i="2"/>
  <c r="BM628" i="2"/>
  <c r="AN628" i="2"/>
  <c r="AO628" i="2"/>
  <c r="BO624" i="2"/>
  <c r="BL624" i="2"/>
  <c r="BM624" i="2"/>
  <c r="AN624" i="2"/>
  <c r="AO624" i="2"/>
  <c r="BO620" i="2"/>
  <c r="BL620" i="2"/>
  <c r="BM620" i="2"/>
  <c r="AO620" i="2"/>
  <c r="BO616" i="2"/>
  <c r="BL616" i="2"/>
  <c r="BM616" i="2"/>
  <c r="AN616" i="2"/>
  <c r="BO612" i="2"/>
  <c r="BL612" i="2"/>
  <c r="BM612" i="2"/>
  <c r="AN612" i="2"/>
  <c r="AO612" i="2"/>
  <c r="BO608" i="2"/>
  <c r="BL608" i="2"/>
  <c r="BM608" i="2"/>
  <c r="AN608" i="2"/>
  <c r="AO608" i="2"/>
  <c r="BO604" i="2"/>
  <c r="BL604" i="2"/>
  <c r="BM604" i="2"/>
  <c r="AO604" i="2"/>
  <c r="BO600" i="2"/>
  <c r="BL600" i="2"/>
  <c r="BM600" i="2"/>
  <c r="AN600" i="2"/>
  <c r="BO596" i="2"/>
  <c r="BL596" i="2"/>
  <c r="BM596" i="2"/>
  <c r="AN596" i="2"/>
  <c r="AO596" i="2"/>
  <c r="BO592" i="2"/>
  <c r="BL592" i="2"/>
  <c r="BM592" i="2"/>
  <c r="AN592" i="2"/>
  <c r="AO592" i="2"/>
  <c r="BO588" i="2"/>
  <c r="BL588" i="2"/>
  <c r="BM588" i="2"/>
  <c r="AO588" i="2"/>
  <c r="BO584" i="2"/>
  <c r="BL584" i="2"/>
  <c r="BM584" i="2"/>
  <c r="AN584" i="2"/>
  <c r="BO580" i="2"/>
  <c r="BL580" i="2"/>
  <c r="BM580" i="2"/>
  <c r="AN580" i="2"/>
  <c r="AO580" i="2"/>
  <c r="BO576" i="2"/>
  <c r="BL576" i="2"/>
  <c r="BM576" i="2"/>
  <c r="AN576" i="2"/>
  <c r="AO576" i="2"/>
  <c r="BO572" i="2"/>
  <c r="BL572" i="2"/>
  <c r="BM572" i="2"/>
  <c r="AO572" i="2"/>
  <c r="BO568" i="2"/>
  <c r="BL568" i="2"/>
  <c r="BM568" i="2"/>
  <c r="AN568" i="2"/>
  <c r="BO564" i="2"/>
  <c r="BL564" i="2"/>
  <c r="BM564" i="2"/>
  <c r="AN564" i="2"/>
  <c r="AO564" i="2"/>
  <c r="BO560" i="2"/>
  <c r="BL560" i="2"/>
  <c r="BM560" i="2"/>
  <c r="AN560" i="2"/>
  <c r="AO560" i="2"/>
  <c r="BO556" i="2"/>
  <c r="BL556" i="2"/>
  <c r="BM556" i="2"/>
  <c r="AO556" i="2"/>
  <c r="BO552" i="2"/>
  <c r="BL552" i="2"/>
  <c r="BM552" i="2"/>
  <c r="AN552" i="2"/>
  <c r="BO548" i="2"/>
  <c r="BL548" i="2"/>
  <c r="BM548" i="2"/>
  <c r="AN548" i="2"/>
  <c r="AO548" i="2"/>
  <c r="BO544" i="2"/>
  <c r="BL544" i="2"/>
  <c r="BM544" i="2"/>
  <c r="AN544" i="2"/>
  <c r="AO544" i="2"/>
  <c r="BO540" i="2"/>
  <c r="BL540" i="2"/>
  <c r="BM540" i="2"/>
  <c r="AO540" i="2"/>
  <c r="BO536" i="2"/>
  <c r="BL536" i="2"/>
  <c r="BM536" i="2"/>
  <c r="AN536" i="2"/>
  <c r="BO532" i="2"/>
  <c r="BL532" i="2"/>
  <c r="BM532" i="2"/>
  <c r="AN532" i="2"/>
  <c r="AO532" i="2"/>
  <c r="BO528" i="2"/>
  <c r="BL528" i="2"/>
  <c r="BM528" i="2"/>
  <c r="AN528" i="2"/>
  <c r="AO528" i="2"/>
  <c r="BO524" i="2"/>
  <c r="BL524" i="2"/>
  <c r="BM524" i="2"/>
  <c r="AO524" i="2"/>
  <c r="BO520" i="2"/>
  <c r="BL520" i="2"/>
  <c r="BM520" i="2"/>
  <c r="AN520" i="2"/>
  <c r="BO516" i="2"/>
  <c r="BL516" i="2"/>
  <c r="BM516" i="2"/>
  <c r="AN516" i="2"/>
  <c r="AO516" i="2"/>
  <c r="BO512" i="2"/>
  <c r="BL512" i="2"/>
  <c r="BM512" i="2"/>
  <c r="AN512" i="2"/>
  <c r="AO512" i="2"/>
  <c r="BO508" i="2"/>
  <c r="BL508" i="2"/>
  <c r="BM508" i="2"/>
  <c r="AO508" i="2"/>
  <c r="BO504" i="2"/>
  <c r="BL504" i="2"/>
  <c r="BM504" i="2"/>
  <c r="AN504" i="2"/>
  <c r="BO500" i="2"/>
  <c r="BL500" i="2"/>
  <c r="BM500" i="2"/>
  <c r="AN500" i="2"/>
  <c r="AO500" i="2"/>
  <c r="BO496" i="2"/>
  <c r="BL496" i="2"/>
  <c r="BM496" i="2"/>
  <c r="AN496" i="2"/>
  <c r="AO496" i="2"/>
  <c r="BO492" i="2"/>
  <c r="BL492" i="2"/>
  <c r="BM492" i="2"/>
  <c r="AO492" i="2"/>
  <c r="BO488" i="2"/>
  <c r="BL488" i="2"/>
  <c r="BM488" i="2"/>
  <c r="AN488" i="2"/>
  <c r="BO484" i="2"/>
  <c r="BL484" i="2"/>
  <c r="BM484" i="2"/>
  <c r="AN484" i="2"/>
  <c r="AO484" i="2"/>
  <c r="BO480" i="2"/>
  <c r="BL480" i="2"/>
  <c r="BM480" i="2"/>
  <c r="AN480" i="2"/>
  <c r="AO480" i="2"/>
  <c r="BO476" i="2"/>
  <c r="BL476" i="2"/>
  <c r="BM476" i="2"/>
  <c r="AO476" i="2"/>
  <c r="BO472" i="2"/>
  <c r="BL472" i="2"/>
  <c r="BM472" i="2"/>
  <c r="AN472" i="2"/>
  <c r="BO468" i="2"/>
  <c r="BL468" i="2"/>
  <c r="BM468" i="2"/>
  <c r="AN468" i="2"/>
  <c r="AO468" i="2"/>
  <c r="BO464" i="2"/>
  <c r="BL464" i="2"/>
  <c r="BM464" i="2"/>
  <c r="AN464" i="2"/>
  <c r="AO464" i="2"/>
  <c r="BO460" i="2"/>
  <c r="BL460" i="2"/>
  <c r="BM460" i="2"/>
  <c r="AO460" i="2"/>
  <c r="BO456" i="2"/>
  <c r="BL456" i="2"/>
  <c r="BM456" i="2"/>
  <c r="AN456" i="2"/>
  <c r="BO452" i="2"/>
  <c r="BL452" i="2"/>
  <c r="BM452" i="2"/>
  <c r="AN452" i="2"/>
  <c r="AO452" i="2"/>
  <c r="BO448" i="2"/>
  <c r="BL448" i="2"/>
  <c r="BM448" i="2"/>
  <c r="AN448" i="2"/>
  <c r="AO448" i="2"/>
  <c r="BO444" i="2"/>
  <c r="BL444" i="2"/>
  <c r="BM444" i="2"/>
  <c r="AO444" i="2"/>
  <c r="BO440" i="2"/>
  <c r="BL440" i="2"/>
  <c r="BM440" i="2"/>
  <c r="AN440" i="2"/>
  <c r="BO436" i="2"/>
  <c r="BL436" i="2"/>
  <c r="BM436" i="2"/>
  <c r="AN436" i="2"/>
  <c r="AO436" i="2"/>
  <c r="BO432" i="2"/>
  <c r="BL432" i="2"/>
  <c r="BM432" i="2"/>
  <c r="AN432" i="2"/>
  <c r="AO432" i="2"/>
  <c r="BO428" i="2"/>
  <c r="BL428" i="2"/>
  <c r="BM428" i="2"/>
  <c r="AO428" i="2"/>
  <c r="BO424" i="2"/>
  <c r="BL424" i="2"/>
  <c r="BM424" i="2"/>
  <c r="AN424" i="2"/>
  <c r="BO420" i="2"/>
  <c r="BL420" i="2"/>
  <c r="BM420" i="2"/>
  <c r="AN420" i="2"/>
  <c r="AO420" i="2"/>
  <c r="BO416" i="2"/>
  <c r="BL416" i="2"/>
  <c r="BM416" i="2"/>
  <c r="AN416" i="2"/>
  <c r="AO416" i="2"/>
  <c r="BO412" i="2"/>
  <c r="BL412" i="2"/>
  <c r="BM412" i="2"/>
  <c r="AO412" i="2"/>
  <c r="BO408" i="2"/>
  <c r="BL408" i="2"/>
  <c r="BM408" i="2"/>
  <c r="AN408" i="2"/>
  <c r="BO404" i="2"/>
  <c r="BL404" i="2"/>
  <c r="BM404" i="2"/>
  <c r="AN404" i="2"/>
  <c r="AO404" i="2"/>
  <c r="BO400" i="2"/>
  <c r="BL400" i="2"/>
  <c r="BM400" i="2"/>
  <c r="AN400" i="2"/>
  <c r="AO400" i="2"/>
  <c r="BO396" i="2"/>
  <c r="BL396" i="2"/>
  <c r="BM396" i="2"/>
  <c r="AO396" i="2"/>
  <c r="BO392" i="2"/>
  <c r="BL392" i="2"/>
  <c r="BM392" i="2"/>
  <c r="AN392" i="2"/>
  <c r="BO388" i="2"/>
  <c r="BL388" i="2"/>
  <c r="BM388" i="2"/>
  <c r="AN388" i="2"/>
  <c r="AO388" i="2"/>
  <c r="BO384" i="2"/>
  <c r="BL384" i="2"/>
  <c r="BM384" i="2"/>
  <c r="AN384" i="2"/>
  <c r="AO384" i="2"/>
  <c r="BO380" i="2"/>
  <c r="BL380" i="2"/>
  <c r="BM380" i="2"/>
  <c r="AO380" i="2"/>
  <c r="BO376" i="2"/>
  <c r="BL376" i="2"/>
  <c r="BM376" i="2"/>
  <c r="AN376" i="2"/>
  <c r="BO372" i="2"/>
  <c r="BL372" i="2"/>
  <c r="BM372" i="2"/>
  <c r="AN372" i="2"/>
  <c r="AO372" i="2"/>
  <c r="BO368" i="2"/>
  <c r="BL368" i="2"/>
  <c r="BM368" i="2"/>
  <c r="AN368" i="2"/>
  <c r="AO368" i="2"/>
  <c r="BO364" i="2"/>
  <c r="BL364" i="2"/>
  <c r="BM364" i="2"/>
  <c r="AO364" i="2"/>
  <c r="BO360" i="2"/>
  <c r="BL360" i="2"/>
  <c r="BM360" i="2"/>
  <c r="AN360" i="2"/>
  <c r="BO356" i="2"/>
  <c r="BL356" i="2"/>
  <c r="BM356" i="2"/>
  <c r="AN356" i="2"/>
  <c r="AO356" i="2"/>
  <c r="BO352" i="2"/>
  <c r="BL352" i="2"/>
  <c r="BM352" i="2"/>
  <c r="AN352" i="2"/>
  <c r="AO352" i="2"/>
  <c r="BO348" i="2"/>
  <c r="BL348" i="2"/>
  <c r="BM348" i="2"/>
  <c r="AO348" i="2"/>
  <c r="BO344" i="2"/>
  <c r="BL344" i="2"/>
  <c r="BM344" i="2"/>
  <c r="AO344" i="2"/>
  <c r="AN344" i="2"/>
  <c r="BO340" i="2"/>
  <c r="BL340" i="2"/>
  <c r="BM340" i="2"/>
  <c r="AN340" i="2"/>
  <c r="BO336" i="2"/>
  <c r="BL336" i="2"/>
  <c r="BM336" i="2"/>
  <c r="AO336" i="2"/>
  <c r="BO332" i="2"/>
  <c r="BL332" i="2"/>
  <c r="BM332" i="2"/>
  <c r="AO332" i="2"/>
  <c r="AN332" i="2"/>
  <c r="BO328" i="2"/>
  <c r="BL328" i="2"/>
  <c r="BM328" i="2"/>
  <c r="AO328" i="2"/>
  <c r="AN328" i="2"/>
  <c r="BO324" i="2"/>
  <c r="BL324" i="2"/>
  <c r="BM324" i="2"/>
  <c r="BO320" i="2"/>
  <c r="BL320" i="2"/>
  <c r="BM320" i="2"/>
  <c r="AO320" i="2"/>
  <c r="BO316" i="2"/>
  <c r="BL316" i="2"/>
  <c r="BM316" i="2"/>
  <c r="AO316" i="2"/>
  <c r="AN316" i="2"/>
  <c r="BO312" i="2"/>
  <c r="BL312" i="2"/>
  <c r="BM312" i="2"/>
  <c r="AO312" i="2"/>
  <c r="AN312" i="2"/>
  <c r="BO308" i="2"/>
  <c r="BL308" i="2"/>
  <c r="BM308" i="2"/>
  <c r="AN308" i="2"/>
  <c r="BO304" i="2"/>
  <c r="BL304" i="2"/>
  <c r="BM304" i="2"/>
  <c r="AO304" i="2"/>
  <c r="AN304" i="2"/>
  <c r="BO300" i="2"/>
  <c r="BL300" i="2"/>
  <c r="BM300" i="2"/>
  <c r="AO300" i="2"/>
  <c r="AN300" i="2"/>
  <c r="BO296" i="2"/>
  <c r="BL296" i="2"/>
  <c r="BM296" i="2"/>
  <c r="AO296" i="2"/>
  <c r="AN296" i="2"/>
  <c r="BO292" i="2"/>
  <c r="BL292" i="2"/>
  <c r="BM292" i="2"/>
  <c r="AN292" i="2"/>
  <c r="BO288" i="2"/>
  <c r="BL288" i="2"/>
  <c r="BM288" i="2"/>
  <c r="AO288" i="2"/>
  <c r="AN288" i="2"/>
  <c r="BO284" i="2"/>
  <c r="BL284" i="2"/>
  <c r="BM284" i="2"/>
  <c r="AN284" i="2"/>
  <c r="AO284" i="2"/>
  <c r="BO280" i="2"/>
  <c r="BL280" i="2"/>
  <c r="BM280" i="2"/>
  <c r="AO280" i="2"/>
  <c r="AN280" i="2"/>
  <c r="BO276" i="2"/>
  <c r="BL276" i="2"/>
  <c r="BM276" i="2"/>
  <c r="AN276" i="2"/>
  <c r="BO272" i="2"/>
  <c r="BL272" i="2"/>
  <c r="BM272" i="2"/>
  <c r="AO272" i="2"/>
  <c r="AN272" i="2"/>
  <c r="BO268" i="2"/>
  <c r="BL268" i="2"/>
  <c r="BM268" i="2"/>
  <c r="AO268" i="2"/>
  <c r="AN268" i="2"/>
  <c r="BO264" i="2"/>
  <c r="BL264" i="2"/>
  <c r="BM264" i="2"/>
  <c r="AO264" i="2"/>
  <c r="AN264" i="2"/>
  <c r="BO260" i="2"/>
  <c r="BL260" i="2"/>
  <c r="BM260" i="2"/>
  <c r="BO256" i="2"/>
  <c r="BL256" i="2"/>
  <c r="BM256" i="2"/>
  <c r="AO256" i="2"/>
  <c r="BO252" i="2"/>
  <c r="BL252" i="2"/>
  <c r="BM252" i="2"/>
  <c r="AO252" i="2"/>
  <c r="AN252" i="2"/>
  <c r="BO248" i="2"/>
  <c r="BL248" i="2"/>
  <c r="BM248" i="2"/>
  <c r="AO248" i="2"/>
  <c r="BO244" i="2"/>
  <c r="BL244" i="2"/>
  <c r="BM244" i="2"/>
  <c r="AN244" i="2"/>
  <c r="BO240" i="2"/>
  <c r="BL240" i="2"/>
  <c r="BM240" i="2"/>
  <c r="AO240" i="2"/>
  <c r="AN240" i="2"/>
  <c r="BO236" i="2"/>
  <c r="BL236" i="2"/>
  <c r="BM236" i="2"/>
  <c r="AN236" i="2"/>
  <c r="AO236" i="2"/>
  <c r="AN23" i="2"/>
  <c r="AN809" i="2"/>
  <c r="AN777" i="2"/>
  <c r="AN745" i="2"/>
  <c r="AN682" i="2"/>
  <c r="AN618" i="2"/>
  <c r="AN554" i="2"/>
  <c r="AN490" i="2"/>
  <c r="AN263" i="2"/>
  <c r="AO766" i="2"/>
  <c r="AN141" i="2"/>
  <c r="AN125" i="2"/>
  <c r="AN109" i="2"/>
  <c r="AN93" i="2"/>
  <c r="AN77" i="2"/>
  <c r="AN61" i="2"/>
  <c r="AN45" i="2"/>
  <c r="AN19" i="2"/>
  <c r="AN805" i="2"/>
  <c r="AN773" i="2"/>
  <c r="AN738" i="2"/>
  <c r="AN674" i="2"/>
  <c r="AN610" i="2"/>
  <c r="AN546" i="2"/>
  <c r="AN482" i="2"/>
  <c r="AN418" i="2"/>
  <c r="AN354" i="2"/>
  <c r="AN248" i="2"/>
  <c r="AO745" i="2"/>
  <c r="AN148" i="2"/>
  <c r="AN132" i="2"/>
  <c r="AN116" i="2"/>
  <c r="AN100" i="2"/>
  <c r="AN84" i="2"/>
  <c r="AN68" i="2"/>
  <c r="AN52" i="2"/>
  <c r="AN32" i="2"/>
  <c r="AN818" i="2"/>
  <c r="AN786" i="2"/>
  <c r="AN754" i="2"/>
  <c r="AN702" i="2"/>
  <c r="AN638" i="2"/>
  <c r="AN574" i="2"/>
  <c r="AN510" i="2"/>
  <c r="AN446" i="2"/>
  <c r="AN382" i="2"/>
  <c r="AN299" i="2"/>
  <c r="AO819" i="2"/>
  <c r="AO527" i="2"/>
  <c r="AN143" i="2"/>
  <c r="AN127" i="2"/>
  <c r="AN111" i="2"/>
  <c r="AN95" i="2"/>
  <c r="AN79" i="2"/>
  <c r="AN63" i="2"/>
  <c r="AN47" i="2"/>
  <c r="AN154" i="2"/>
  <c r="AN138" i="2"/>
  <c r="AN122" i="2"/>
  <c r="AN106" i="2"/>
  <c r="AN90" i="2"/>
  <c r="AN74" i="2"/>
  <c r="AN58" i="2"/>
  <c r="AN42" i="2"/>
  <c r="AN12" i="2"/>
  <c r="AN798" i="2"/>
  <c r="AN766" i="2"/>
  <c r="AN662" i="2"/>
  <c r="AN534" i="2"/>
  <c r="AN406" i="2"/>
  <c r="AN216" i="2"/>
  <c r="AN737" i="2"/>
  <c r="AN705" i="2"/>
  <c r="AN673" i="2"/>
  <c r="AN641" i="2"/>
  <c r="AN609" i="2"/>
  <c r="AN577" i="2"/>
  <c r="AN545" i="2"/>
  <c r="AN513" i="2"/>
  <c r="AN481" i="2"/>
  <c r="AN449" i="2"/>
  <c r="AN417" i="2"/>
  <c r="AN385" i="2"/>
  <c r="AN311" i="2"/>
  <c r="AN171" i="2"/>
  <c r="AO639" i="2"/>
  <c r="AN812" i="2"/>
  <c r="AN748" i="2"/>
  <c r="AN684" i="2"/>
  <c r="AN620" i="2"/>
  <c r="AN556" i="2"/>
  <c r="AN492" i="2"/>
  <c r="AN428" i="2"/>
  <c r="AN364" i="2"/>
  <c r="AN267" i="2"/>
  <c r="AO771" i="2"/>
  <c r="AN33" i="2"/>
  <c r="AN787" i="2"/>
  <c r="AN723" i="2"/>
  <c r="AN659" i="2"/>
  <c r="AN595" i="2"/>
  <c r="AN531" i="2"/>
  <c r="AN467" i="2"/>
  <c r="AN403" i="2"/>
  <c r="AN336" i="2"/>
  <c r="AN208" i="2"/>
  <c r="AO705" i="2"/>
  <c r="AN303" i="2"/>
  <c r="AN218" i="2"/>
  <c r="AO799" i="2"/>
  <c r="AO714" i="2"/>
  <c r="AO555" i="2"/>
  <c r="AO659" i="2"/>
  <c r="AO407" i="2"/>
  <c r="AN188" i="2"/>
  <c r="AO770" i="2"/>
  <c r="AO685" i="2"/>
  <c r="AO467" i="2"/>
  <c r="AO626" i="2"/>
  <c r="AO562" i="2"/>
  <c r="AO498" i="2"/>
  <c r="AO434" i="2"/>
  <c r="AO370" i="2"/>
  <c r="AO645" i="2"/>
  <c r="AO581" i="2"/>
  <c r="AO517" i="2"/>
  <c r="AO453" i="2"/>
  <c r="AO389" i="2"/>
  <c r="AN333" i="2"/>
  <c r="AN269" i="2"/>
  <c r="AN205" i="2"/>
  <c r="AO808" i="2"/>
  <c r="AO744" i="2"/>
  <c r="AO680" i="2"/>
  <c r="AO616" i="2"/>
  <c r="AO552" i="2"/>
  <c r="AO488" i="2"/>
  <c r="AO424" i="2"/>
  <c r="AO360" i="2"/>
  <c r="AO308" i="2"/>
  <c r="AO244" i="2"/>
  <c r="AO180" i="2"/>
  <c r="AO116" i="2"/>
  <c r="AO52" i="2"/>
  <c r="AO327" i="2"/>
  <c r="AO263" i="2"/>
  <c r="AO199" i="2"/>
  <c r="AO135" i="2"/>
  <c r="AO71" i="2"/>
  <c r="AO7" i="2"/>
  <c r="AO246" i="2"/>
  <c r="AO182" i="2"/>
  <c r="AO118" i="2"/>
  <c r="AO54" i="2"/>
  <c r="AO329" i="2"/>
  <c r="AO265" i="2"/>
  <c r="AO201" i="2"/>
  <c r="AO137" i="2"/>
  <c r="AO73" i="2"/>
  <c r="AO9" i="2"/>
  <c r="D13" i="1"/>
  <c r="B9" i="2" l="1"/>
  <c r="B7" i="2"/>
  <c r="D22" i="4" l="1"/>
  <c r="D27" i="4" s="1"/>
  <c r="B41" i="2"/>
  <c r="D41" i="2" s="1"/>
  <c r="B11" i="2"/>
  <c r="B10" i="2"/>
  <c r="B66" i="2"/>
  <c r="D30" i="2"/>
  <c r="B37" i="2" s="1"/>
  <c r="D9" i="2"/>
  <c r="W5" i="2"/>
  <c r="D5" i="2"/>
  <c r="W4" i="2"/>
  <c r="BO5" i="2" l="1"/>
  <c r="BM5" i="2"/>
  <c r="BL5" i="2"/>
  <c r="AN5" i="2"/>
  <c r="AO5" i="2"/>
  <c r="BO4" i="2"/>
  <c r="BM4" i="2"/>
  <c r="BL4" i="2"/>
  <c r="AL4" i="2"/>
  <c r="AM4" i="2"/>
  <c r="AO4" i="2"/>
  <c r="AN4" i="2"/>
  <c r="B21" i="2"/>
  <c r="D32" i="4"/>
  <c r="C32" i="4"/>
  <c r="B32" i="4"/>
  <c r="D28" i="4"/>
  <c r="C22" i="4"/>
  <c r="B22" i="4"/>
  <c r="B11" i="4"/>
  <c r="D29" i="4" s="1"/>
  <c r="B10" i="4"/>
  <c r="I35" i="4"/>
  <c r="I36" i="4"/>
  <c r="AR233" i="2"/>
  <c r="AR235" i="2"/>
  <c r="AR236" i="2"/>
  <c r="AR238" i="2"/>
  <c r="AR241" i="2"/>
  <c r="AR258" i="2"/>
  <c r="AR261" i="2"/>
  <c r="AR264" i="2"/>
  <c r="AR266" i="2"/>
  <c r="AR268" i="2"/>
  <c r="AR274" i="2"/>
  <c r="AR275" i="2"/>
  <c r="AR277" i="2"/>
  <c r="AR283" i="2"/>
  <c r="AR285" i="2"/>
  <c r="AR286" i="2"/>
  <c r="AR291" i="2"/>
  <c r="AR297" i="2"/>
  <c r="AR298" i="2"/>
  <c r="AR300" i="2"/>
  <c r="AR303" i="2"/>
  <c r="AR304" i="2"/>
  <c r="AR308" i="2"/>
  <c r="AR309" i="2"/>
  <c r="AR325" i="2"/>
  <c r="AR326" i="2"/>
  <c r="AR328" i="2"/>
  <c r="AR335" i="2"/>
  <c r="AR368" i="2"/>
  <c r="AR372" i="2"/>
  <c r="AR373" i="2"/>
  <c r="AR374" i="2"/>
  <c r="AR377" i="2"/>
  <c r="AR380" i="2"/>
  <c r="AR387" i="2"/>
  <c r="AR391" i="2"/>
  <c r="AR401" i="2"/>
  <c r="AR402" i="2"/>
  <c r="AR404" i="2"/>
  <c r="AR405" i="2"/>
  <c r="AR416" i="2"/>
  <c r="AR417" i="2"/>
  <c r="AR419" i="2"/>
  <c r="AR422" i="2"/>
  <c r="AR444" i="2"/>
  <c r="AR445" i="2"/>
  <c r="AR447" i="2"/>
  <c r="AR448" i="2"/>
  <c r="AR449" i="2"/>
  <c r="AR451" i="2"/>
  <c r="AR452" i="2"/>
  <c r="AR455" i="2"/>
  <c r="AR457" i="2"/>
  <c r="AR467" i="2"/>
  <c r="AR468" i="2"/>
  <c r="AR470" i="2"/>
  <c r="AR477" i="2"/>
  <c r="AR480" i="2"/>
  <c r="AR482" i="2"/>
  <c r="AR483" i="2"/>
  <c r="AR484" i="2"/>
  <c r="AR486" i="2"/>
  <c r="AR487" i="2"/>
  <c r="AR488" i="2"/>
  <c r="AR490" i="2"/>
  <c r="AR491" i="2"/>
  <c r="AR497" i="2"/>
  <c r="AR501" i="2"/>
  <c r="AR505" i="2"/>
  <c r="AR508" i="2"/>
  <c r="AR520" i="2"/>
  <c r="AR522" i="2"/>
  <c r="AR525" i="2"/>
  <c r="AR529" i="2"/>
  <c r="AR531" i="2"/>
  <c r="AR532" i="2"/>
  <c r="AR543" i="2"/>
  <c r="AR545" i="2"/>
  <c r="AR237" i="2"/>
  <c r="AR239" i="2"/>
  <c r="AR240" i="2"/>
  <c r="AR246" i="2"/>
  <c r="AR247" i="2"/>
  <c r="AR248" i="2"/>
  <c r="AR254" i="2"/>
  <c r="AR259" i="2"/>
  <c r="AR260" i="2"/>
  <c r="AR262" i="2"/>
  <c r="AR263" i="2"/>
  <c r="AR267" i="2"/>
  <c r="AR278" i="2"/>
  <c r="AR289" i="2"/>
  <c r="AR299" i="2"/>
  <c r="AR305" i="2"/>
  <c r="AR310" i="2"/>
  <c r="AR311" i="2"/>
  <c r="AR312" i="2"/>
  <c r="AR313" i="2"/>
  <c r="AR324" i="2"/>
  <c r="AR327" i="2"/>
  <c r="AR329" i="2"/>
  <c r="AR340" i="2"/>
  <c r="AR344" i="2"/>
  <c r="AR345" i="2"/>
  <c r="AR346" i="2"/>
  <c r="AR348" i="2"/>
  <c r="AR352" i="2"/>
  <c r="AR356" i="2"/>
  <c r="AR357" i="2"/>
  <c r="AR359" i="2"/>
  <c r="AR364" i="2"/>
  <c r="AR365" i="2"/>
  <c r="AR369" i="2"/>
  <c r="AR243" i="2"/>
  <c r="AR244" i="2"/>
  <c r="AR245" i="2"/>
  <c r="AR250" i="2"/>
  <c r="AR253" i="2"/>
  <c r="AR255" i="2"/>
  <c r="AR256" i="2"/>
  <c r="AR257" i="2"/>
  <c r="AR270" i="2"/>
  <c r="AR272" i="2"/>
  <c r="AR280" i="2"/>
  <c r="AR281" i="2"/>
  <c r="AR288" i="2"/>
  <c r="AR290" i="2"/>
  <c r="AR293" i="2"/>
  <c r="AR294" i="2"/>
  <c r="AR296" i="2"/>
  <c r="AR306" i="2"/>
  <c r="AR314" i="2"/>
  <c r="AR315" i="2"/>
  <c r="AR316" i="2"/>
  <c r="AR317" i="2"/>
  <c r="AR320" i="2"/>
  <c r="AR321" i="2"/>
  <c r="AR322" i="2"/>
  <c r="AR323" i="2"/>
  <c r="AR330" i="2"/>
  <c r="AR332" i="2"/>
  <c r="AR336" i="2"/>
  <c r="AR337" i="2"/>
  <c r="AR338" i="2"/>
  <c r="AR341" i="2"/>
  <c r="AR342" i="2"/>
  <c r="AR347" i="2"/>
  <c r="AR349" i="2"/>
  <c r="AR350" i="2"/>
  <c r="AR353" i="2"/>
  <c r="AR354" i="2"/>
  <c r="AR358" i="2"/>
  <c r="AR362" i="2"/>
  <c r="AR367" i="2"/>
  <c r="AR371" i="2"/>
  <c r="AR375" i="2"/>
  <c r="AR382" i="2"/>
  <c r="AR383" i="2"/>
  <c r="AR385" i="2"/>
  <c r="AR393" i="2"/>
  <c r="AR394" i="2"/>
  <c r="AR396" i="2"/>
  <c r="AR397" i="2"/>
  <c r="AR398" i="2"/>
  <c r="AR406" i="2"/>
  <c r="AR408" i="2"/>
  <c r="AR411" i="2"/>
  <c r="AR414" i="2"/>
  <c r="AR424" i="2"/>
  <c r="AR425" i="2"/>
  <c r="AR427" i="2"/>
  <c r="AR428" i="2"/>
  <c r="AR431" i="2"/>
  <c r="AR433" i="2"/>
  <c r="AR435" i="2"/>
  <c r="AR436" i="2"/>
  <c r="AR437" i="2"/>
  <c r="AR438" i="2"/>
  <c r="AR442" i="2"/>
  <c r="AR459" i="2"/>
  <c r="AR460" i="2"/>
  <c r="AR462" i="2"/>
  <c r="AR465" i="2"/>
  <c r="AR471" i="2"/>
  <c r="AR472" i="2"/>
  <c r="AR473" i="2"/>
  <c r="AR476" i="2"/>
  <c r="AR494" i="2"/>
  <c r="AR495" i="2"/>
  <c r="AR509" i="2"/>
  <c r="AR513" i="2"/>
  <c r="AR517" i="2"/>
  <c r="AR527" i="2"/>
  <c r="AR534" i="2"/>
  <c r="AR537" i="2"/>
  <c r="AR539" i="2"/>
  <c r="AR541" i="2"/>
  <c r="AR546" i="2"/>
  <c r="AR234" i="2"/>
  <c r="AR242" i="2"/>
  <c r="AR249" i="2"/>
  <c r="AR251" i="2"/>
  <c r="AR252" i="2"/>
  <c r="AR265" i="2"/>
  <c r="AR269" i="2"/>
  <c r="AR271" i="2"/>
  <c r="AR273" i="2"/>
  <c r="AR276" i="2"/>
  <c r="AR279" i="2"/>
  <c r="AR282" i="2"/>
  <c r="AR284" i="2"/>
  <c r="AR287" i="2"/>
  <c r="AR292" i="2"/>
  <c r="AR295" i="2"/>
  <c r="AR301" i="2"/>
  <c r="AR302" i="2"/>
  <c r="AR307" i="2"/>
  <c r="AR318" i="2"/>
  <c r="AR319" i="2"/>
  <c r="AR331" i="2"/>
  <c r="AR333" i="2"/>
  <c r="AR334" i="2"/>
  <c r="AR339" i="2"/>
  <c r="AR343" i="2"/>
  <c r="AR351" i="2"/>
  <c r="AR355" i="2"/>
  <c r="AR360" i="2"/>
  <c r="AR361" i="2"/>
  <c r="AR363" i="2"/>
  <c r="AR366" i="2"/>
  <c r="AR381" i="2"/>
  <c r="AR384" i="2"/>
  <c r="AR386" i="2"/>
  <c r="AR400" i="2"/>
  <c r="AR403" i="2"/>
  <c r="AR409" i="2"/>
  <c r="AR410" i="2"/>
  <c r="AR412" i="2"/>
  <c r="AR413" i="2"/>
  <c r="AR423" i="2"/>
  <c r="AR426" i="2"/>
  <c r="AR429" i="2"/>
  <c r="AR430" i="2"/>
  <c r="AR439" i="2"/>
  <c r="AR440" i="2"/>
  <c r="AR441" i="2"/>
  <c r="AR443" i="2"/>
  <c r="AR446" i="2"/>
  <c r="AR450" i="2"/>
  <c r="AR453" i="2"/>
  <c r="AR454" i="2"/>
  <c r="AR458" i="2"/>
  <c r="AR461" i="2"/>
  <c r="AR463" i="2"/>
  <c r="AR464" i="2"/>
  <c r="AR478" i="2"/>
  <c r="AR479" i="2"/>
  <c r="AR493" i="2"/>
  <c r="AR496" i="2"/>
  <c r="AR498" i="2"/>
  <c r="AR499" i="2"/>
  <c r="AR500" i="2"/>
  <c r="AR502" i="2"/>
  <c r="AR503" i="2"/>
  <c r="AR504" i="2"/>
  <c r="AR506" i="2"/>
  <c r="AR507" i="2"/>
  <c r="AR519" i="2"/>
  <c r="AR526" i="2"/>
  <c r="AR528" i="2"/>
  <c r="AR530" i="2"/>
  <c r="AR533" i="2"/>
  <c r="AR370" i="2"/>
  <c r="AR399" i="2"/>
  <c r="AR418" i="2"/>
  <c r="AR434" i="2"/>
  <c r="AR469" i="2"/>
  <c r="AR474" i="2"/>
  <c r="AR475" i="2"/>
  <c r="AR485" i="2"/>
  <c r="AR518" i="2"/>
  <c r="AR542" i="2"/>
  <c r="AR553" i="2"/>
  <c r="AR559" i="2"/>
  <c r="AR560" i="2"/>
  <c r="AR562" i="2"/>
  <c r="AR563" i="2"/>
  <c r="AR564" i="2"/>
  <c r="AR566" i="2"/>
  <c r="AR569" i="2"/>
  <c r="AR573" i="2"/>
  <c r="AR595" i="2"/>
  <c r="AR596" i="2"/>
  <c r="AR598" i="2"/>
  <c r="AR599" i="2"/>
  <c r="AR602" i="2"/>
  <c r="AR609" i="2"/>
  <c r="AR611" i="2"/>
  <c r="AR613" i="2"/>
  <c r="AR616" i="2"/>
  <c r="AR623" i="2"/>
  <c r="AR629" i="2"/>
  <c r="AR636" i="2"/>
  <c r="AR637" i="2"/>
  <c r="AR638" i="2"/>
  <c r="AR647" i="2"/>
  <c r="AR651" i="2"/>
  <c r="AR656" i="2"/>
  <c r="AR657" i="2"/>
  <c r="AR671" i="2"/>
  <c r="AR674" i="2"/>
  <c r="AR676" i="2"/>
  <c r="AR679" i="2"/>
  <c r="AR682" i="2"/>
  <c r="AR684" i="2"/>
  <c r="AR687" i="2"/>
  <c r="AR693" i="2"/>
  <c r="AR694" i="2"/>
  <c r="AR696" i="2"/>
  <c r="AR699" i="2"/>
  <c r="AR706" i="2"/>
  <c r="AR713" i="2"/>
  <c r="AR714" i="2"/>
  <c r="AR718" i="2"/>
  <c r="AR723" i="2"/>
  <c r="AR724" i="2"/>
  <c r="AR738" i="2"/>
  <c r="AR741" i="2"/>
  <c r="AR743" i="2"/>
  <c r="AR744" i="2"/>
  <c r="AR758" i="2"/>
  <c r="AR761" i="2"/>
  <c r="AR763" i="2"/>
  <c r="AR764" i="2"/>
  <c r="AR765" i="2"/>
  <c r="AR767" i="2"/>
  <c r="AR768" i="2"/>
  <c r="AR769" i="2"/>
  <c r="AR784" i="2"/>
  <c r="AR785" i="2"/>
  <c r="AR788" i="2"/>
  <c r="AR792" i="2"/>
  <c r="AR793" i="2"/>
  <c r="AR795" i="2"/>
  <c r="AR798" i="2"/>
  <c r="AR802" i="2"/>
  <c r="AR804" i="2"/>
  <c r="AR805" i="2"/>
  <c r="AR813" i="2"/>
  <c r="AR14" i="2"/>
  <c r="AR18" i="2"/>
  <c r="AR26" i="2"/>
  <c r="AR29" i="2"/>
  <c r="AR31" i="2"/>
  <c r="AR392" i="2"/>
  <c r="AR407" i="2"/>
  <c r="AR432" i="2"/>
  <c r="AR489" i="2"/>
  <c r="AR514" i="2"/>
  <c r="AR515" i="2"/>
  <c r="AR516" i="2"/>
  <c r="AR523" i="2"/>
  <c r="AR524" i="2"/>
  <c r="AR551" i="2"/>
  <c r="AR552" i="2"/>
  <c r="AR557" i="2"/>
  <c r="AR567" i="2"/>
  <c r="AR568" i="2"/>
  <c r="AR570" i="2"/>
  <c r="AR571" i="2"/>
  <c r="AR572" i="2"/>
  <c r="AR574" i="2"/>
  <c r="AR577" i="2"/>
  <c r="AR581" i="2"/>
  <c r="AR593" i="2"/>
  <c r="AR601" i="2"/>
  <c r="AR603" i="2"/>
  <c r="AR605" i="2"/>
  <c r="AR608" i="2"/>
  <c r="AR612" i="2"/>
  <c r="AR614" i="2"/>
  <c r="AR615" i="2"/>
  <c r="AR633" i="2"/>
  <c r="AR634" i="2"/>
  <c r="AR635" i="2"/>
  <c r="AR640" i="2"/>
  <c r="AR641" i="2"/>
  <c r="AR655" i="2"/>
  <c r="AR658" i="2"/>
  <c r="AR660" i="2"/>
  <c r="AR661" i="2"/>
  <c r="AR675" i="2"/>
  <c r="AR683" i="2"/>
  <c r="AR692" i="2"/>
  <c r="AR695" i="2"/>
  <c r="AR697" i="2"/>
  <c r="AR698" i="2"/>
  <c r="AR712" i="2"/>
  <c r="AR722" i="2"/>
  <c r="AR725" i="2"/>
  <c r="AR727" i="2"/>
  <c r="AR728" i="2"/>
  <c r="AR742" i="2"/>
  <c r="AR745" i="2"/>
  <c r="AR747" i="2"/>
  <c r="AR748" i="2"/>
  <c r="AR749" i="2"/>
  <c r="AR751" i="2"/>
  <c r="AR752" i="2"/>
  <c r="AR753" i="2"/>
  <c r="AR762" i="2"/>
  <c r="AR766" i="2"/>
  <c r="AR771" i="2"/>
  <c r="AR772" i="2"/>
  <c r="AR776" i="2"/>
  <c r="AR777" i="2"/>
  <c r="AR779" i="2"/>
  <c r="AR780" i="2"/>
  <c r="AR787" i="2"/>
  <c r="AR789" i="2"/>
  <c r="AR791" i="2"/>
  <c r="AR794" i="2"/>
  <c r="AR796" i="2"/>
  <c r="AR797" i="2"/>
  <c r="AR808" i="2"/>
  <c r="AR816" i="2"/>
  <c r="AR820" i="2"/>
  <c r="AR822" i="2"/>
  <c r="AR6" i="2"/>
  <c r="AR7" i="2"/>
  <c r="AR8" i="2"/>
  <c r="AR9" i="2"/>
  <c r="AR16" i="2"/>
  <c r="AR17" i="2"/>
  <c r="AR22" i="2"/>
  <c r="AR25" i="2"/>
  <c r="AR27" i="2"/>
  <c r="AR28" i="2"/>
  <c r="AR32" i="2"/>
  <c r="AR378" i="2"/>
  <c r="AR379" i="2"/>
  <c r="AR388" i="2"/>
  <c r="AR389" i="2"/>
  <c r="AR390" i="2"/>
  <c r="AR415" i="2"/>
  <c r="AR466" i="2"/>
  <c r="AR510" i="2"/>
  <c r="AR511" i="2"/>
  <c r="AR512" i="2"/>
  <c r="AR521" i="2"/>
  <c r="AR538" i="2"/>
  <c r="AR547" i="2"/>
  <c r="AR550" i="2"/>
  <c r="AR554" i="2"/>
  <c r="AR555" i="2"/>
  <c r="AR556" i="2"/>
  <c r="AR575" i="2"/>
  <c r="AR576" i="2"/>
  <c r="AR578" i="2"/>
  <c r="AR579" i="2"/>
  <c r="AR580" i="2"/>
  <c r="AR582" i="2"/>
  <c r="AR585" i="2"/>
  <c r="AR589" i="2"/>
  <c r="AR592" i="2"/>
  <c r="AR600" i="2"/>
  <c r="AR604" i="2"/>
  <c r="AR606" i="2"/>
  <c r="AR607" i="2"/>
  <c r="AR618" i="2"/>
  <c r="AR619" i="2"/>
  <c r="AR621" i="2"/>
  <c r="AR625" i="2"/>
  <c r="AR626" i="2"/>
  <c r="AR627" i="2"/>
  <c r="AR628" i="2"/>
  <c r="AR632" i="2"/>
  <c r="AR639" i="2"/>
  <c r="AR642" i="2"/>
  <c r="AR644" i="2"/>
  <c r="AR645" i="2"/>
  <c r="AR659" i="2"/>
  <c r="AR662" i="2"/>
  <c r="AR664" i="2"/>
  <c r="AR665" i="2"/>
  <c r="AR666" i="2"/>
  <c r="AR668" i="2"/>
  <c r="AR669" i="2"/>
  <c r="AR670" i="2"/>
  <c r="AR685" i="2"/>
  <c r="AR376" i="2"/>
  <c r="AR395" i="2"/>
  <c r="AR420" i="2"/>
  <c r="AR421" i="2"/>
  <c r="AR456" i="2"/>
  <c r="AR481" i="2"/>
  <c r="AR492" i="2"/>
  <c r="AR535" i="2"/>
  <c r="AR536" i="2"/>
  <c r="AR540" i="2"/>
  <c r="AR544" i="2"/>
  <c r="AR548" i="2"/>
  <c r="AR549" i="2"/>
  <c r="AR558" i="2"/>
  <c r="AR561" i="2"/>
  <c r="AR565" i="2"/>
  <c r="AR583" i="2"/>
  <c r="AR584" i="2"/>
  <c r="AR586" i="2"/>
  <c r="AR587" i="2"/>
  <c r="AR588" i="2"/>
  <c r="AR590" i="2"/>
  <c r="AR591" i="2"/>
  <c r="AR594" i="2"/>
  <c r="AR597" i="2"/>
  <c r="AR610" i="2"/>
  <c r="AR617" i="2"/>
  <c r="AR620" i="2"/>
  <c r="AR622" i="2"/>
  <c r="AR624" i="2"/>
  <c r="AR630" i="2"/>
  <c r="AR631" i="2"/>
  <c r="AR643" i="2"/>
  <c r="AR646" i="2"/>
  <c r="AR648" i="2"/>
  <c r="AR649" i="2"/>
  <c r="AR650" i="2"/>
  <c r="AR652" i="2"/>
  <c r="AR653" i="2"/>
  <c r="AR654" i="2"/>
  <c r="AR663" i="2"/>
  <c r="AR667" i="2"/>
  <c r="AR672" i="2"/>
  <c r="AR673" i="2"/>
  <c r="AR677" i="2"/>
  <c r="AR678" i="2"/>
  <c r="AR680" i="2"/>
  <c r="AR681" i="2"/>
  <c r="AR688" i="2"/>
  <c r="AR690" i="2"/>
  <c r="AR700" i="2"/>
  <c r="AR703" i="2"/>
  <c r="AR705" i="2"/>
  <c r="AR707" i="2"/>
  <c r="AR715" i="2"/>
  <c r="AR716" i="2"/>
  <c r="AR717" i="2"/>
  <c r="AR719" i="2"/>
  <c r="AR720" i="2"/>
  <c r="AR721" i="2"/>
  <c r="AR730" i="2"/>
  <c r="AR734" i="2"/>
  <c r="AR739" i="2"/>
  <c r="AR740" i="2"/>
  <c r="AR754" i="2"/>
  <c r="AR757" i="2"/>
  <c r="AR759" i="2"/>
  <c r="AR760" i="2"/>
  <c r="AR774" i="2"/>
  <c r="AR782" i="2"/>
  <c r="AR799" i="2"/>
  <c r="AR801" i="2"/>
  <c r="AR803" i="2"/>
  <c r="AR806" i="2"/>
  <c r="AR810" i="2"/>
  <c r="AR812" i="2"/>
  <c r="AR814" i="2"/>
  <c r="AR818" i="2"/>
  <c r="AR10" i="2"/>
  <c r="AR11" i="2"/>
  <c r="AR15" i="2"/>
  <c r="AR30" i="2"/>
  <c r="AR704" i="2"/>
  <c r="AR731" i="2"/>
  <c r="AR732" i="2"/>
  <c r="AR733" i="2"/>
  <c r="AR750" i="2"/>
  <c r="AR755" i="2"/>
  <c r="AR756" i="2"/>
  <c r="AR775" i="2"/>
  <c r="AR781" i="2"/>
  <c r="AR819" i="2"/>
  <c r="AR12" i="2"/>
  <c r="AR13" i="2"/>
  <c r="AR34" i="2"/>
  <c r="AR38" i="2"/>
  <c r="AR47" i="2"/>
  <c r="AR50" i="2"/>
  <c r="AR52" i="2"/>
  <c r="AR59" i="2"/>
  <c r="AR63" i="2"/>
  <c r="AR71" i="2"/>
  <c r="AR72" i="2"/>
  <c r="AR75" i="2"/>
  <c r="AR86" i="2"/>
  <c r="AR90" i="2"/>
  <c r="AR94" i="2"/>
  <c r="AR96" i="2"/>
  <c r="AR99" i="2"/>
  <c r="AR101" i="2"/>
  <c r="AR108" i="2"/>
  <c r="AR112" i="2"/>
  <c r="AR116" i="2"/>
  <c r="AR128" i="2"/>
  <c r="AR129" i="2"/>
  <c r="AR132" i="2"/>
  <c r="AR133" i="2"/>
  <c r="AR134" i="2"/>
  <c r="AR135" i="2"/>
  <c r="AR138" i="2"/>
  <c r="AR139" i="2"/>
  <c r="AR148" i="2"/>
  <c r="AR149" i="2"/>
  <c r="AR151" i="2"/>
  <c r="AR152" i="2"/>
  <c r="AR155" i="2"/>
  <c r="AR164" i="2"/>
  <c r="AR165" i="2"/>
  <c r="AR166" i="2"/>
  <c r="AR167" i="2"/>
  <c r="AR172" i="2"/>
  <c r="AR173" i="2"/>
  <c r="AR174" i="2"/>
  <c r="AR175" i="2"/>
  <c r="AR180" i="2"/>
  <c r="AR181" i="2"/>
  <c r="AR182" i="2"/>
  <c r="AR186" i="2"/>
  <c r="AR195" i="2"/>
  <c r="AR203" i="2"/>
  <c r="AR204" i="2"/>
  <c r="AR207" i="2"/>
  <c r="AR208" i="2"/>
  <c r="AR211" i="2"/>
  <c r="AR212" i="2"/>
  <c r="AR215" i="2"/>
  <c r="AR216" i="2"/>
  <c r="AR232" i="2"/>
  <c r="AR686" i="2"/>
  <c r="AR701" i="2"/>
  <c r="AR702" i="2"/>
  <c r="AR708" i="2"/>
  <c r="AR709" i="2"/>
  <c r="AR710" i="2"/>
  <c r="AR711" i="2"/>
  <c r="AR729" i="2"/>
  <c r="AR773" i="2"/>
  <c r="AR786" i="2"/>
  <c r="AR800" i="2"/>
  <c r="AR811" i="2"/>
  <c r="AR817" i="2"/>
  <c r="AR33" i="2"/>
  <c r="AR35" i="2"/>
  <c r="AR36" i="2"/>
  <c r="AR37" i="2"/>
  <c r="AR51" i="2"/>
  <c r="AR57" i="2"/>
  <c r="AR58" i="2"/>
  <c r="AR60" i="2"/>
  <c r="AR61" i="2"/>
  <c r="AR62" i="2"/>
  <c r="AR64" i="2"/>
  <c r="AR67" i="2"/>
  <c r="AR70" i="2"/>
  <c r="AR73" i="2"/>
  <c r="AR74" i="2"/>
  <c r="AR79" i="2"/>
  <c r="AR80" i="2"/>
  <c r="AR97" i="2"/>
  <c r="AR98" i="2"/>
  <c r="AR107" i="2"/>
  <c r="AR121" i="2"/>
  <c r="AR136" i="2"/>
  <c r="AR137" i="2"/>
  <c r="AR140" i="2"/>
  <c r="AR141" i="2"/>
  <c r="AR142" i="2"/>
  <c r="AR143" i="2"/>
  <c r="AR146" i="2"/>
  <c r="AR147" i="2"/>
  <c r="AR153" i="2"/>
  <c r="AR154" i="2"/>
  <c r="AR158" i="2"/>
  <c r="AR184" i="2"/>
  <c r="AR188" i="2"/>
  <c r="AR189" i="2"/>
  <c r="AR191" i="2"/>
  <c r="AR193" i="2"/>
  <c r="AR194" i="2"/>
  <c r="AR205" i="2"/>
  <c r="AR206" i="2"/>
  <c r="AR209" i="2"/>
  <c r="AR210" i="2"/>
  <c r="AR213" i="2"/>
  <c r="AR214" i="2"/>
  <c r="AR217" i="2"/>
  <c r="AR219" i="2"/>
  <c r="AR220" i="2"/>
  <c r="AR223" i="2"/>
  <c r="AR224" i="2"/>
  <c r="AR227" i="2"/>
  <c r="AR228" i="2"/>
  <c r="AR231" i="2"/>
  <c r="AR691" i="2"/>
  <c r="AR778" i="2"/>
  <c r="AR790" i="2"/>
  <c r="AR809" i="2"/>
  <c r="AR815" i="2"/>
  <c r="AR23" i="2"/>
  <c r="AR24" i="2"/>
  <c r="AR39" i="2"/>
  <c r="AR40" i="2"/>
  <c r="AR41" i="2"/>
  <c r="AR42" i="2"/>
  <c r="AR44" i="2"/>
  <c r="AR45" i="2"/>
  <c r="AR46" i="2"/>
  <c r="AR56" i="2"/>
  <c r="AR65" i="2"/>
  <c r="AR66" i="2"/>
  <c r="AR68" i="2"/>
  <c r="AR69" i="2"/>
  <c r="AR78" i="2"/>
  <c r="AR81" i="2"/>
  <c r="AR83" i="2"/>
  <c r="AR84" i="2"/>
  <c r="AR103" i="2"/>
  <c r="AR104" i="2"/>
  <c r="AR105" i="2"/>
  <c r="AR106" i="2"/>
  <c r="AR118" i="2"/>
  <c r="AR120" i="2"/>
  <c r="AR122" i="2"/>
  <c r="AR123" i="2"/>
  <c r="AR144" i="2"/>
  <c r="AR145" i="2"/>
  <c r="AR156" i="2"/>
  <c r="AR157" i="2"/>
  <c r="AR159" i="2"/>
  <c r="AR160" i="2"/>
  <c r="AR163" i="2"/>
  <c r="AR168" i="2"/>
  <c r="AR169" i="2"/>
  <c r="AR170" i="2"/>
  <c r="AR171" i="2"/>
  <c r="AR176" i="2"/>
  <c r="AR177" i="2"/>
  <c r="AR178" i="2"/>
  <c r="AR179" i="2"/>
  <c r="AR190" i="2"/>
  <c r="AR192" i="2"/>
  <c r="AR196" i="2"/>
  <c r="AR197" i="2"/>
  <c r="AR198" i="2"/>
  <c r="AR200" i="2"/>
  <c r="AR201" i="2"/>
  <c r="AR218" i="2"/>
  <c r="AR221" i="2"/>
  <c r="AR222" i="2"/>
  <c r="AR225" i="2"/>
  <c r="AR226" i="2"/>
  <c r="AR689" i="2"/>
  <c r="AR726" i="2"/>
  <c r="AR735" i="2"/>
  <c r="AR736" i="2"/>
  <c r="AR737" i="2"/>
  <c r="AR746" i="2"/>
  <c r="AR770" i="2"/>
  <c r="AR783" i="2"/>
  <c r="AR807" i="2"/>
  <c r="AR821" i="2"/>
  <c r="AR19" i="2"/>
  <c r="AR20" i="2"/>
  <c r="AR21" i="2"/>
  <c r="AR43" i="2"/>
  <c r="AR48" i="2"/>
  <c r="AR49" i="2"/>
  <c r="AR53" i="2"/>
  <c r="AR54" i="2"/>
  <c r="AR55" i="2"/>
  <c r="AR76" i="2"/>
  <c r="AR77" i="2"/>
  <c r="AR82" i="2"/>
  <c r="AR85" i="2"/>
  <c r="AR87" i="2"/>
  <c r="AR88" i="2"/>
  <c r="AR89" i="2"/>
  <c r="AR91" i="2"/>
  <c r="AR92" i="2"/>
  <c r="AR93" i="2"/>
  <c r="AR95" i="2"/>
  <c r="AR100" i="2"/>
  <c r="AR102" i="2"/>
  <c r="AR109" i="2"/>
  <c r="AR110" i="2"/>
  <c r="AR111" i="2"/>
  <c r="AR113" i="2"/>
  <c r="AR114" i="2"/>
  <c r="AR115" i="2"/>
  <c r="AR117" i="2"/>
  <c r="AR119" i="2"/>
  <c r="AR124" i="2"/>
  <c r="AR125" i="2"/>
  <c r="AR126" i="2"/>
  <c r="AR127" i="2"/>
  <c r="AR130" i="2"/>
  <c r="AR131" i="2"/>
  <c r="AR150" i="2"/>
  <c r="AR161" i="2"/>
  <c r="AR162" i="2"/>
  <c r="AR183" i="2"/>
  <c r="AR185" i="2"/>
  <c r="AR187" i="2"/>
  <c r="AR199" i="2"/>
  <c r="AR202" i="2"/>
  <c r="AR229" i="2"/>
  <c r="AR230" i="2"/>
  <c r="AR5" i="2"/>
  <c r="AR4" i="2"/>
  <c r="AS234" i="2"/>
  <c r="AS235" i="2"/>
  <c r="AS236" i="2"/>
  <c r="AS239" i="2"/>
  <c r="AS240" i="2"/>
  <c r="AS245" i="2"/>
  <c r="AS253" i="2"/>
  <c r="AS255" i="2"/>
  <c r="AS259" i="2"/>
  <c r="AS261" i="2"/>
  <c r="AS262" i="2"/>
  <c r="AS264" i="2"/>
  <c r="AS267" i="2"/>
  <c r="AS272" i="2"/>
  <c r="AS273" i="2"/>
  <c r="AS281" i="2"/>
  <c r="AS284" i="2"/>
  <c r="AS288" i="2"/>
  <c r="AS293" i="2"/>
  <c r="AS296" i="2"/>
  <c r="AS297" i="2"/>
  <c r="AS300" i="2"/>
  <c r="AS305" i="2"/>
  <c r="AS314" i="2"/>
  <c r="AS319" i="2"/>
  <c r="AS321" i="2"/>
  <c r="AS327" i="2"/>
  <c r="AS329" i="2"/>
  <c r="AS334" i="2"/>
  <c r="AS336" i="2"/>
  <c r="AS339" i="2"/>
  <c r="AS341" i="2"/>
  <c r="AS350" i="2"/>
  <c r="AS354" i="2"/>
  <c r="AS356" i="2"/>
  <c r="AS365" i="2"/>
  <c r="AS366" i="2"/>
  <c r="AS369" i="2"/>
  <c r="AS376" i="2"/>
  <c r="AS382" i="2"/>
  <c r="AS383" i="2"/>
  <c r="AS385" i="2"/>
  <c r="AS393" i="2"/>
  <c r="AS395" i="2"/>
  <c r="AS396" i="2"/>
  <c r="AS402" i="2"/>
  <c r="AS409" i="2"/>
  <c r="AS411" i="2"/>
  <c r="AS414" i="2"/>
  <c r="AS424" i="2"/>
  <c r="AS429" i="2"/>
  <c r="AS432" i="2"/>
  <c r="AS433" i="2"/>
  <c r="AS436" i="2"/>
  <c r="AS440" i="2"/>
  <c r="AS442" i="2"/>
  <c r="AS443" i="2"/>
  <c r="AS449" i="2"/>
  <c r="AS455" i="2"/>
  <c r="AS456" i="2"/>
  <c r="AS464" i="2"/>
  <c r="AS475" i="2"/>
  <c r="AS476" i="2"/>
  <c r="AS477" i="2"/>
  <c r="AS482" i="2"/>
  <c r="AS491" i="2"/>
  <c r="AS492" i="2"/>
  <c r="AS493" i="2"/>
  <c r="AS498" i="2"/>
  <c r="AS507" i="2"/>
  <c r="AS508" i="2"/>
  <c r="AS509" i="2"/>
  <c r="AS514" i="2"/>
  <c r="AS521" i="2"/>
  <c r="AS527" i="2"/>
  <c r="AS528" i="2"/>
  <c r="AS530" i="2"/>
  <c r="AS534" i="2"/>
  <c r="AS536" i="2"/>
  <c r="AS539" i="2"/>
  <c r="AS540" i="2"/>
  <c r="AS545" i="2"/>
  <c r="AS546" i="2"/>
  <c r="AS550" i="2"/>
  <c r="AS238" i="2"/>
  <c r="AS241" i="2"/>
  <c r="AS246" i="2"/>
  <c r="AS254" i="2"/>
  <c r="AS257" i="2"/>
  <c r="AS258" i="2"/>
  <c r="AS266" i="2"/>
  <c r="AS268" i="2"/>
  <c r="AS275" i="2"/>
  <c r="AS278" i="2"/>
  <c r="AS279" i="2"/>
  <c r="AS289" i="2"/>
  <c r="AS290" i="2"/>
  <c r="AS291" i="2"/>
  <c r="AS301" i="2"/>
  <c r="AS304" i="2"/>
  <c r="AS308" i="2"/>
  <c r="AS311" i="2"/>
  <c r="AS313" i="2"/>
  <c r="AS316" i="2"/>
  <c r="AS323" i="2"/>
  <c r="AS326" i="2"/>
  <c r="AS328" i="2"/>
  <c r="AS338" i="2"/>
  <c r="AS340" i="2"/>
  <c r="AS343" i="2"/>
  <c r="AS345" i="2"/>
  <c r="AS358" i="2"/>
  <c r="AS361" i="2"/>
  <c r="AS363" i="2"/>
  <c r="AS367" i="2"/>
  <c r="AS368" i="2"/>
  <c r="AS371" i="2"/>
  <c r="AS373" i="2"/>
  <c r="AS378" i="2"/>
  <c r="AS379" i="2"/>
  <c r="AS389" i="2"/>
  <c r="AS391" i="2"/>
  <c r="AS392" i="2"/>
  <c r="AS398" i="2"/>
  <c r="AS405" i="2"/>
  <c r="AS406" i="2"/>
  <c r="AS408" i="2"/>
  <c r="AS415" i="2"/>
  <c r="AS418" i="2"/>
  <c r="AS420" i="2"/>
  <c r="AS421" i="2"/>
  <c r="AS428" i="2"/>
  <c r="AS434" i="2"/>
  <c r="AS435" i="2"/>
  <c r="AS438" i="2"/>
  <c r="AS439" i="2"/>
  <c r="AS445" i="2"/>
  <c r="AS451" i="2"/>
  <c r="AS452" i="2"/>
  <c r="AS454" i="2"/>
  <c r="AS457" i="2"/>
  <c r="AS461" i="2"/>
  <c r="AS463" i="2"/>
  <c r="AS465" i="2"/>
  <c r="AS469" i="2"/>
  <c r="AS473" i="2"/>
  <c r="AS478" i="2"/>
  <c r="AS487" i="2"/>
  <c r="AS488" i="2"/>
  <c r="AS489" i="2"/>
  <c r="AS494" i="2"/>
  <c r="AS503" i="2"/>
  <c r="AS504" i="2"/>
  <c r="AS505" i="2"/>
  <c r="AS510" i="2"/>
  <c r="AS517" i="2"/>
  <c r="AS520" i="2"/>
  <c r="AS523" i="2"/>
  <c r="AS524" i="2"/>
  <c r="AS535" i="2"/>
  <c r="AS538" i="2"/>
  <c r="AS541" i="2"/>
  <c r="AS548" i="2"/>
  <c r="AS551" i="2"/>
  <c r="AS552" i="2"/>
  <c r="AS233" i="2"/>
  <c r="AS242" i="2"/>
  <c r="AS244" i="2"/>
  <c r="AS248" i="2"/>
  <c r="AS249" i="2"/>
  <c r="AS256" i="2"/>
  <c r="AS260" i="2"/>
  <c r="AS265" i="2"/>
  <c r="AS269" i="2"/>
  <c r="AS276" i="2"/>
  <c r="AS277" i="2"/>
  <c r="AS280" i="2"/>
  <c r="AS283" i="2"/>
  <c r="AS286" i="2"/>
  <c r="AS294" i="2"/>
  <c r="AS295" i="2"/>
  <c r="AS298" i="2"/>
  <c r="AS299" i="2"/>
  <c r="AS307" i="2"/>
  <c r="AS310" i="2"/>
  <c r="AS318" i="2"/>
  <c r="AS320" i="2"/>
  <c r="AS322" i="2"/>
  <c r="AS324" i="2"/>
  <c r="AS331" i="2"/>
  <c r="AS333" i="2"/>
  <c r="AS342" i="2"/>
  <c r="AS344" i="2"/>
  <c r="AS347" i="2"/>
  <c r="AS349" i="2"/>
  <c r="AS353" i="2"/>
  <c r="AS357" i="2"/>
  <c r="AS359" i="2"/>
  <c r="AS360" i="2"/>
  <c r="AS362" i="2"/>
  <c r="AS364" i="2"/>
  <c r="AS370" i="2"/>
  <c r="AS372" i="2"/>
  <c r="AS377" i="2"/>
  <c r="AS380" i="2"/>
  <c r="AS387" i="2"/>
  <c r="AS388" i="2"/>
  <c r="AS394" i="2"/>
  <c r="AS401" i="2"/>
  <c r="AS403" i="2"/>
  <c r="AS404" i="2"/>
  <c r="AS407" i="2"/>
  <c r="AS410" i="2"/>
  <c r="AS416" i="2"/>
  <c r="AS417" i="2"/>
  <c r="AS419" i="2"/>
  <c r="AS422" i="2"/>
  <c r="AS426" i="2"/>
  <c r="AS430" i="2"/>
  <c r="AS437" i="2"/>
  <c r="AS441" i="2"/>
  <c r="AS448" i="2"/>
  <c r="AS450" i="2"/>
  <c r="AS453" i="2"/>
  <c r="AS458" i="2"/>
  <c r="AS460" i="2"/>
  <c r="AS462" i="2"/>
  <c r="AS466" i="2"/>
  <c r="AS468" i="2"/>
  <c r="AS472" i="2"/>
  <c r="AS474" i="2"/>
  <c r="AS483" i="2"/>
  <c r="AS484" i="2"/>
  <c r="AS485" i="2"/>
  <c r="AS490" i="2"/>
  <c r="AS499" i="2"/>
  <c r="AS500" i="2"/>
  <c r="AS501" i="2"/>
  <c r="AS506" i="2"/>
  <c r="AS515" i="2"/>
  <c r="AS516" i="2"/>
  <c r="AS518" i="2"/>
  <c r="AS519" i="2"/>
  <c r="AS522" i="2"/>
  <c r="AS525" i="2"/>
  <c r="AS532" i="2"/>
  <c r="AS542" i="2"/>
  <c r="AS547" i="2"/>
  <c r="AS553" i="2"/>
  <c r="AS554" i="2"/>
  <c r="AS237" i="2"/>
  <c r="AS243" i="2"/>
  <c r="AS247" i="2"/>
  <c r="AS250" i="2"/>
  <c r="AS251" i="2"/>
  <c r="AS252" i="2"/>
  <c r="AS263" i="2"/>
  <c r="AS270" i="2"/>
  <c r="AS271" i="2"/>
  <c r="AS274" i="2"/>
  <c r="AS282" i="2"/>
  <c r="AS285" i="2"/>
  <c r="AS287" i="2"/>
  <c r="AS292" i="2"/>
  <c r="AS302" i="2"/>
  <c r="AS303" i="2"/>
  <c r="AS306" i="2"/>
  <c r="AS309" i="2"/>
  <c r="AS312" i="2"/>
  <c r="AS315" i="2"/>
  <c r="AS317" i="2"/>
  <c r="AS325" i="2"/>
  <c r="AS330" i="2"/>
  <c r="AS332" i="2"/>
  <c r="AS335" i="2"/>
  <c r="AS337" i="2"/>
  <c r="AS346" i="2"/>
  <c r="AS348" i="2"/>
  <c r="AS351" i="2"/>
  <c r="AS352" i="2"/>
  <c r="AS355" i="2"/>
  <c r="AS374" i="2"/>
  <c r="AS375" i="2"/>
  <c r="AS381" i="2"/>
  <c r="AS384" i="2"/>
  <c r="AS386" i="2"/>
  <c r="AS390" i="2"/>
  <c r="AS397" i="2"/>
  <c r="AS399" i="2"/>
  <c r="AS400" i="2"/>
  <c r="AS412" i="2"/>
  <c r="AS413" i="2"/>
  <c r="AS423" i="2"/>
  <c r="AS425" i="2"/>
  <c r="AS427" i="2"/>
  <c r="AS431" i="2"/>
  <c r="AS444" i="2"/>
  <c r="AS446" i="2"/>
  <c r="AS447" i="2"/>
  <c r="AS459" i="2"/>
  <c r="AS467" i="2"/>
  <c r="AS470" i="2"/>
  <c r="AS471" i="2"/>
  <c r="AS479" i="2"/>
  <c r="AS480" i="2"/>
  <c r="AS481" i="2"/>
  <c r="AS486" i="2"/>
  <c r="AS495" i="2"/>
  <c r="AS496" i="2"/>
  <c r="AS497" i="2"/>
  <c r="AS502" i="2"/>
  <c r="AS511" i="2"/>
  <c r="AS512" i="2"/>
  <c r="AS513" i="2"/>
  <c r="AS526" i="2"/>
  <c r="AS529" i="2"/>
  <c r="AS531" i="2"/>
  <c r="AS533" i="2"/>
  <c r="AS537" i="2"/>
  <c r="AS543" i="2"/>
  <c r="AS544" i="2"/>
  <c r="AS549" i="2"/>
  <c r="AS556" i="2"/>
  <c r="AS563" i="2"/>
  <c r="AS565" i="2"/>
  <c r="AS566" i="2"/>
  <c r="AS572" i="2"/>
  <c r="AS579" i="2"/>
  <c r="AS581" i="2"/>
  <c r="AS582" i="2"/>
  <c r="AS588" i="2"/>
  <c r="AS591" i="2"/>
  <c r="AS599" i="2"/>
  <c r="AS600" i="2"/>
  <c r="AS604" i="2"/>
  <c r="AS607" i="2"/>
  <c r="AS617" i="2"/>
  <c r="AS619" i="2"/>
  <c r="AS622" i="2"/>
  <c r="AS624" i="2"/>
  <c r="AS628" i="2"/>
  <c r="AS629" i="2"/>
  <c r="AS635" i="2"/>
  <c r="AS640" i="2"/>
  <c r="AS649" i="2"/>
  <c r="AS650" i="2"/>
  <c r="AS651" i="2"/>
  <c r="AS656" i="2"/>
  <c r="AS665" i="2"/>
  <c r="AS666" i="2"/>
  <c r="AS667" i="2"/>
  <c r="AS672" i="2"/>
  <c r="AS677" i="2"/>
  <c r="AS678" i="2"/>
  <c r="AS680" i="2"/>
  <c r="AS688" i="2"/>
  <c r="AS693" i="2"/>
  <c r="AS694" i="2"/>
  <c r="AS696" i="2"/>
  <c r="AS699" i="2"/>
  <c r="AS703" i="2"/>
  <c r="AS710" i="2"/>
  <c r="AS713" i="2"/>
  <c r="AS714" i="2"/>
  <c r="AS719" i="2"/>
  <c r="AS728" i="2"/>
  <c r="AS729" i="2"/>
  <c r="AS730" i="2"/>
  <c r="AS735" i="2"/>
  <c r="AS744" i="2"/>
  <c r="AS745" i="2"/>
  <c r="AS746" i="2"/>
  <c r="AS751" i="2"/>
  <c r="AS760" i="2"/>
  <c r="AS761" i="2"/>
  <c r="AS762" i="2"/>
  <c r="AS767" i="2"/>
  <c r="AS788" i="2"/>
  <c r="AS789" i="2"/>
  <c r="AS790" i="2"/>
  <c r="AS799" i="2"/>
  <c r="AS802" i="2"/>
  <c r="AS804" i="2"/>
  <c r="AS806" i="2"/>
  <c r="AS810" i="2"/>
  <c r="AS816" i="2"/>
  <c r="AS817" i="2"/>
  <c r="AS819" i="2"/>
  <c r="AS6" i="2"/>
  <c r="AS12" i="2"/>
  <c r="AS15" i="2"/>
  <c r="AS16" i="2"/>
  <c r="AS18" i="2"/>
  <c r="AS19" i="2"/>
  <c r="AS26" i="2"/>
  <c r="AS29" i="2"/>
  <c r="AS36" i="2"/>
  <c r="AS38" i="2"/>
  <c r="AS39" i="2"/>
  <c r="AS45" i="2"/>
  <c r="AS46" i="2"/>
  <c r="AS47" i="2"/>
  <c r="AS52" i="2"/>
  <c r="AS54" i="2"/>
  <c r="AS57" i="2"/>
  <c r="AS59" i="2"/>
  <c r="AS60" i="2"/>
  <c r="AS66" i="2"/>
  <c r="AS559" i="2"/>
  <c r="AS561" i="2"/>
  <c r="AS562" i="2"/>
  <c r="AS568" i="2"/>
  <c r="AS575" i="2"/>
  <c r="AS577" i="2"/>
  <c r="AS578" i="2"/>
  <c r="AS584" i="2"/>
  <c r="AS590" i="2"/>
  <c r="AS592" i="2"/>
  <c r="AS595" i="2"/>
  <c r="AS597" i="2"/>
  <c r="AS598" i="2"/>
  <c r="AS601" i="2"/>
  <c r="AS603" i="2"/>
  <c r="AS606" i="2"/>
  <c r="AS608" i="2"/>
  <c r="AS618" i="2"/>
  <c r="AS621" i="2"/>
  <c r="AS625" i="2"/>
  <c r="AS630" i="2"/>
  <c r="AS631" i="2"/>
  <c r="AS634" i="2"/>
  <c r="AS636" i="2"/>
  <c r="AS645" i="2"/>
  <c r="AS646" i="2"/>
  <c r="AS647" i="2"/>
  <c r="AS652" i="2"/>
  <c r="AS661" i="2"/>
  <c r="AS662" i="2"/>
  <c r="AS663" i="2"/>
  <c r="AS668" i="2"/>
  <c r="AS689" i="2"/>
  <c r="AS690" i="2"/>
  <c r="AS700" i="2"/>
  <c r="AS702" i="2"/>
  <c r="AS705" i="2"/>
  <c r="AS706" i="2"/>
  <c r="AS709" i="2"/>
  <c r="AS715" i="2"/>
  <c r="AS724" i="2"/>
  <c r="AS725" i="2"/>
  <c r="AS726" i="2"/>
  <c r="AS731" i="2"/>
  <c r="AS740" i="2"/>
  <c r="AS741" i="2"/>
  <c r="AS742" i="2"/>
  <c r="AS747" i="2"/>
  <c r="AS756" i="2"/>
  <c r="AS757" i="2"/>
  <c r="AS758" i="2"/>
  <c r="AS763" i="2"/>
  <c r="AS772" i="2"/>
  <c r="AS773" i="2"/>
  <c r="AS774" i="2"/>
  <c r="AS780" i="2"/>
  <c r="AS781" i="2"/>
  <c r="AS782" i="2"/>
  <c r="AS791" i="2"/>
  <c r="AS794" i="2"/>
  <c r="AS800" i="2"/>
  <c r="AS801" i="2"/>
  <c r="AS803" i="2"/>
  <c r="AS807" i="2"/>
  <c r="AS809" i="2"/>
  <c r="AS812" i="2"/>
  <c r="AS813" i="2"/>
  <c r="AS820" i="2"/>
  <c r="AS821" i="2"/>
  <c r="AS9" i="2"/>
  <c r="AS10" i="2"/>
  <c r="AS21" i="2"/>
  <c r="AS32" i="2"/>
  <c r="AS34" i="2"/>
  <c r="AS35" i="2"/>
  <c r="AS41" i="2"/>
  <c r="AS42" i="2"/>
  <c r="AS43" i="2"/>
  <c r="AS48" i="2"/>
  <c r="AS53" i="2"/>
  <c r="AS62" i="2"/>
  <c r="AS557" i="2"/>
  <c r="AS558" i="2"/>
  <c r="AS564" i="2"/>
  <c r="AS571" i="2"/>
  <c r="AS573" i="2"/>
  <c r="AS574" i="2"/>
  <c r="AS580" i="2"/>
  <c r="AS587" i="2"/>
  <c r="AS589" i="2"/>
  <c r="AS593" i="2"/>
  <c r="AS594" i="2"/>
  <c r="AS602" i="2"/>
  <c r="AS605" i="2"/>
  <c r="AS609" i="2"/>
  <c r="AS612" i="2"/>
  <c r="AS614" i="2"/>
  <c r="AS615" i="2"/>
  <c r="AS627" i="2"/>
  <c r="AS632" i="2"/>
  <c r="AS641" i="2"/>
  <c r="AS642" i="2"/>
  <c r="AS643" i="2"/>
  <c r="AS648" i="2"/>
  <c r="AS657" i="2"/>
  <c r="AS658" i="2"/>
  <c r="AS659" i="2"/>
  <c r="AS664" i="2"/>
  <c r="AS673" i="2"/>
  <c r="AS674" i="2"/>
  <c r="AS675" i="2"/>
  <c r="AS681" i="2"/>
  <c r="AS682" i="2"/>
  <c r="AS683" i="2"/>
  <c r="AS691" i="2"/>
  <c r="AS701" i="2"/>
  <c r="AS704" i="2"/>
  <c r="AS707" i="2"/>
  <c r="AS711" i="2"/>
  <c r="AS720" i="2"/>
  <c r="AS721" i="2"/>
  <c r="AS722" i="2"/>
  <c r="AS727" i="2"/>
  <c r="AS736" i="2"/>
  <c r="AS737" i="2"/>
  <c r="AS738" i="2"/>
  <c r="AS743" i="2"/>
  <c r="AS752" i="2"/>
  <c r="AS753" i="2"/>
  <c r="AS754" i="2"/>
  <c r="AS759" i="2"/>
  <c r="AS768" i="2"/>
  <c r="AS769" i="2"/>
  <c r="AS770" i="2"/>
  <c r="AS775" i="2"/>
  <c r="AS778" i="2"/>
  <c r="AS783" i="2"/>
  <c r="AS784" i="2"/>
  <c r="AS785" i="2"/>
  <c r="AS786" i="2"/>
  <c r="AS792" i="2"/>
  <c r="AS793" i="2"/>
  <c r="AS796" i="2"/>
  <c r="AS797" i="2"/>
  <c r="AS808" i="2"/>
  <c r="AS811" i="2"/>
  <c r="AS814" i="2"/>
  <c r="AS822" i="2"/>
  <c r="AS7" i="2"/>
  <c r="AS8" i="2"/>
  <c r="AS24" i="2"/>
  <c r="AS30" i="2"/>
  <c r="AS31" i="2"/>
  <c r="AS37" i="2"/>
  <c r="AS44" i="2"/>
  <c r="AS55" i="2"/>
  <c r="AS58" i="2"/>
  <c r="AS65" i="2"/>
  <c r="AS555" i="2"/>
  <c r="AS560" i="2"/>
  <c r="AS567" i="2"/>
  <c r="AS569" i="2"/>
  <c r="AS570" i="2"/>
  <c r="AS576" i="2"/>
  <c r="AS583" i="2"/>
  <c r="AS585" i="2"/>
  <c r="AS586" i="2"/>
  <c r="AS596" i="2"/>
  <c r="AS610" i="2"/>
  <c r="AS611" i="2"/>
  <c r="AS613" i="2"/>
  <c r="AS616" i="2"/>
  <c r="AS620" i="2"/>
  <c r="AS623" i="2"/>
  <c r="AS626" i="2"/>
  <c r="AS633" i="2"/>
  <c r="AS637" i="2"/>
  <c r="AS638" i="2"/>
  <c r="AS639" i="2"/>
  <c r="AS644" i="2"/>
  <c r="AS653" i="2"/>
  <c r="AS654" i="2"/>
  <c r="AS655" i="2"/>
  <c r="AS660" i="2"/>
  <c r="AS669" i="2"/>
  <c r="AS670" i="2"/>
  <c r="AS671" i="2"/>
  <c r="AS676" i="2"/>
  <c r="AS679" i="2"/>
  <c r="AS684" i="2"/>
  <c r="AS685" i="2"/>
  <c r="AS686" i="2"/>
  <c r="AS687" i="2"/>
  <c r="AS692" i="2"/>
  <c r="AS695" i="2"/>
  <c r="AS697" i="2"/>
  <c r="AS698" i="2"/>
  <c r="AS708" i="2"/>
  <c r="AS712" i="2"/>
  <c r="AS716" i="2"/>
  <c r="AS717" i="2"/>
  <c r="AS718" i="2"/>
  <c r="AS723" i="2"/>
  <c r="AS732" i="2"/>
  <c r="AS733" i="2"/>
  <c r="AS734" i="2"/>
  <c r="AS739" i="2"/>
  <c r="AS748" i="2"/>
  <c r="AS749" i="2"/>
  <c r="AS750" i="2"/>
  <c r="AS755" i="2"/>
  <c r="AS764" i="2"/>
  <c r="AS765" i="2"/>
  <c r="AS766" i="2"/>
  <c r="AS771" i="2"/>
  <c r="AS776" i="2"/>
  <c r="AS777" i="2"/>
  <c r="AS779" i="2"/>
  <c r="AS787" i="2"/>
  <c r="AS795" i="2"/>
  <c r="AS798" i="2"/>
  <c r="AS805" i="2"/>
  <c r="AS815" i="2"/>
  <c r="AS818" i="2"/>
  <c r="AS11" i="2"/>
  <c r="AS13" i="2"/>
  <c r="AS14" i="2"/>
  <c r="AS17" i="2"/>
  <c r="AS20" i="2"/>
  <c r="AS22" i="2"/>
  <c r="AS23" i="2"/>
  <c r="AS25" i="2"/>
  <c r="AS27" i="2"/>
  <c r="AS28" i="2"/>
  <c r="AS33" i="2"/>
  <c r="AS40" i="2"/>
  <c r="AS49" i="2"/>
  <c r="AS50" i="2"/>
  <c r="AS51" i="2"/>
  <c r="AS56" i="2"/>
  <c r="AS61" i="2"/>
  <c r="AS63" i="2"/>
  <c r="AS64" i="2"/>
  <c r="AS68" i="2"/>
  <c r="AS70" i="2"/>
  <c r="AS74" i="2"/>
  <c r="AS79" i="2"/>
  <c r="AS88" i="2"/>
  <c r="AS89" i="2"/>
  <c r="AS90" i="2"/>
  <c r="AS98" i="2"/>
  <c r="AS105" i="2"/>
  <c r="AS108" i="2"/>
  <c r="AS113" i="2"/>
  <c r="AS118" i="2"/>
  <c r="AS123" i="2"/>
  <c r="AS142" i="2"/>
  <c r="AS222" i="2"/>
  <c r="AS67" i="2"/>
  <c r="AS71" i="2"/>
  <c r="AS75" i="2"/>
  <c r="AS84" i="2"/>
  <c r="AS85" i="2"/>
  <c r="AS86" i="2"/>
  <c r="AS91" i="2"/>
  <c r="AS99" i="2"/>
  <c r="AS101" i="2"/>
  <c r="AS104" i="2"/>
  <c r="AS109" i="2"/>
  <c r="AS120" i="2"/>
  <c r="AS128" i="2"/>
  <c r="AS136" i="2"/>
  <c r="AS144" i="2"/>
  <c r="AS148" i="2"/>
  <c r="AS149" i="2"/>
  <c r="AS151" i="2"/>
  <c r="AS154" i="2"/>
  <c r="AS157" i="2"/>
  <c r="AS159" i="2"/>
  <c r="AS163" i="2"/>
  <c r="AS164" i="2"/>
  <c r="AS167" i="2"/>
  <c r="AS168" i="2"/>
  <c r="AS171" i="2"/>
  <c r="AS172" i="2"/>
  <c r="AS175" i="2"/>
  <c r="AS179" i="2"/>
  <c r="AS180" i="2"/>
  <c r="AS183" i="2"/>
  <c r="AS184" i="2"/>
  <c r="AS186" i="2"/>
  <c r="AS226" i="2"/>
  <c r="AS73" i="2"/>
  <c r="AS76" i="2"/>
  <c r="AS77" i="2"/>
  <c r="AS80" i="2"/>
  <c r="AS81" i="2"/>
  <c r="AS82" i="2"/>
  <c r="AS87" i="2"/>
  <c r="AS94" i="2"/>
  <c r="AS96" i="2"/>
  <c r="AS97" i="2"/>
  <c r="AS100" i="2"/>
  <c r="AS102" i="2"/>
  <c r="AS106" i="2"/>
  <c r="AS114" i="2"/>
  <c r="AS115" i="2"/>
  <c r="AS116" i="2"/>
  <c r="AS122" i="2"/>
  <c r="AS125" i="2"/>
  <c r="AS127" i="2"/>
  <c r="AS130" i="2"/>
  <c r="AS133" i="2"/>
  <c r="AS135" i="2"/>
  <c r="AS138" i="2"/>
  <c r="AS141" i="2"/>
  <c r="AS143" i="2"/>
  <c r="AS146" i="2"/>
  <c r="AS150" i="2"/>
  <c r="AS155" i="2"/>
  <c r="AS156" i="2"/>
  <c r="AS158" i="2"/>
  <c r="AS191" i="2"/>
  <c r="AS193" i="2"/>
  <c r="AS194" i="2"/>
  <c r="AS201" i="2"/>
  <c r="AS204" i="2"/>
  <c r="AS207" i="2"/>
  <c r="AS210" i="2"/>
  <c r="AS212" i="2"/>
  <c r="AS217" i="2"/>
  <c r="AS219" i="2"/>
  <c r="AS223" i="2"/>
  <c r="AS227" i="2"/>
  <c r="AS129" i="2"/>
  <c r="AS134" i="2"/>
  <c r="AS139" i="2"/>
  <c r="AS145" i="2"/>
  <c r="AS200" i="2"/>
  <c r="AS206" i="2"/>
  <c r="AS214" i="2"/>
  <c r="AS220" i="2"/>
  <c r="AS228" i="2"/>
  <c r="AS176" i="2"/>
  <c r="AS190" i="2"/>
  <c r="AS202" i="2"/>
  <c r="AS213" i="2"/>
  <c r="AS69" i="2"/>
  <c r="AS72" i="2"/>
  <c r="AS78" i="2"/>
  <c r="AS83" i="2"/>
  <c r="AS92" i="2"/>
  <c r="AS93" i="2"/>
  <c r="AS95" i="2"/>
  <c r="AS103" i="2"/>
  <c r="AS107" i="2"/>
  <c r="AS110" i="2"/>
  <c r="AS111" i="2"/>
  <c r="AS112" i="2"/>
  <c r="AS117" i="2"/>
  <c r="AS121" i="2"/>
  <c r="AS124" i="2"/>
  <c r="AS132" i="2"/>
  <c r="AS140" i="2"/>
  <c r="AS152" i="2"/>
  <c r="AS153" i="2"/>
  <c r="AS160" i="2"/>
  <c r="AS161" i="2"/>
  <c r="AS162" i="2"/>
  <c r="AS165" i="2"/>
  <c r="AS166" i="2"/>
  <c r="AS169" i="2"/>
  <c r="AS170" i="2"/>
  <c r="AS173" i="2"/>
  <c r="AS174" i="2"/>
  <c r="AS177" i="2"/>
  <c r="AS178" i="2"/>
  <c r="AS181" i="2"/>
  <c r="AS182" i="2"/>
  <c r="AS187" i="2"/>
  <c r="AS188" i="2"/>
  <c r="AS195" i="2"/>
  <c r="AS196" i="2"/>
  <c r="AS199" i="2"/>
  <c r="AS209" i="2"/>
  <c r="AS216" i="2"/>
  <c r="AS221" i="2"/>
  <c r="AS225" i="2"/>
  <c r="AS230" i="2"/>
  <c r="AS231" i="2"/>
  <c r="AS119" i="2"/>
  <c r="AS126" i="2"/>
  <c r="AS131" i="2"/>
  <c r="AS137" i="2"/>
  <c r="AS147" i="2"/>
  <c r="AS198" i="2"/>
  <c r="AS203" i="2"/>
  <c r="AS208" i="2"/>
  <c r="AS211" i="2"/>
  <c r="AS224" i="2"/>
  <c r="AS232" i="2"/>
  <c r="AS185" i="2"/>
  <c r="AS189" i="2"/>
  <c r="AS192" i="2"/>
  <c r="AS197" i="2"/>
  <c r="AS205" i="2"/>
  <c r="AS215" i="2"/>
  <c r="AS218" i="2"/>
  <c r="AS229" i="2"/>
  <c r="AS4" i="2"/>
  <c r="AS5" i="2"/>
  <c r="B58" i="2"/>
  <c r="B59" i="2" s="1"/>
  <c r="B42" i="2"/>
  <c r="D42" i="2" s="1"/>
  <c r="B12" i="2"/>
  <c r="D36" i="4" l="1"/>
  <c r="D34" i="4"/>
  <c r="D35" i="4" s="1"/>
  <c r="C31" i="4"/>
  <c r="B38" i="2"/>
  <c r="E38" i="2" s="1"/>
  <c r="B26" i="4"/>
  <c r="C29" i="4" s="1"/>
  <c r="AG235" i="2"/>
  <c r="AG241" i="2"/>
  <c r="AG242" i="2"/>
  <c r="AG243" i="2"/>
  <c r="AG244" i="2"/>
  <c r="AG249" i="2"/>
  <c r="AG256" i="2"/>
  <c r="AG261" i="2"/>
  <c r="AG264" i="2"/>
  <c r="AG265" i="2"/>
  <c r="AG266" i="2"/>
  <c r="AG268" i="2"/>
  <c r="AG269" i="2"/>
  <c r="AG270" i="2"/>
  <c r="AG271" i="2"/>
  <c r="AG276" i="2"/>
  <c r="AG277" i="2"/>
  <c r="AG279" i="2"/>
  <c r="AG282" i="2"/>
  <c r="AG284" i="2"/>
  <c r="AG285" i="2"/>
  <c r="AG292" i="2"/>
  <c r="AG296" i="2"/>
  <c r="AG297" i="2"/>
  <c r="AG299" i="2"/>
  <c r="AG310" i="2"/>
  <c r="AG313" i="2"/>
  <c r="AG316" i="2"/>
  <c r="AG319" i="2"/>
  <c r="AG324" i="2"/>
  <c r="AG325" i="2"/>
  <c r="AG326" i="2"/>
  <c r="AG335" i="2"/>
  <c r="AG341" i="2"/>
  <c r="AG345" i="2"/>
  <c r="AG348" i="2"/>
  <c r="AG349" i="2"/>
  <c r="AG353" i="2"/>
  <c r="AG357" i="2"/>
  <c r="AG365" i="2"/>
  <c r="AG367" i="2"/>
  <c r="AG368" i="2"/>
  <c r="AG372" i="2"/>
  <c r="AG374" i="2"/>
  <c r="AG376" i="2"/>
  <c r="AG377" i="2"/>
  <c r="AG378" i="2"/>
  <c r="AG384" i="2"/>
  <c r="AG387" i="2"/>
  <c r="AG389" i="2"/>
  <c r="AG393" i="2"/>
  <c r="AG402" i="2"/>
  <c r="AG405" i="2"/>
  <c r="AG407" i="2"/>
  <c r="AG408" i="2"/>
  <c r="AG410" i="2"/>
  <c r="AG414" i="2"/>
  <c r="AG415" i="2"/>
  <c r="AG416" i="2"/>
  <c r="AG417" i="2"/>
  <c r="AG426" i="2"/>
  <c r="AG434" i="2"/>
  <c r="AG435" i="2"/>
  <c r="AG438" i="2"/>
  <c r="AG440" i="2"/>
  <c r="AG444" i="2"/>
  <c r="AG455" i="2"/>
  <c r="AG462" i="2"/>
  <c r="AG463" i="2"/>
  <c r="AG469" i="2"/>
  <c r="AG476" i="2"/>
  <c r="AG484" i="2"/>
  <c r="AG488" i="2"/>
  <c r="AG492" i="2"/>
  <c r="AG233" i="2"/>
  <c r="AG238" i="2"/>
  <c r="AG239" i="2"/>
  <c r="AG245" i="2"/>
  <c r="AG252" i="2"/>
  <c r="AG257" i="2"/>
  <c r="AG259" i="2"/>
  <c r="AG262" i="2"/>
  <c r="AG274" i="2"/>
  <c r="AG291" i="2"/>
  <c r="AG293" i="2"/>
  <c r="AG294" i="2"/>
  <c r="AG306" i="2"/>
  <c r="AG308" i="2"/>
  <c r="AG314" i="2"/>
  <c r="AG317" i="2"/>
  <c r="AG320" i="2"/>
  <c r="AG321" i="2"/>
  <c r="AG327" i="2"/>
  <c r="AG330" i="2"/>
  <c r="AG332" i="2"/>
  <c r="AG333" i="2"/>
  <c r="AG337" i="2"/>
  <c r="AG340" i="2"/>
  <c r="AG344" i="2"/>
  <c r="AG346" i="2"/>
  <c r="AG352" i="2"/>
  <c r="AG356" i="2"/>
  <c r="AG358" i="2"/>
  <c r="AG364" i="2"/>
  <c r="AG366" i="2"/>
  <c r="AG370" i="2"/>
  <c r="AG375" i="2"/>
  <c r="AG390" i="2"/>
  <c r="AG397" i="2"/>
  <c r="AG403" i="2"/>
  <c r="AG406" i="2"/>
  <c r="AG411" i="2"/>
  <c r="AG412" i="2"/>
  <c r="AG418" i="2"/>
  <c r="AG421" i="2"/>
  <c r="AG430" i="2"/>
  <c r="AG441" i="2"/>
  <c r="AG448" i="2"/>
  <c r="AG452" i="2"/>
  <c r="AG457" i="2"/>
  <c r="AG458" i="2"/>
  <c r="AG459" i="2"/>
  <c r="AG460" i="2"/>
  <c r="AG472" i="2"/>
  <c r="AG481" i="2"/>
  <c r="AG485" i="2"/>
  <c r="AG489" i="2"/>
  <c r="AG236" i="2"/>
  <c r="AG246" i="2"/>
  <c r="AG247" i="2"/>
  <c r="AG253" i="2"/>
  <c r="AG254" i="2"/>
  <c r="AG255" i="2"/>
  <c r="AG258" i="2"/>
  <c r="AG267" i="2"/>
  <c r="AG278" i="2"/>
  <c r="AG283" i="2"/>
  <c r="AG286" i="2"/>
  <c r="AG295" i="2"/>
  <c r="AG300" i="2"/>
  <c r="AG301" i="2"/>
  <c r="AG302" i="2"/>
  <c r="AG304" i="2"/>
  <c r="AG311" i="2"/>
  <c r="AG318" i="2"/>
  <c r="AG322" i="2"/>
  <c r="AG336" i="2"/>
  <c r="AG338" i="2"/>
  <c r="AG342" i="2"/>
  <c r="AG347" i="2"/>
  <c r="AG350" i="2"/>
  <c r="AG354" i="2"/>
  <c r="AG361" i="2"/>
  <c r="AG371" i="2"/>
  <c r="AG379" i="2"/>
  <c r="AG385" i="2"/>
  <c r="AG386" i="2"/>
  <c r="AG388" i="2"/>
  <c r="AG391" i="2"/>
  <c r="AG392" i="2"/>
  <c r="AG394" i="2"/>
  <c r="AG398" i="2"/>
  <c r="AG401" i="2"/>
  <c r="AG404" i="2"/>
  <c r="AG409" i="2"/>
  <c r="AG427" i="2"/>
  <c r="AG428" i="2"/>
  <c r="AG431" i="2"/>
  <c r="AG432" i="2"/>
  <c r="AG433" i="2"/>
  <c r="AG436" i="2"/>
  <c r="AG439" i="2"/>
  <c r="AG442" i="2"/>
  <c r="AG443" i="2"/>
  <c r="AG445" i="2"/>
  <c r="AG449" i="2"/>
  <c r="AG453" i="2"/>
  <c r="AG454" i="2"/>
  <c r="AG456" i="2"/>
  <c r="AG461" i="2"/>
  <c r="AG464" i="2"/>
  <c r="AG470" i="2"/>
  <c r="AG471" i="2"/>
  <c r="AG473" i="2"/>
  <c r="AG478" i="2"/>
  <c r="AG479" i="2"/>
  <c r="AG494" i="2"/>
  <c r="AG495" i="2"/>
  <c r="AG234" i="2"/>
  <c r="AG237" i="2"/>
  <c r="AG240" i="2"/>
  <c r="AG248" i="2"/>
  <c r="AG250" i="2"/>
  <c r="AG251" i="2"/>
  <c r="AG260" i="2"/>
  <c r="AG263" i="2"/>
  <c r="AG272" i="2"/>
  <c r="AG273" i="2"/>
  <c r="AG275" i="2"/>
  <c r="AG280" i="2"/>
  <c r="AG281" i="2"/>
  <c r="AG287" i="2"/>
  <c r="AG288" i="2"/>
  <c r="AG289" i="2"/>
  <c r="AG290" i="2"/>
  <c r="AG298" i="2"/>
  <c r="AG303" i="2"/>
  <c r="AG305" i="2"/>
  <c r="AG307" i="2"/>
  <c r="AG309" i="2"/>
  <c r="AG312" i="2"/>
  <c r="AG315" i="2"/>
  <c r="AG323" i="2"/>
  <c r="AG328" i="2"/>
  <c r="AG329" i="2"/>
  <c r="AG331" i="2"/>
  <c r="AG334" i="2"/>
  <c r="AG339" i="2"/>
  <c r="AG343" i="2"/>
  <c r="AG351" i="2"/>
  <c r="AG355" i="2"/>
  <c r="AG359" i="2"/>
  <c r="AG360" i="2"/>
  <c r="AG362" i="2"/>
  <c r="AG363" i="2"/>
  <c r="AG369" i="2"/>
  <c r="AG373" i="2"/>
  <c r="AG380" i="2"/>
  <c r="AG381" i="2"/>
  <c r="AG382" i="2"/>
  <c r="AG383" i="2"/>
  <c r="AG395" i="2"/>
  <c r="AG396" i="2"/>
  <c r="AG399" i="2"/>
  <c r="AG400" i="2"/>
  <c r="AG413" i="2"/>
  <c r="AG419" i="2"/>
  <c r="AG420" i="2"/>
  <c r="AG422" i="2"/>
  <c r="AG423" i="2"/>
  <c r="AG424" i="2"/>
  <c r="AG425" i="2"/>
  <c r="AG429" i="2"/>
  <c r="AG437" i="2"/>
  <c r="AG446" i="2"/>
  <c r="AG447" i="2"/>
  <c r="AG450" i="2"/>
  <c r="AG451" i="2"/>
  <c r="AG465" i="2"/>
  <c r="AG466" i="2"/>
  <c r="AG467" i="2"/>
  <c r="AG468" i="2"/>
  <c r="AG474" i="2"/>
  <c r="AG475" i="2"/>
  <c r="AG477" i="2"/>
  <c r="AG480" i="2"/>
  <c r="AG482" i="2"/>
  <c r="AG483" i="2"/>
  <c r="AG486" i="2"/>
  <c r="AG487" i="2"/>
  <c r="AG490" i="2"/>
  <c r="AG491" i="2"/>
  <c r="AG493" i="2"/>
  <c r="AG496" i="2"/>
  <c r="AG498" i="2"/>
  <c r="AG499" i="2"/>
  <c r="AG502" i="2"/>
  <c r="AG503" i="2"/>
  <c r="AG506" i="2"/>
  <c r="AG507" i="2"/>
  <c r="AG509" i="2"/>
  <c r="AG512" i="2"/>
  <c r="AG516" i="2"/>
  <c r="AG521" i="2"/>
  <c r="AG524" i="2"/>
  <c r="AG529" i="2"/>
  <c r="AG532" i="2"/>
  <c r="AG538" i="2"/>
  <c r="AG545" i="2"/>
  <c r="AG546" i="2"/>
  <c r="AG548" i="2"/>
  <c r="AG553" i="2"/>
  <c r="AG554" i="2"/>
  <c r="AG556" i="2"/>
  <c r="AG559" i="2"/>
  <c r="AG562" i="2"/>
  <c r="AG565" i="2"/>
  <c r="AG566" i="2"/>
  <c r="AG568" i="2"/>
  <c r="AG571" i="2"/>
  <c r="AG575" i="2"/>
  <c r="AG585" i="2"/>
  <c r="AG586" i="2"/>
  <c r="AG589" i="2"/>
  <c r="AG590" i="2"/>
  <c r="AG596" i="2"/>
  <c r="AG599" i="2"/>
  <c r="AG601" i="2"/>
  <c r="AG602" i="2"/>
  <c r="AG603" i="2"/>
  <c r="AG605" i="2"/>
  <c r="AG606" i="2"/>
  <c r="AG500" i="2"/>
  <c r="AG504" i="2"/>
  <c r="AG508" i="2"/>
  <c r="AG513" i="2"/>
  <c r="AG517" i="2"/>
  <c r="AG525" i="2"/>
  <c r="AG526" i="2"/>
  <c r="AG527" i="2"/>
  <c r="AG528" i="2"/>
  <c r="AG533" i="2"/>
  <c r="AG534" i="2"/>
  <c r="AG535" i="2"/>
  <c r="AG536" i="2"/>
  <c r="AG539" i="2"/>
  <c r="AG557" i="2"/>
  <c r="AG558" i="2"/>
  <c r="AG569" i="2"/>
  <c r="AG572" i="2"/>
  <c r="AG579" i="2"/>
  <c r="AG583" i="2"/>
  <c r="AG597" i="2"/>
  <c r="AG600" i="2"/>
  <c r="AG612" i="2"/>
  <c r="AG615" i="2"/>
  <c r="AG621" i="2"/>
  <c r="AG629" i="2"/>
  <c r="AG632" i="2"/>
  <c r="AG633" i="2"/>
  <c r="AG634" i="2"/>
  <c r="AG640" i="2"/>
  <c r="AG641" i="2"/>
  <c r="AG647" i="2"/>
  <c r="AG651" i="2"/>
  <c r="AG656" i="2"/>
  <c r="AG657" i="2"/>
  <c r="AG663" i="2"/>
  <c r="AG667" i="2"/>
  <c r="AG672" i="2"/>
  <c r="AG673" i="2"/>
  <c r="AG680" i="2"/>
  <c r="AG681" i="2"/>
  <c r="AG686" i="2"/>
  <c r="AG695" i="2"/>
  <c r="AG698" i="2"/>
  <c r="AG712" i="2"/>
  <c r="AG713" i="2"/>
  <c r="AG714" i="2"/>
  <c r="AG722" i="2"/>
  <c r="AG725" i="2"/>
  <c r="AG727" i="2"/>
  <c r="AG728" i="2"/>
  <c r="AG738" i="2"/>
  <c r="AG741" i="2"/>
  <c r="AG743" i="2"/>
  <c r="AG744" i="2"/>
  <c r="AG754" i="2"/>
  <c r="AG757" i="2"/>
  <c r="AG759" i="2"/>
  <c r="AG760" i="2"/>
  <c r="AG770" i="2"/>
  <c r="AG773" i="2"/>
  <c r="AG775" i="2"/>
  <c r="AG776" i="2"/>
  <c r="AG777" i="2"/>
  <c r="AG781" i="2"/>
  <c r="AG783" i="2"/>
  <c r="AG784" i="2"/>
  <c r="AG787" i="2"/>
  <c r="AG788" i="2"/>
  <c r="AG789" i="2"/>
  <c r="AG791" i="2"/>
  <c r="AG792" i="2"/>
  <c r="AG793" i="2"/>
  <c r="AG795" i="2"/>
  <c r="AG806" i="2"/>
  <c r="AG807" i="2"/>
  <c r="AG808" i="2"/>
  <c r="AG497" i="2"/>
  <c r="AG501" i="2"/>
  <c r="AG505" i="2"/>
  <c r="AG520" i="2"/>
  <c r="AG522" i="2"/>
  <c r="AG523" i="2"/>
  <c r="AG530" i="2"/>
  <c r="AG531" i="2"/>
  <c r="AG537" i="2"/>
  <c r="AG541" i="2"/>
  <c r="AG542" i="2"/>
  <c r="AG543" i="2"/>
  <c r="AG544" i="2"/>
  <c r="AG549" i="2"/>
  <c r="AG560" i="2"/>
  <c r="AG563" i="2"/>
  <c r="AG567" i="2"/>
  <c r="AG570" i="2"/>
  <c r="AG573" i="2"/>
  <c r="AG574" i="2"/>
  <c r="AG576" i="2"/>
  <c r="AG580" i="2"/>
  <c r="AG587" i="2"/>
  <c r="AG591" i="2"/>
  <c r="AG595" i="2"/>
  <c r="AG598" i="2"/>
  <c r="AG604" i="2"/>
  <c r="AG607" i="2"/>
  <c r="AG616" i="2"/>
  <c r="AG510" i="2"/>
  <c r="AG511" i="2"/>
  <c r="AG514" i="2"/>
  <c r="AG515" i="2"/>
  <c r="AG518" i="2"/>
  <c r="AG519" i="2"/>
  <c r="AG540" i="2"/>
  <c r="AG547" i="2"/>
  <c r="AG550" i="2"/>
  <c r="AG551" i="2"/>
  <c r="AG552" i="2"/>
  <c r="AG555" i="2"/>
  <c r="AG561" i="2"/>
  <c r="AG564" i="2"/>
  <c r="AG577" i="2"/>
  <c r="AG578" i="2"/>
  <c r="AG581" i="2"/>
  <c r="AG582" i="2"/>
  <c r="AG584" i="2"/>
  <c r="AG588" i="2"/>
  <c r="AG592" i="2"/>
  <c r="AG593" i="2"/>
  <c r="AG594" i="2"/>
  <c r="AG608" i="2"/>
  <c r="AG609" i="2"/>
  <c r="AG610" i="2"/>
  <c r="AG611" i="2"/>
  <c r="AG613" i="2"/>
  <c r="AG614" i="2"/>
  <c r="AG620" i="2"/>
  <c r="AG627" i="2"/>
  <c r="AG636" i="2"/>
  <c r="AG637" i="2"/>
  <c r="AG646" i="2"/>
  <c r="AG648" i="2"/>
  <c r="AG649" i="2"/>
  <c r="AG652" i="2"/>
  <c r="AG653" i="2"/>
  <c r="AG662" i="2"/>
  <c r="AG664" i="2"/>
  <c r="AG665" i="2"/>
  <c r="AG668" i="2"/>
  <c r="AG669" i="2"/>
  <c r="AG679" i="2"/>
  <c r="AG687" i="2"/>
  <c r="AG696" i="2"/>
  <c r="AG697" i="2"/>
  <c r="AG699" i="2"/>
  <c r="AG700" i="2"/>
  <c r="AG701" i="2"/>
  <c r="AG702" i="2"/>
  <c r="AG710" i="2"/>
  <c r="AG717" i="2"/>
  <c r="AG721" i="2"/>
  <c r="AG726" i="2"/>
  <c r="AG733" i="2"/>
  <c r="AG737" i="2"/>
  <c r="AG742" i="2"/>
  <c r="AG749" i="2"/>
  <c r="AG753" i="2"/>
  <c r="AG758" i="2"/>
  <c r="AG765" i="2"/>
  <c r="AG769" i="2"/>
  <c r="AG774" i="2"/>
  <c r="AG782" i="2"/>
  <c r="AG790" i="2"/>
  <c r="AG794" i="2"/>
  <c r="AG628" i="2"/>
  <c r="AG654" i="2"/>
  <c r="AG683" i="2"/>
  <c r="AG688" i="2"/>
  <c r="AG689" i="2"/>
  <c r="AG690" i="2"/>
  <c r="AG704" i="2"/>
  <c r="AG705" i="2"/>
  <c r="AG707" i="2"/>
  <c r="AG708" i="2"/>
  <c r="AG709" i="2"/>
  <c r="AG715" i="2"/>
  <c r="AG716" i="2"/>
  <c r="AG735" i="2"/>
  <c r="AG736" i="2"/>
  <c r="AG739" i="2"/>
  <c r="AG740" i="2"/>
  <c r="AG746" i="2"/>
  <c r="AG766" i="2"/>
  <c r="AG796" i="2"/>
  <c r="AG23" i="2"/>
  <c r="AG32" i="2"/>
  <c r="AG42" i="2"/>
  <c r="AG46" i="2"/>
  <c r="AG51" i="2"/>
  <c r="AG56" i="2"/>
  <c r="AG57" i="2"/>
  <c r="AG58" i="2"/>
  <c r="AG61" i="2"/>
  <c r="AG65" i="2"/>
  <c r="AG81" i="2"/>
  <c r="AG83" i="2"/>
  <c r="AG84" i="2"/>
  <c r="AG94" i="2"/>
  <c r="AG100" i="2"/>
  <c r="AG143" i="2"/>
  <c r="AG169" i="2"/>
  <c r="AG175" i="2"/>
  <c r="AG184" i="2"/>
  <c r="AG188" i="2"/>
  <c r="AG194" i="2"/>
  <c r="AG231" i="2"/>
  <c r="AG623" i="2"/>
  <c r="AG642" i="2"/>
  <c r="AG644" i="2"/>
  <c r="AG645" i="2"/>
  <c r="AG655" i="2"/>
  <c r="AG659" i="2"/>
  <c r="AG666" i="2"/>
  <c r="AG674" i="2"/>
  <c r="AG676" i="2"/>
  <c r="AG677" i="2"/>
  <c r="AG678" i="2"/>
  <c r="AG711" i="2"/>
  <c r="AG718" i="2"/>
  <c r="AG729" i="2"/>
  <c r="AG731" i="2"/>
  <c r="AG732" i="2"/>
  <c r="AG751" i="2"/>
  <c r="AG752" i="2"/>
  <c r="AG755" i="2"/>
  <c r="AG756" i="2"/>
  <c r="AG762" i="2"/>
  <c r="AG779" i="2"/>
  <c r="AG780" i="2"/>
  <c r="AG785" i="2"/>
  <c r="AG802" i="2"/>
  <c r="AG805" i="2"/>
  <c r="AG810" i="2"/>
  <c r="AG813" i="2"/>
  <c r="AG818" i="2"/>
  <c r="AG822" i="2"/>
  <c r="AG6" i="2"/>
  <c r="AG9" i="2"/>
  <c r="AG11" i="2"/>
  <c r="AG17" i="2"/>
  <c r="AG20" i="2"/>
  <c r="AG28" i="2"/>
  <c r="AG36" i="2"/>
  <c r="AG43" i="2"/>
  <c r="AG48" i="2"/>
  <c r="AG49" i="2"/>
  <c r="AG59" i="2"/>
  <c r="AG62" i="2"/>
  <c r="AG69" i="2"/>
  <c r="AG74" i="2"/>
  <c r="AG85" i="2"/>
  <c r="AG87" i="2"/>
  <c r="AG88" i="2"/>
  <c r="AG91" i="2"/>
  <c r="AG92" i="2"/>
  <c r="AG107" i="2"/>
  <c r="AG108" i="2"/>
  <c r="AG109" i="2"/>
  <c r="AG110" i="2"/>
  <c r="AG113" i="2"/>
  <c r="AG114" i="2"/>
  <c r="AG117" i="2"/>
  <c r="AG118" i="2"/>
  <c r="AG119" i="2"/>
  <c r="AG123" i="2"/>
  <c r="AG126" i="2"/>
  <c r="AG129" i="2"/>
  <c r="AG133" i="2"/>
  <c r="AG144" i="2"/>
  <c r="AG148" i="2"/>
  <c r="AG149" i="2"/>
  <c r="AG152" i="2"/>
  <c r="AG155" i="2"/>
  <c r="AG156" i="2"/>
  <c r="AG158" i="2"/>
  <c r="AG159" i="2"/>
  <c r="AG168" i="2"/>
  <c r="AG170" i="2"/>
  <c r="AG176" i="2"/>
  <c r="AG178" i="2"/>
  <c r="AG197" i="2"/>
  <c r="AG200" i="2"/>
  <c r="AG201" i="2"/>
  <c r="AG206" i="2"/>
  <c r="AG210" i="2"/>
  <c r="AG214" i="2"/>
  <c r="AG218" i="2"/>
  <c r="AG89" i="2"/>
  <c r="AG93" i="2"/>
  <c r="AG96" i="2"/>
  <c r="AG102" i="2"/>
  <c r="AG104" i="2"/>
  <c r="AG111" i="2"/>
  <c r="AG124" i="2"/>
  <c r="AG127" i="2"/>
  <c r="AG130" i="2"/>
  <c r="AG131" i="2"/>
  <c r="AG137" i="2"/>
  <c r="AG153" i="2"/>
  <c r="AG165" i="2"/>
  <c r="AG171" i="2"/>
  <c r="AG173" i="2"/>
  <c r="AG179" i="2"/>
  <c r="AG181" i="2"/>
  <c r="AG186" i="2"/>
  <c r="AG191" i="2"/>
  <c r="AG192" i="2"/>
  <c r="AG195" i="2"/>
  <c r="AG196" i="2"/>
  <c r="AG198" i="2"/>
  <c r="AG204" i="2"/>
  <c r="AG207" i="2"/>
  <c r="AG211" i="2"/>
  <c r="AG212" i="2"/>
  <c r="AG215" i="2"/>
  <c r="AG222" i="2"/>
  <c r="AG226" i="2"/>
  <c r="AG617" i="2"/>
  <c r="AG618" i="2"/>
  <c r="AG619" i="2"/>
  <c r="AG635" i="2"/>
  <c r="AG638" i="2"/>
  <c r="AG670" i="2"/>
  <c r="AG682" i="2"/>
  <c r="AG684" i="2"/>
  <c r="AG685" i="2"/>
  <c r="AG691" i="2"/>
  <c r="AG692" i="2"/>
  <c r="AG693" i="2"/>
  <c r="AG694" i="2"/>
  <c r="AG703" i="2"/>
  <c r="AG706" i="2"/>
  <c r="AG734" i="2"/>
  <c r="AG745" i="2"/>
  <c r="AG747" i="2"/>
  <c r="AG748" i="2"/>
  <c r="AG767" i="2"/>
  <c r="AG768" i="2"/>
  <c r="AG771" i="2"/>
  <c r="AG772" i="2"/>
  <c r="AG786" i="2"/>
  <c r="AG797" i="2"/>
  <c r="AG7" i="2"/>
  <c r="AG10" i="2"/>
  <c r="AG12" i="2"/>
  <c r="AG13" i="2"/>
  <c r="AG15" i="2"/>
  <c r="AG16" i="2"/>
  <c r="AG18" i="2"/>
  <c r="AG19" i="2"/>
  <c r="AG21" i="2"/>
  <c r="AG24" i="2"/>
  <c r="AG29" i="2"/>
  <c r="AG30" i="2"/>
  <c r="AG31" i="2"/>
  <c r="AG33" i="2"/>
  <c r="AG37" i="2"/>
  <c r="AG40" i="2"/>
  <c r="AG47" i="2"/>
  <c r="AG50" i="2"/>
  <c r="AG52" i="2"/>
  <c r="AG53" i="2"/>
  <c r="AG54" i="2"/>
  <c r="AG60" i="2"/>
  <c r="AG63" i="2"/>
  <c r="AG64" i="2"/>
  <c r="AG66" i="2"/>
  <c r="AG70" i="2"/>
  <c r="AG71" i="2"/>
  <c r="AG72" i="2"/>
  <c r="AG75" i="2"/>
  <c r="AG76" i="2"/>
  <c r="AG77" i="2"/>
  <c r="AG82" i="2"/>
  <c r="AG95" i="2"/>
  <c r="AG103" i="2"/>
  <c r="AG115" i="2"/>
  <c r="AG134" i="2"/>
  <c r="AG141" i="2"/>
  <c r="AG162" i="2"/>
  <c r="AG202" i="2"/>
  <c r="AG208" i="2"/>
  <c r="AG216" i="2"/>
  <c r="AG622" i="2"/>
  <c r="AG624" i="2"/>
  <c r="AG625" i="2"/>
  <c r="AG626" i="2"/>
  <c r="AG630" i="2"/>
  <c r="AG631" i="2"/>
  <c r="AG639" i="2"/>
  <c r="AG643" i="2"/>
  <c r="AG650" i="2"/>
  <c r="AG658" i="2"/>
  <c r="AG660" i="2"/>
  <c r="AG661" i="2"/>
  <c r="AG671" i="2"/>
  <c r="AG675" i="2"/>
  <c r="AG719" i="2"/>
  <c r="AG720" i="2"/>
  <c r="AG723" i="2"/>
  <c r="AG724" i="2"/>
  <c r="AG730" i="2"/>
  <c r="AG750" i="2"/>
  <c r="AG761" i="2"/>
  <c r="AG763" i="2"/>
  <c r="AG764" i="2"/>
  <c r="AG778" i="2"/>
  <c r="AG798" i="2"/>
  <c r="AG799" i="2"/>
  <c r="AG800" i="2"/>
  <c r="AG801" i="2"/>
  <c r="AG803" i="2"/>
  <c r="AG804" i="2"/>
  <c r="AG809" i="2"/>
  <c r="AG811" i="2"/>
  <c r="AG812" i="2"/>
  <c r="AG814" i="2"/>
  <c r="AG815" i="2"/>
  <c r="AG816" i="2"/>
  <c r="AG817" i="2"/>
  <c r="AG819" i="2"/>
  <c r="AG820" i="2"/>
  <c r="AG821" i="2"/>
  <c r="AG8" i="2"/>
  <c r="AG14" i="2"/>
  <c r="AG22" i="2"/>
  <c r="AG25" i="2"/>
  <c r="AG26" i="2"/>
  <c r="AG27" i="2"/>
  <c r="AG34" i="2"/>
  <c r="AG35" i="2"/>
  <c r="AG38" i="2"/>
  <c r="AG39" i="2"/>
  <c r="AG41" i="2"/>
  <c r="AG44" i="2"/>
  <c r="AG45" i="2"/>
  <c r="AG55" i="2"/>
  <c r="AG67" i="2"/>
  <c r="AG68" i="2"/>
  <c r="AG73" i="2"/>
  <c r="AG78" i="2"/>
  <c r="AG79" i="2"/>
  <c r="AG80" i="2"/>
  <c r="AG86" i="2"/>
  <c r="AG90" i="2"/>
  <c r="AG98" i="2"/>
  <c r="AG105" i="2"/>
  <c r="AG112" i="2"/>
  <c r="AG116" i="2"/>
  <c r="AG120" i="2"/>
  <c r="AG121" i="2"/>
  <c r="AG122" i="2"/>
  <c r="AG128" i="2"/>
  <c r="AG132" i="2"/>
  <c r="AG135" i="2"/>
  <c r="AG138" i="2"/>
  <c r="AG139" i="2"/>
  <c r="AG142" i="2"/>
  <c r="AG145" i="2"/>
  <c r="AG150" i="2"/>
  <c r="AG151" i="2"/>
  <c r="AG160" i="2"/>
  <c r="AG163" i="2"/>
  <c r="AG164" i="2"/>
  <c r="AG166" i="2"/>
  <c r="AG172" i="2"/>
  <c r="AG174" i="2"/>
  <c r="AG180" i="2"/>
  <c r="AG182" i="2"/>
  <c r="AG185" i="2"/>
  <c r="AG189" i="2"/>
  <c r="AG199" i="2"/>
  <c r="AG205" i="2"/>
  <c r="AG209" i="2"/>
  <c r="AG213" i="2"/>
  <c r="AG217" i="2"/>
  <c r="AG219" i="2"/>
  <c r="AG220" i="2"/>
  <c r="AG223" i="2"/>
  <c r="AG224" i="2"/>
  <c r="AG227" i="2"/>
  <c r="AG228" i="2"/>
  <c r="AG230" i="2"/>
  <c r="AG232" i="2"/>
  <c r="AG97" i="2"/>
  <c r="AG99" i="2"/>
  <c r="AG101" i="2"/>
  <c r="AG106" i="2"/>
  <c r="AG125" i="2"/>
  <c r="AG136" i="2"/>
  <c r="AG140" i="2"/>
  <c r="AG146" i="2"/>
  <c r="AG147" i="2"/>
  <c r="AG154" i="2"/>
  <c r="AG157" i="2"/>
  <c r="AG161" i="2"/>
  <c r="AG167" i="2"/>
  <c r="AG177" i="2"/>
  <c r="AG183" i="2"/>
  <c r="AG187" i="2"/>
  <c r="AG190" i="2"/>
  <c r="AG193" i="2"/>
  <c r="AG203" i="2"/>
  <c r="AG221" i="2"/>
  <c r="AG225" i="2"/>
  <c r="AG229" i="2"/>
  <c r="D21" i="2"/>
  <c r="B27" i="2" s="1"/>
  <c r="D37" i="2"/>
  <c r="E37" i="2"/>
  <c r="AG4" i="2"/>
  <c r="AG5" i="2"/>
  <c r="C33" i="4" l="1"/>
  <c r="B74" i="1" s="1"/>
  <c r="B77" i="1" s="1"/>
  <c r="D38" i="2"/>
  <c r="C36" i="4"/>
  <c r="C34" i="4"/>
  <c r="C35" i="4" s="1"/>
  <c r="B75" i="1" s="1"/>
  <c r="B27" i="4"/>
  <c r="B29" i="4"/>
  <c r="B35" i="2"/>
  <c r="B34" i="2"/>
  <c r="B28" i="4"/>
  <c r="B25" i="4"/>
  <c r="B38" i="4"/>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D2" i="2"/>
  <c r="B71" i="2" s="1"/>
  <c r="B32" i="1"/>
  <c r="D27" i="2"/>
  <c r="X5" i="2"/>
  <c r="X4" i="2"/>
  <c r="E27" i="2"/>
  <c r="B75" i="2" l="1"/>
  <c r="B76" i="2" s="1"/>
  <c r="BN1" i="2" s="1"/>
  <c r="B60" i="1"/>
  <c r="B31" i="4"/>
  <c r="B41" i="4" s="1"/>
  <c r="B24" i="4"/>
  <c r="AL356" i="2"/>
  <c r="AL289" i="2"/>
  <c r="AL346" i="2"/>
  <c r="AM203" i="2"/>
  <c r="AL576" i="2"/>
  <c r="AL641" i="2"/>
  <c r="AL220" i="2"/>
  <c r="AL294" i="2"/>
  <c r="AL802" i="2"/>
  <c r="AL160" i="2"/>
  <c r="AL539" i="2"/>
  <c r="AL7" i="2"/>
  <c r="AL667" i="2"/>
  <c r="AM279" i="2"/>
  <c r="AL108" i="2"/>
  <c r="AL45" i="2"/>
  <c r="AL784" i="2"/>
  <c r="AM253" i="2"/>
  <c r="AL25" i="2"/>
  <c r="AL120" i="2"/>
  <c r="AL616" i="2"/>
  <c r="AL435" i="2"/>
  <c r="AL515" i="2"/>
  <c r="AL228" i="2"/>
  <c r="AM18" i="2"/>
  <c r="AL786" i="2"/>
  <c r="AL287" i="2"/>
  <c r="AL144" i="2"/>
  <c r="AL90" i="2"/>
  <c r="AL808" i="2"/>
  <c r="AL317" i="2"/>
  <c r="AL110" i="2"/>
  <c r="AL140" i="2"/>
  <c r="AL677" i="2"/>
  <c r="AL497" i="2"/>
  <c r="AM553" i="2"/>
  <c r="AL260" i="2"/>
  <c r="AM78" i="2"/>
  <c r="AL114" i="2"/>
  <c r="AL535" i="2"/>
  <c r="AL273" i="2"/>
  <c r="AM118" i="2"/>
  <c r="AL43" i="2"/>
  <c r="AL499" i="2"/>
  <c r="AL691" i="2"/>
  <c r="AL332" i="2"/>
  <c r="AL192" i="2"/>
  <c r="AL441" i="2"/>
  <c r="AL124" i="2"/>
  <c r="AJ234" i="2"/>
  <c r="AK248" i="2"/>
  <c r="AK239" i="2"/>
  <c r="AJ252" i="2"/>
  <c r="AK266" i="2"/>
  <c r="AJ278" i="2"/>
  <c r="AK286" i="2"/>
  <c r="AJ298" i="2"/>
  <c r="AJ311" i="2"/>
  <c r="AK328" i="2"/>
  <c r="AK340" i="2"/>
  <c r="AK349" i="2"/>
  <c r="AJ360" i="2"/>
  <c r="AJ240" i="2"/>
  <c r="AJ269" i="2"/>
  <c r="AK289" i="2"/>
  <c r="AJ330" i="2"/>
  <c r="AJ348" i="2"/>
  <c r="AK361" i="2"/>
  <c r="AJ375" i="2"/>
  <c r="AK392" i="2"/>
  <c r="AK401" i="2"/>
  <c r="AK258" i="2"/>
  <c r="AJ274" i="2"/>
  <c r="AK263" i="2"/>
  <c r="AK290" i="2"/>
  <c r="AJ318" i="2"/>
  <c r="AJ335" i="2"/>
  <c r="AJ371" i="2"/>
  <c r="AK378" i="2"/>
  <c r="AJ385" i="2"/>
  <c r="AK389" i="2"/>
  <c r="AK273" i="2"/>
  <c r="AK307" i="2"/>
  <c r="AK360" i="2"/>
  <c r="AJ411" i="2"/>
  <c r="AJ417" i="2"/>
  <c r="AK422" i="2"/>
  <c r="AK429" i="2"/>
  <c r="AK444" i="2"/>
  <c r="AK453" i="2"/>
  <c r="AK469" i="2"/>
  <c r="AJ255" i="2"/>
  <c r="AK319" i="2"/>
  <c r="AJ356" i="2"/>
  <c r="AJ373" i="2"/>
  <c r="AJ401" i="2"/>
  <c r="AJ409" i="2"/>
  <c r="AK426" i="2"/>
  <c r="AJ440" i="2"/>
  <c r="AJ466" i="2"/>
  <c r="AJ288" i="2"/>
  <c r="AK308" i="2"/>
  <c r="AJ333" i="2"/>
  <c r="AJ372" i="2"/>
  <c r="AK409" i="2"/>
  <c r="AK424" i="2"/>
  <c r="AJ314" i="2"/>
  <c r="AK364" i="2"/>
  <c r="AJ456" i="2"/>
  <c r="AJ473" i="2"/>
  <c r="AK485" i="2"/>
  <c r="AK501" i="2"/>
  <c r="AK517" i="2"/>
  <c r="AK524" i="2"/>
  <c r="AK531" i="2"/>
  <c r="AJ538" i="2"/>
  <c r="AJ544" i="2"/>
  <c r="AJ575" i="2"/>
  <c r="AJ299" i="2"/>
  <c r="AK440" i="2"/>
  <c r="AJ460" i="2"/>
  <c r="AJ474" i="2"/>
  <c r="AJ490" i="2"/>
  <c r="AJ506" i="2"/>
  <c r="AK521" i="2"/>
  <c r="AK537" i="2"/>
  <c r="AK558" i="2"/>
  <c r="AK567" i="2"/>
  <c r="AJ581" i="2"/>
  <c r="AK590" i="2"/>
  <c r="AJ421" i="2"/>
  <c r="AK464" i="2"/>
  <c r="AK481" i="2"/>
  <c r="AK497" i="2"/>
  <c r="AK233" i="2"/>
  <c r="AK249" i="2"/>
  <c r="AK240" i="2"/>
  <c r="AJ257" i="2"/>
  <c r="AK267" i="2"/>
  <c r="AJ282" i="2"/>
  <c r="AK287" i="2"/>
  <c r="AK302" i="2"/>
  <c r="AJ319" i="2"/>
  <c r="AK332" i="2"/>
  <c r="AK341" i="2"/>
  <c r="AJ355" i="2"/>
  <c r="AJ361" i="2"/>
  <c r="AJ246" i="2"/>
  <c r="AK282" i="2"/>
  <c r="AK299" i="2"/>
  <c r="AJ341" i="2"/>
  <c r="AJ351" i="2"/>
  <c r="AJ364" i="2"/>
  <c r="AJ381" i="2"/>
  <c r="AK393" i="2"/>
  <c r="AK235" i="2"/>
  <c r="AJ263" i="2"/>
  <c r="AK237" i="2"/>
  <c r="AK274" i="2"/>
  <c r="AJ293" i="2"/>
  <c r="AK323" i="2"/>
  <c r="AK336" i="2"/>
  <c r="AK372" i="2"/>
  <c r="AK379" i="2"/>
  <c r="AK386" i="2"/>
  <c r="AJ395" i="2"/>
  <c r="AJ280" i="2"/>
  <c r="AK316" i="2"/>
  <c r="AJ379" i="2"/>
  <c r="AK412" i="2"/>
  <c r="AJ419" i="2"/>
  <c r="AJ425" i="2"/>
  <c r="AJ433" i="2"/>
  <c r="AJ450" i="2"/>
  <c r="AK460" i="2"/>
  <c r="AK471" i="2"/>
  <c r="AJ276" i="2"/>
  <c r="AJ322" i="2"/>
  <c r="AJ363" i="2"/>
  <c r="AJ389" i="2"/>
  <c r="AJ403" i="2"/>
  <c r="AK417" i="2"/>
  <c r="AK433" i="2"/>
  <c r="AJ448" i="2"/>
  <c r="AK467" i="2"/>
  <c r="AK295" i="2"/>
  <c r="AK312" i="2"/>
  <c r="AJ340" i="2"/>
  <c r="AK384" i="2"/>
  <c r="AJ415" i="2"/>
  <c r="AJ431" i="2"/>
  <c r="AJ323" i="2"/>
  <c r="AK436" i="2"/>
  <c r="AK465" i="2"/>
  <c r="AK476" i="2"/>
  <c r="AK492" i="2"/>
  <c r="AK508" i="2"/>
  <c r="AJ520" i="2"/>
  <c r="AK525" i="2"/>
  <c r="AK532" i="2"/>
  <c r="AK539" i="2"/>
  <c r="AK552" i="2"/>
  <c r="AJ267" i="2"/>
  <c r="AJ327" i="2"/>
  <c r="AJ444" i="2"/>
  <c r="AJ462" i="2"/>
  <c r="AJ480" i="2"/>
  <c r="AJ496" i="2"/>
  <c r="AJ512" i="2"/>
  <c r="AK528" i="2"/>
  <c r="AK544" i="2"/>
  <c r="AK559" i="2"/>
  <c r="AJ573" i="2"/>
  <c r="AK582" i="2"/>
  <c r="AK591" i="2"/>
  <c r="AK435" i="2"/>
  <c r="AJ468" i="2"/>
  <c r="AK488" i="2"/>
  <c r="AK504" i="2"/>
  <c r="AJ242" i="2"/>
  <c r="AJ236" i="2"/>
  <c r="AK241" i="2"/>
  <c r="AJ259" i="2"/>
  <c r="AK268" i="2"/>
  <c r="AJ284" i="2"/>
  <c r="AJ290" i="2"/>
  <c r="AK303" i="2"/>
  <c r="AJ326" i="2"/>
  <c r="AK333" i="2"/>
  <c r="AJ347" i="2"/>
  <c r="AK356" i="2"/>
  <c r="AK368" i="2"/>
  <c r="AJ254" i="2"/>
  <c r="AK283" i="2"/>
  <c r="AJ307" i="2"/>
  <c r="AJ344" i="2"/>
  <c r="AK352" i="2"/>
  <c r="AJ365" i="2"/>
  <c r="AK382" i="2"/>
  <c r="AJ399" i="2"/>
  <c r="AJ248" i="2"/>
  <c r="AK271" i="2"/>
  <c r="AJ250" i="2"/>
  <c r="AK278" i="2"/>
  <c r="AJ310" i="2"/>
  <c r="AJ331" i="2"/>
  <c r="AK337" i="2"/>
  <c r="AK373" i="2"/>
  <c r="AK380" i="2"/>
  <c r="AK387" i="2"/>
  <c r="AK396" i="2"/>
  <c r="AJ292" i="2"/>
  <c r="AK320" i="2"/>
  <c r="AJ387" i="2"/>
  <c r="AK413" i="2"/>
  <c r="AK420" i="2"/>
  <c r="AJ427" i="2"/>
  <c r="AJ442" i="2"/>
  <c r="AK451" i="2"/>
  <c r="AK461" i="2"/>
  <c r="AK236" i="2"/>
  <c r="AK296" i="2"/>
  <c r="AK344" i="2"/>
  <c r="AK365" i="2"/>
  <c r="AJ393" i="2"/>
  <c r="AK404" i="2"/>
  <c r="AK418" i="2"/>
  <c r="AJ434" i="2"/>
  <c r="AJ458" i="2"/>
  <c r="AK244" i="2"/>
  <c r="AK300" i="2"/>
  <c r="AK324" i="2"/>
  <c r="AJ353" i="2"/>
  <c r="AJ407" i="2"/>
  <c r="AK416" i="2"/>
  <c r="AJ436" i="2"/>
  <c r="AJ343" i="2"/>
  <c r="AK447" i="2"/>
  <c r="AJ471" i="2"/>
  <c r="AK477" i="2"/>
  <c r="AK493" i="2"/>
  <c r="AK509" i="2"/>
  <c r="AJ522" i="2"/>
  <c r="AJ528" i="2"/>
  <c r="AK533" i="2"/>
  <c r="AK540" i="2"/>
  <c r="AJ559" i="2"/>
  <c r="AK270" i="2"/>
  <c r="AJ337" i="2"/>
  <c r="AJ446" i="2"/>
  <c r="AJ464" i="2"/>
  <c r="AJ482" i="2"/>
  <c r="AJ498" i="2"/>
  <c r="AJ514" i="2"/>
  <c r="AK529" i="2"/>
  <c r="AJ550" i="2"/>
  <c r="AJ565" i="2"/>
  <c r="AK574" i="2"/>
  <c r="AK583" i="2"/>
  <c r="AJ303" i="2"/>
  <c r="AK439" i="2"/>
  <c r="AJ470" i="2"/>
  <c r="AK489" i="2"/>
  <c r="AK243" i="2"/>
  <c r="AJ238" i="2"/>
  <c r="AJ244" i="2"/>
  <c r="AJ265" i="2"/>
  <c r="AJ271" i="2"/>
  <c r="AK285" i="2"/>
  <c r="AJ295" i="2"/>
  <c r="AK304" i="2"/>
  <c r="AK327" i="2"/>
  <c r="AJ339" i="2"/>
  <c r="AK348" i="2"/>
  <c r="AK357" i="2"/>
  <c r="AK369" i="2"/>
  <c r="AJ261" i="2"/>
  <c r="AJ286" i="2"/>
  <c r="AJ308" i="2"/>
  <c r="AJ345" i="2"/>
  <c r="AK353" i="2"/>
  <c r="AJ369" i="2"/>
  <c r="AJ391" i="2"/>
  <c r="AK400" i="2"/>
  <c r="AK251" i="2"/>
  <c r="AJ272" i="2"/>
  <c r="AK257" i="2"/>
  <c r="AK281" i="2"/>
  <c r="AK315" i="2"/>
  <c r="AJ332" i="2"/>
  <c r="AJ357" i="2"/>
  <c r="AJ377" i="2"/>
  <c r="AJ383" i="2"/>
  <c r="AK388" i="2"/>
  <c r="AK397" i="2"/>
  <c r="AJ294" i="2"/>
  <c r="AJ336" i="2"/>
  <c r="AJ405" i="2"/>
  <c r="AK414" i="2"/>
  <c r="AK421" i="2"/>
  <c r="AJ428" i="2"/>
  <c r="AK443" i="2"/>
  <c r="AK452" i="2"/>
  <c r="AK468" i="2"/>
  <c r="AK252" i="2"/>
  <c r="AJ315" i="2"/>
  <c r="AJ349" i="2"/>
  <c r="AJ367" i="2"/>
  <c r="AJ397" i="2"/>
  <c r="AK405" i="2"/>
  <c r="AK425" i="2"/>
  <c r="AJ438" i="2"/>
  <c r="AK459" i="2"/>
  <c r="AK247" i="2"/>
  <c r="AJ306" i="2"/>
  <c r="AK331" i="2"/>
  <c r="AJ359" i="2"/>
  <c r="AK408" i="2"/>
  <c r="AJ423" i="2"/>
  <c r="AK438" i="2"/>
  <c r="AJ352" i="2"/>
  <c r="AK454" i="2"/>
  <c r="AK472" i="2"/>
  <c r="AK484" i="2"/>
  <c r="AK500" i="2"/>
  <c r="AK516" i="2"/>
  <c r="AK523" i="2"/>
  <c r="AJ530" i="2"/>
  <c r="AJ536" i="2"/>
  <c r="AK541" i="2"/>
  <c r="AJ567" i="2"/>
  <c r="AK277" i="2"/>
  <c r="AJ429" i="2"/>
  <c r="AK456" i="2"/>
  <c r="AK473" i="2"/>
  <c r="AJ488" i="2"/>
  <c r="AJ504" i="2"/>
  <c r="AK520" i="2"/>
  <c r="AK536" i="2"/>
  <c r="AJ557" i="2"/>
  <c r="AK566" i="2"/>
  <c r="AK575" i="2"/>
  <c r="AJ589" i="2"/>
  <c r="AJ368" i="2"/>
  <c r="AK455" i="2"/>
  <c r="AK480" i="2"/>
  <c r="AK496" i="2"/>
  <c r="AK512" i="2"/>
  <c r="AK505" i="2"/>
  <c r="AJ534" i="2"/>
  <c r="AJ548" i="2"/>
  <c r="AJ571" i="2"/>
  <c r="AK463" i="2"/>
  <c r="AJ518" i="2"/>
  <c r="AK598" i="2"/>
  <c r="AK611" i="2"/>
  <c r="AJ627" i="2"/>
  <c r="AJ636" i="2"/>
  <c r="AJ652" i="2"/>
  <c r="AJ668" i="2"/>
  <c r="AJ684" i="2"/>
  <c r="AK703" i="2"/>
  <c r="AJ729" i="2"/>
  <c r="AJ745" i="2"/>
  <c r="AJ761" i="2"/>
  <c r="AJ777" i="2"/>
  <c r="AK311" i="2"/>
  <c r="AJ484" i="2"/>
  <c r="AJ561" i="2"/>
  <c r="AK587" i="2"/>
  <c r="AK602" i="2"/>
  <c r="AK618" i="2"/>
  <c r="AJ631" i="2"/>
  <c r="AK651" i="2"/>
  <c r="AK667" i="2"/>
  <c r="AK683" i="2"/>
  <c r="AK693" i="2"/>
  <c r="AJ709" i="2"/>
  <c r="AK722" i="2"/>
  <c r="AK738" i="2"/>
  <c r="AK754" i="2"/>
  <c r="AK770" i="2"/>
  <c r="AJ452" i="2"/>
  <c r="AJ540" i="2"/>
  <c r="AK594" i="2"/>
  <c r="AJ623" i="2"/>
  <c r="AJ646" i="2"/>
  <c r="AJ662" i="2"/>
  <c r="AJ678" i="2"/>
  <c r="AJ690" i="2"/>
  <c r="AJ717" i="2"/>
  <c r="AJ733" i="2"/>
  <c r="AJ413" i="2"/>
  <c r="AJ611" i="2"/>
  <c r="AK654" i="2"/>
  <c r="AJ702" i="2"/>
  <c r="AK765" i="2"/>
  <c r="AJ783" i="2"/>
  <c r="AK794" i="2"/>
  <c r="AK810" i="2"/>
  <c r="AK8" i="2"/>
  <c r="AK20" i="2"/>
  <c r="AJ34" i="2"/>
  <c r="AK39" i="2"/>
  <c r="AJ54" i="2"/>
  <c r="AJ71" i="2"/>
  <c r="AK85" i="2"/>
  <c r="AK101" i="2"/>
  <c r="AJ605" i="2"/>
  <c r="AJ621" i="2"/>
  <c r="AK698" i="2"/>
  <c r="AK725" i="2"/>
  <c r="AJ773" i="2"/>
  <c r="AK800" i="2"/>
  <c r="AK816" i="2"/>
  <c r="AK16" i="2"/>
  <c r="AK46" i="2"/>
  <c r="AJ61" i="2"/>
  <c r="AJ83" i="2"/>
  <c r="AK100" i="2"/>
  <c r="AJ128" i="2"/>
  <c r="AK137" i="2"/>
  <c r="AK146" i="2"/>
  <c r="AK157" i="2"/>
  <c r="AK163" i="2"/>
  <c r="AK555" i="2"/>
  <c r="AK639" i="2"/>
  <c r="AK671" i="2"/>
  <c r="AK757" i="2"/>
  <c r="AJ775" i="2"/>
  <c r="AJ797" i="2"/>
  <c r="AJ12" i="2"/>
  <c r="AK24" i="2"/>
  <c r="AJ42" i="2"/>
  <c r="AK513" i="2"/>
  <c r="AK535" i="2"/>
  <c r="AJ554" i="2"/>
  <c r="AJ579" i="2"/>
  <c r="AJ472" i="2"/>
  <c r="AJ524" i="2"/>
  <c r="AK599" i="2"/>
  <c r="AK612" i="2"/>
  <c r="AJ633" i="2"/>
  <c r="AJ642" i="2"/>
  <c r="AJ658" i="2"/>
  <c r="AJ674" i="2"/>
  <c r="AK694" i="2"/>
  <c r="AJ710" i="2"/>
  <c r="AJ731" i="2"/>
  <c r="AJ747" i="2"/>
  <c r="AJ763" i="2"/>
  <c r="AJ779" i="2"/>
  <c r="AK448" i="2"/>
  <c r="AJ500" i="2"/>
  <c r="AK563" i="2"/>
  <c r="AJ591" i="2"/>
  <c r="AJ609" i="2"/>
  <c r="AJ625" i="2"/>
  <c r="AK642" i="2"/>
  <c r="AK658" i="2"/>
  <c r="AK674" i="2"/>
  <c r="AJ686" i="2"/>
  <c r="AJ700" i="2"/>
  <c r="AK710" i="2"/>
  <c r="AK729" i="2"/>
  <c r="AK745" i="2"/>
  <c r="AK761" i="2"/>
  <c r="AK777" i="2"/>
  <c r="AJ478" i="2"/>
  <c r="AJ552" i="2"/>
  <c r="AK595" i="2"/>
  <c r="AK631" i="2"/>
  <c r="AJ648" i="2"/>
  <c r="AJ664" i="2"/>
  <c r="AJ680" i="2"/>
  <c r="AJ698" i="2"/>
  <c r="AJ719" i="2"/>
  <c r="AJ735" i="2"/>
  <c r="AJ508" i="2"/>
  <c r="AJ635" i="2"/>
  <c r="AK662" i="2"/>
  <c r="AK749" i="2"/>
  <c r="AJ767" i="2"/>
  <c r="AJ785" i="2"/>
  <c r="AK801" i="2"/>
  <c r="AK817" i="2"/>
  <c r="AJ9" i="2"/>
  <c r="AJ26" i="2"/>
  <c r="AK35" i="2"/>
  <c r="AK40" i="2"/>
  <c r="AJ63" i="2"/>
  <c r="AJ72" i="2"/>
  <c r="AK86" i="2"/>
  <c r="AK548" i="2"/>
  <c r="AK607" i="2"/>
  <c r="AK623" i="2"/>
  <c r="AK705" i="2"/>
  <c r="AK733" i="2"/>
  <c r="AJ789" i="2"/>
  <c r="AJ807" i="2"/>
  <c r="AJ821" i="2"/>
  <c r="AK17" i="2"/>
  <c r="AK47" i="2"/>
  <c r="AJ69" i="2"/>
  <c r="AJ89" i="2"/>
  <c r="AJ105" i="2"/>
  <c r="AK129" i="2"/>
  <c r="AK138" i="2"/>
  <c r="AK149" i="2"/>
  <c r="AK158" i="2"/>
  <c r="AK170" i="2"/>
  <c r="AJ583" i="2"/>
  <c r="AK647" i="2"/>
  <c r="AK679" i="2"/>
  <c r="AJ759" i="2"/>
  <c r="AK782" i="2"/>
  <c r="AJ805" i="2"/>
  <c r="AJ13" i="2"/>
  <c r="AJ30" i="2"/>
  <c r="AJ526" i="2"/>
  <c r="AJ542" i="2"/>
  <c r="AJ555" i="2"/>
  <c r="AJ587" i="2"/>
  <c r="AJ486" i="2"/>
  <c r="AK578" i="2"/>
  <c r="AK603" i="2"/>
  <c r="AK619" i="2"/>
  <c r="AJ634" i="2"/>
  <c r="AJ644" i="2"/>
  <c r="AJ660" i="2"/>
  <c r="AJ676" i="2"/>
  <c r="AK695" i="2"/>
  <c r="AJ721" i="2"/>
  <c r="AJ737" i="2"/>
  <c r="AJ753" i="2"/>
  <c r="AJ769" i="2"/>
  <c r="AK785" i="2"/>
  <c r="AJ454" i="2"/>
  <c r="AJ516" i="2"/>
  <c r="AK570" i="2"/>
  <c r="AJ595" i="2"/>
  <c r="AK610" i="2"/>
  <c r="AJ626" i="2"/>
  <c r="AK643" i="2"/>
  <c r="AK659" i="2"/>
  <c r="AK675" i="2"/>
  <c r="AJ688" i="2"/>
  <c r="AK701" i="2"/>
  <c r="AJ714" i="2"/>
  <c r="AK730" i="2"/>
  <c r="AK746" i="2"/>
  <c r="AK762" i="2"/>
  <c r="AK778" i="2"/>
  <c r="AJ494" i="2"/>
  <c r="AK586" i="2"/>
  <c r="AJ607" i="2"/>
  <c r="AJ638" i="2"/>
  <c r="AJ654" i="2"/>
  <c r="AJ670" i="2"/>
  <c r="AK686" i="2"/>
  <c r="AJ706" i="2"/>
  <c r="AJ725" i="2"/>
  <c r="AJ741" i="2"/>
  <c r="AJ569" i="2"/>
  <c r="AK638" i="2"/>
  <c r="AK670" i="2"/>
  <c r="AJ751" i="2"/>
  <c r="AK774" i="2"/>
  <c r="AJ787" i="2"/>
  <c r="AK802" i="2"/>
  <c r="AK818" i="2"/>
  <c r="AJ16" i="2"/>
  <c r="AK27" i="2"/>
  <c r="AK36" i="2"/>
  <c r="AJ46" i="2"/>
  <c r="AK64" i="2"/>
  <c r="AK73" i="2"/>
  <c r="AK93" i="2"/>
  <c r="AK579" i="2"/>
  <c r="AK614" i="2"/>
  <c r="AK691" i="2"/>
  <c r="AJ712" i="2"/>
  <c r="AK741" i="2"/>
  <c r="AJ791" i="2"/>
  <c r="AK808" i="2"/>
  <c r="AK6" i="2"/>
  <c r="AJ24" i="2"/>
  <c r="AK54" i="2"/>
  <c r="AK77" i="2"/>
  <c r="AJ91" i="2"/>
  <c r="AK111" i="2"/>
  <c r="AK130" i="2"/>
  <c r="AJ144" i="2"/>
  <c r="AK150" i="2"/>
  <c r="AJ159" i="2"/>
  <c r="AJ476" i="2"/>
  <c r="AJ603" i="2"/>
  <c r="AK655" i="2"/>
  <c r="AJ694" i="2"/>
  <c r="AK766" i="2"/>
  <c r="AK789" i="2"/>
  <c r="AJ813" i="2"/>
  <c r="AJ22" i="2"/>
  <c r="AK31" i="2"/>
  <c r="AK527" i="2"/>
  <c r="AK543" i="2"/>
  <c r="AJ563" i="2"/>
  <c r="AK345" i="2"/>
  <c r="AJ502" i="2"/>
  <c r="AJ597" i="2"/>
  <c r="AK604" i="2"/>
  <c r="AK620" i="2"/>
  <c r="AK635" i="2"/>
  <c r="AJ650" i="2"/>
  <c r="AJ666" i="2"/>
  <c r="AJ682" i="2"/>
  <c r="AK702" i="2"/>
  <c r="AJ723" i="2"/>
  <c r="AJ739" i="2"/>
  <c r="AJ755" i="2"/>
  <c r="AJ771" i="2"/>
  <c r="AK786" i="2"/>
  <c r="AK457" i="2"/>
  <c r="AJ547" i="2"/>
  <c r="AJ577" i="2"/>
  <c r="AJ601" i="2"/>
  <c r="AJ617" i="2"/>
  <c r="AK627" i="2"/>
  <c r="AK650" i="2"/>
  <c r="AK666" i="2"/>
  <c r="AK682" i="2"/>
  <c r="AJ692" i="2"/>
  <c r="AJ708" i="2"/>
  <c r="AK721" i="2"/>
  <c r="AK737" i="2"/>
  <c r="AK753" i="2"/>
  <c r="AK769" i="2"/>
  <c r="AK383" i="2"/>
  <c r="AJ510" i="2"/>
  <c r="AJ593" i="2"/>
  <c r="AJ615" i="2"/>
  <c r="AJ640" i="2"/>
  <c r="AJ656" i="2"/>
  <c r="AJ672" i="2"/>
  <c r="AK687" i="2"/>
  <c r="AK714" i="2"/>
  <c r="AJ727" i="2"/>
  <c r="AJ743" i="2"/>
  <c r="AJ599" i="2"/>
  <c r="AK646" i="2"/>
  <c r="AK678" i="2"/>
  <c r="AK758" i="2"/>
  <c r="AK781" i="2"/>
  <c r="AK793" i="2"/>
  <c r="AK809" i="2"/>
  <c r="AJ6" i="2"/>
  <c r="AJ17" i="2"/>
  <c r="AK28" i="2"/>
  <c r="AK37" i="2"/>
  <c r="AJ48" i="2"/>
  <c r="AK65" i="2"/>
  <c r="AJ77" i="2"/>
  <c r="AK94" i="2"/>
  <c r="AJ585" i="2"/>
  <c r="AK616" i="2"/>
  <c r="AJ696" i="2"/>
  <c r="AK717" i="2"/>
  <c r="AJ757" i="2"/>
  <c r="AJ799" i="2"/>
  <c r="AJ815" i="2"/>
  <c r="AK9" i="2"/>
  <c r="AJ32" i="2"/>
  <c r="AJ58" i="2"/>
  <c r="AJ81" i="2"/>
  <c r="AJ99" i="2"/>
  <c r="AK112" i="2"/>
  <c r="AJ136" i="2"/>
  <c r="AK145" i="2"/>
  <c r="AK156" i="2"/>
  <c r="AK162" i="2"/>
  <c r="AJ546" i="2"/>
  <c r="AJ619" i="2"/>
  <c r="AK663" i="2"/>
  <c r="AK750" i="2"/>
  <c r="AK773" i="2"/>
  <c r="AK790" i="2"/>
  <c r="AK821" i="2"/>
  <c r="AK23" i="2"/>
  <c r="AK32" i="2"/>
  <c r="AJ44" i="2"/>
  <c r="AK58" i="2"/>
  <c r="AJ67" i="2"/>
  <c r="AJ75" i="2"/>
  <c r="AK90" i="2"/>
  <c r="AK105" i="2"/>
  <c r="AJ121" i="2"/>
  <c r="AJ133" i="2"/>
  <c r="AJ166" i="2"/>
  <c r="AK699" i="2"/>
  <c r="AJ803" i="2"/>
  <c r="AJ819" i="2"/>
  <c r="AJ65" i="2"/>
  <c r="AJ107" i="2"/>
  <c r="AJ124" i="2"/>
  <c r="AJ145" i="2"/>
  <c r="AJ178" i="2"/>
  <c r="AK195" i="2"/>
  <c r="AK229" i="2"/>
  <c r="AK120" i="2"/>
  <c r="AK178" i="2"/>
  <c r="AK210" i="2"/>
  <c r="AJ809" i="2"/>
  <c r="AK141" i="2"/>
  <c r="AK167" i="2"/>
  <c r="AK190" i="2"/>
  <c r="AK214" i="2"/>
  <c r="AK571" i="2"/>
  <c r="AK697" i="2"/>
  <c r="AJ817" i="2"/>
  <c r="AK43" i="2"/>
  <c r="AK123" i="2"/>
  <c r="AJ209" i="2"/>
  <c r="AJ225" i="2"/>
  <c r="AK96" i="2"/>
  <c r="AJ189" i="2"/>
  <c r="AJ221" i="2"/>
  <c r="AK734" i="2"/>
  <c r="AK806" i="2"/>
  <c r="AK13" i="2"/>
  <c r="AJ119" i="2"/>
  <c r="AJ137" i="2"/>
  <c r="AJ174" i="2"/>
  <c r="AK199" i="2"/>
  <c r="AJ222" i="2"/>
  <c r="AJ629" i="2"/>
  <c r="AJ781" i="2"/>
  <c r="AJ156" i="2"/>
  <c r="AJ822" i="2"/>
  <c r="AJ812" i="2"/>
  <c r="AK685" i="2"/>
  <c r="AJ778" i="2"/>
  <c r="AJ750" i="2"/>
  <c r="AJ718" i="2"/>
  <c r="AK732" i="2"/>
  <c r="AJ657" i="2"/>
  <c r="AK596" i="2"/>
  <c r="AJ671" i="2"/>
  <c r="AJ639" i="2"/>
  <c r="AJ618" i="2"/>
  <c r="AK593" i="2"/>
  <c r="AJ564" i="2"/>
  <c r="AJ586" i="2"/>
  <c r="AK554" i="2"/>
  <c r="AJ549" i="2"/>
  <c r="AJ509" i="2"/>
  <c r="AJ477" i="2"/>
  <c r="AK479" i="2"/>
  <c r="AK432" i="2"/>
  <c r="AK458" i="2"/>
  <c r="AK406" i="2"/>
  <c r="AJ386" i="2"/>
  <c r="AK390" i="2"/>
  <c r="AK363" i="2"/>
  <c r="AK338" i="2"/>
  <c r="AK330" i="2"/>
  <c r="AJ297" i="2"/>
  <c r="AJ291" i="2"/>
  <c r="AK276" i="2"/>
  <c r="AK780" i="2"/>
  <c r="AJ788" i="2"/>
  <c r="AJ768" i="2"/>
  <c r="AJ736" i="2"/>
  <c r="AJ715" i="2"/>
  <c r="AK783" i="2"/>
  <c r="AJ754" i="2"/>
  <c r="AJ50" i="2"/>
  <c r="AJ59" i="2"/>
  <c r="AK68" i="2"/>
  <c r="AK81" i="2"/>
  <c r="AJ97" i="2"/>
  <c r="AJ109" i="2"/>
  <c r="AJ122" i="2"/>
  <c r="AJ141" i="2"/>
  <c r="AJ532" i="2"/>
  <c r="AK718" i="2"/>
  <c r="AK805" i="2"/>
  <c r="AK12" i="2"/>
  <c r="AJ73" i="2"/>
  <c r="AJ111" i="2"/>
  <c r="AJ129" i="2"/>
  <c r="AK153" i="2"/>
  <c r="AK186" i="2"/>
  <c r="AJ210" i="2"/>
  <c r="AK230" i="2"/>
  <c r="AK152" i="2"/>
  <c r="AJ193" i="2"/>
  <c r="AK218" i="2"/>
  <c r="AJ87" i="2"/>
  <c r="AJ149" i="2"/>
  <c r="AK175" i="2"/>
  <c r="AJ197" i="2"/>
  <c r="AK215" i="2"/>
  <c r="AK606" i="2"/>
  <c r="AK706" i="2"/>
  <c r="AJ20" i="2"/>
  <c r="AK51" i="2"/>
  <c r="AK133" i="2"/>
  <c r="AK211" i="2"/>
  <c r="AK227" i="2"/>
  <c r="AK125" i="2"/>
  <c r="AJ194" i="2"/>
  <c r="AJ613" i="2"/>
  <c r="AJ795" i="2"/>
  <c r="AJ811" i="2"/>
  <c r="AJ39" i="2"/>
  <c r="AK122" i="2"/>
  <c r="AK142" i="2"/>
  <c r="AJ182" i="2"/>
  <c r="AK202" i="2"/>
  <c r="AK259" i="2"/>
  <c r="AK742" i="2"/>
  <c r="AJ793" i="2"/>
  <c r="AK191" i="2"/>
  <c r="AJ814" i="2"/>
  <c r="AJ796" i="2"/>
  <c r="AK811" i="2"/>
  <c r="AK771" i="2"/>
  <c r="AK739" i="2"/>
  <c r="AJ705" i="2"/>
  <c r="AK716" i="2"/>
  <c r="AJ649" i="2"/>
  <c r="AK696" i="2"/>
  <c r="AK660" i="2"/>
  <c r="AK632" i="2"/>
  <c r="AJ602" i="2"/>
  <c r="AK585" i="2"/>
  <c r="AK550" i="2"/>
  <c r="AJ578" i="2"/>
  <c r="AK546" i="2"/>
  <c r="AK538" i="2"/>
  <c r="AK498" i="2"/>
  <c r="AJ449" i="2"/>
  <c r="AJ457" i="2"/>
  <c r="AJ412" i="2"/>
  <c r="AJ445" i="2"/>
  <c r="AK423" i="2"/>
  <c r="AJ380" i="2"/>
  <c r="AJ358" i="2"/>
  <c r="AK370" i="2"/>
  <c r="AJ329" i="2"/>
  <c r="AK329" i="2"/>
  <c r="AJ317" i="2"/>
  <c r="AK293" i="2"/>
  <c r="AJ301" i="2"/>
  <c r="AK822" i="2"/>
  <c r="AJ806" i="2"/>
  <c r="AJ52" i="2"/>
  <c r="AK60" i="2"/>
  <c r="AK69" i="2"/>
  <c r="AK82" i="2"/>
  <c r="AJ103" i="2"/>
  <c r="AJ115" i="2"/>
  <c r="AJ123" i="2"/>
  <c r="AJ148" i="2"/>
  <c r="AK608" i="2"/>
  <c r="AK796" i="2"/>
  <c r="AK812" i="2"/>
  <c r="AJ38" i="2"/>
  <c r="AJ85" i="2"/>
  <c r="AJ113" i="2"/>
  <c r="AK134" i="2"/>
  <c r="AJ162" i="2"/>
  <c r="AK187" i="2"/>
  <c r="AJ218" i="2"/>
  <c r="AJ79" i="2"/>
  <c r="AJ157" i="2"/>
  <c r="AJ198" i="2"/>
  <c r="AK226" i="2"/>
  <c r="AK116" i="2"/>
  <c r="AK154" i="2"/>
  <c r="AK183" i="2"/>
  <c r="AJ205" i="2"/>
  <c r="AK222" i="2"/>
  <c r="AK615" i="2"/>
  <c r="AK726" i="2"/>
  <c r="AJ28" i="2"/>
  <c r="AJ56" i="2"/>
  <c r="AJ161" i="2"/>
  <c r="AJ217" i="2"/>
  <c r="AK42" i="2"/>
  <c r="AK174" i="2"/>
  <c r="AK206" i="2"/>
  <c r="AK622" i="2"/>
  <c r="AK797" i="2"/>
  <c r="AK813" i="2"/>
  <c r="AJ93" i="2"/>
  <c r="AK126" i="2"/>
  <c r="AK161" i="2"/>
  <c r="AJ190" i="2"/>
  <c r="AJ206" i="2"/>
  <c r="AJ492" i="2"/>
  <c r="AJ749" i="2"/>
  <c r="AJ19" i="2"/>
  <c r="AK223" i="2"/>
  <c r="AJ798" i="2"/>
  <c r="AJ808" i="2"/>
  <c r="AK795" i="2"/>
  <c r="AJ766" i="2"/>
  <c r="AJ734" i="2"/>
  <c r="AK764" i="2"/>
  <c r="AJ673" i="2"/>
  <c r="AJ641" i="2"/>
  <c r="AK684" i="2"/>
  <c r="AJ655" i="2"/>
  <c r="AK665" i="2"/>
  <c r="AK617" i="2"/>
  <c r="AJ580" i="2"/>
  <c r="AJ531" i="2"/>
  <c r="AJ570" i="2"/>
  <c r="AK580" i="2"/>
  <c r="AK522" i="2"/>
  <c r="AJ493" i="2"/>
  <c r="AK511" i="2"/>
  <c r="AJ447" i="2"/>
  <c r="AJ410" i="2"/>
  <c r="AK431" i="2"/>
  <c r="AJ402" i="2"/>
  <c r="AJ408" i="2"/>
  <c r="AK362" i="2"/>
  <c r="AJ354" i="2"/>
  <c r="AK347" i="2"/>
  <c r="AK321" i="2"/>
  <c r="AJ309" i="2"/>
  <c r="AJ289" i="2"/>
  <c r="AK819" i="2"/>
  <c r="AJ810" i="2"/>
  <c r="AJ792" i="2"/>
  <c r="AK53" i="2"/>
  <c r="AK61" i="2"/>
  <c r="AK70" i="2"/>
  <c r="AK89" i="2"/>
  <c r="AJ104" i="2"/>
  <c r="AJ117" i="2"/>
  <c r="AJ125" i="2"/>
  <c r="AJ153" i="2"/>
  <c r="AK690" i="2"/>
  <c r="AK798" i="2"/>
  <c r="AK814" i="2"/>
  <c r="AJ40" i="2"/>
  <c r="AJ101" i="2"/>
  <c r="AK115" i="2"/>
  <c r="AJ140" i="2"/>
  <c r="AK166" i="2"/>
  <c r="AK194" i="2"/>
  <c r="AJ226" i="2"/>
  <c r="AJ95" i="2"/>
  <c r="AK171" i="2"/>
  <c r="AJ202" i="2"/>
  <c r="AK262" i="2"/>
  <c r="AK119" i="2"/>
  <c r="AK160" i="2"/>
  <c r="AJ186" i="2"/>
  <c r="AK207" i="2"/>
  <c r="AJ230" i="2"/>
  <c r="AK624" i="2"/>
  <c r="AJ801" i="2"/>
  <c r="AJ36" i="2"/>
  <c r="AK97" i="2"/>
  <c r="AK179" i="2"/>
  <c r="AK219" i="2"/>
  <c r="AK50" i="2"/>
  <c r="AK182" i="2"/>
  <c r="AJ213" i="2"/>
  <c r="AJ704" i="2"/>
  <c r="AK804" i="2"/>
  <c r="AJ8" i="2"/>
  <c r="AK108" i="2"/>
  <c r="AJ132" i="2"/>
  <c r="AJ170" i="2"/>
  <c r="AK198" i="2"/>
  <c r="AJ214" i="2"/>
  <c r="AK562" i="2"/>
  <c r="AJ765" i="2"/>
  <c r="AK98" i="2"/>
  <c r="AJ229" i="2"/>
  <c r="AJ784" i="2"/>
  <c r="AJ681" i="2"/>
  <c r="AJ786" i="2"/>
  <c r="AK755" i="2"/>
  <c r="AK723" i="2"/>
  <c r="AK748" i="2"/>
  <c r="AJ665" i="2"/>
  <c r="AJ614" i="2"/>
  <c r="AK676" i="2"/>
  <c r="AK644" i="2"/>
  <c r="AK649" i="2"/>
  <c r="AK601" i="2"/>
  <c r="AK569" i="2"/>
  <c r="AJ553" i="2"/>
  <c r="AJ562" i="2"/>
  <c r="AK564" i="2"/>
  <c r="AK514" i="2"/>
  <c r="AK482" i="2"/>
  <c r="AK495" i="2"/>
  <c r="AJ439" i="2"/>
  <c r="AJ424" i="2"/>
  <c r="AJ416" i="2"/>
  <c r="AK391" i="2"/>
  <c r="AK376" i="2"/>
  <c r="AK381" i="2"/>
  <c r="AK346" i="2"/>
  <c r="AJ342" i="2"/>
  <c r="AK313" i="2"/>
  <c r="AK298" i="2"/>
  <c r="AK288" i="2"/>
  <c r="AJ804" i="2"/>
  <c r="AJ794" i="2"/>
  <c r="AJ776" i="2"/>
  <c r="AJ744" i="2"/>
  <c r="AK712" i="2"/>
  <c r="AK791" i="2"/>
  <c r="AK759" i="2"/>
  <c r="AJ760" i="2"/>
  <c r="AJ693" i="2"/>
  <c r="AK743" i="2"/>
  <c r="AK708" i="2"/>
  <c r="AK744" i="2"/>
  <c r="AK677" i="2"/>
  <c r="AJ683" i="2"/>
  <c r="AK648" i="2"/>
  <c r="AK661" i="2"/>
  <c r="AJ752" i="2"/>
  <c r="AK807" i="2"/>
  <c r="AJ738" i="2"/>
  <c r="AJ703" i="2"/>
  <c r="AK728" i="2"/>
  <c r="AK629" i="2"/>
  <c r="AJ675" i="2"/>
  <c r="AJ643" i="2"/>
  <c r="AK645" i="2"/>
  <c r="AJ728" i="2"/>
  <c r="AK775" i="2"/>
  <c r="AK727" i="2"/>
  <c r="AJ689" i="2"/>
  <c r="AJ713" i="2"/>
  <c r="AJ600" i="2"/>
  <c r="AK664" i="2"/>
  <c r="AK630" i="2"/>
  <c r="AJ630" i="2"/>
  <c r="AK573" i="2"/>
  <c r="AJ598" i="2"/>
  <c r="AJ521" i="2"/>
  <c r="AK534" i="2"/>
  <c r="AJ497" i="2"/>
  <c r="AK449" i="2"/>
  <c r="AJ515" i="2"/>
  <c r="AJ483" i="2"/>
  <c r="AK445" i="2"/>
  <c r="AJ437" i="2"/>
  <c r="AK395" i="2"/>
  <c r="AJ404" i="2"/>
  <c r="AK375" i="2"/>
  <c r="AK377" i="2"/>
  <c r="AK335" i="2"/>
  <c r="AJ312" i="2"/>
  <c r="AK306" i="2"/>
  <c r="AJ283" i="2"/>
  <c r="AJ818" i="2"/>
  <c r="AJ820" i="2"/>
  <c r="AJ691" i="2"/>
  <c r="AJ782" i="2"/>
  <c r="AK747" i="2"/>
  <c r="AK715" i="2"/>
  <c r="AK740" i="2"/>
  <c r="AJ669" i="2"/>
  <c r="AJ637" i="2"/>
  <c r="AJ608" i="2"/>
  <c r="AK668" i="2"/>
  <c r="AK636" i="2"/>
  <c r="AK657" i="2"/>
  <c r="AK609" i="2"/>
  <c r="AJ572" i="2"/>
  <c r="AJ545" i="2"/>
  <c r="AJ582" i="2"/>
  <c r="AK551" i="2"/>
  <c r="AK556" i="2"/>
  <c r="AJ517" i="2"/>
  <c r="AJ485" i="2"/>
  <c r="AK487" i="2"/>
  <c r="AJ443" i="2"/>
  <c r="AJ430" i="2"/>
  <c r="AJ418" i="2"/>
  <c r="AJ394" i="2"/>
  <c r="AJ724" i="2"/>
  <c r="AK689" i="2"/>
  <c r="AK640" i="2"/>
  <c r="AJ527" i="2"/>
  <c r="AJ503" i="2"/>
  <c r="AJ382" i="2"/>
  <c r="AK366" i="2"/>
  <c r="AK310" i="2"/>
  <c r="AJ270" i="2"/>
  <c r="AK254" i="2"/>
  <c r="AK238" i="2"/>
  <c r="AJ208" i="2"/>
  <c r="AJ219" i="2"/>
  <c r="AK155" i="2"/>
  <c r="AJ167" i="2"/>
  <c r="AK173" i="2"/>
  <c r="AK147" i="2"/>
  <c r="AJ146" i="2"/>
  <c r="AJ110" i="2"/>
  <c r="AJ108" i="2"/>
  <c r="AK99" i="2"/>
  <c r="AJ55" i="2"/>
  <c r="AJ45" i="2"/>
  <c r="AK33" i="2"/>
  <c r="AJ14" i="2"/>
  <c r="AK437" i="2"/>
  <c r="AK305" i="2"/>
  <c r="AK217" i="2"/>
  <c r="AJ130" i="2"/>
  <c r="AJ57" i="2"/>
  <c r="AJ800" i="2"/>
  <c r="AJ707" i="2"/>
  <c r="AJ720" i="2"/>
  <c r="AJ770" i="2"/>
  <c r="AJ722" i="2"/>
  <c r="AK760" i="2"/>
  <c r="AJ701" i="2"/>
  <c r="AK692" i="2"/>
  <c r="AJ659" i="2"/>
  <c r="AJ588" i="2"/>
  <c r="AJ592" i="2"/>
  <c r="AJ568" i="2"/>
  <c r="AK553" i="2"/>
  <c r="AK576" i="2"/>
  <c r="AK518" i="2"/>
  <c r="AK486" i="2"/>
  <c r="AK507" i="2"/>
  <c r="AJ507" i="2"/>
  <c r="AJ475" i="2"/>
  <c r="AJ432" i="2"/>
  <c r="AK430" i="2"/>
  <c r="AJ390" i="2"/>
  <c r="AJ396" i="2"/>
  <c r="AK358" i="2"/>
  <c r="AK367" i="2"/>
  <c r="AK326" i="2"/>
  <c r="AJ305" i="2"/>
  <c r="AK294" i="2"/>
  <c r="AK279" i="2"/>
  <c r="AJ802" i="2"/>
  <c r="AK711" i="2"/>
  <c r="AJ685" i="2"/>
  <c r="AJ774" i="2"/>
  <c r="AJ742" i="2"/>
  <c r="AK707" i="2"/>
  <c r="AK724" i="2"/>
  <c r="AJ661" i="2"/>
  <c r="AK628" i="2"/>
  <c r="AK704" i="2"/>
  <c r="AJ663" i="2"/>
  <c r="AJ620" i="2"/>
  <c r="AK641" i="2"/>
  <c r="AK597" i="2"/>
  <c r="AK561" i="2"/>
  <c r="AJ541" i="2"/>
  <c r="AJ574" i="2"/>
  <c r="AJ539" i="2"/>
  <c r="AJ535" i="2"/>
  <c r="AK506" i="2"/>
  <c r="AK474" i="2"/>
  <c r="AJ453" i="2"/>
  <c r="AJ435" i="2"/>
  <c r="AK466" i="2"/>
  <c r="AJ406" i="2"/>
  <c r="AJ816" i="2"/>
  <c r="AK799" i="2"/>
  <c r="AK720" i="2"/>
  <c r="AK588" i="2"/>
  <c r="AJ551" i="2"/>
  <c r="AJ441" i="2"/>
  <c r="AJ400" i="2"/>
  <c r="AJ338" i="2"/>
  <c r="AJ304" i="2"/>
  <c r="AJ277" i="2"/>
  <c r="AJ251" i="2"/>
  <c r="AJ233" i="2"/>
  <c r="AJ192" i="2"/>
  <c r="AK208" i="2"/>
  <c r="AJ191" i="2"/>
  <c r="AJ160" i="2"/>
  <c r="AK165" i="2"/>
  <c r="AJ139" i="2"/>
  <c r="AK139" i="2"/>
  <c r="AK104" i="2"/>
  <c r="AK114" i="2"/>
  <c r="AK91" i="2"/>
  <c r="AK63" i="2"/>
  <c r="AK48" i="2"/>
  <c r="AK38" i="2"/>
  <c r="AK7" i="2"/>
  <c r="AJ374" i="2"/>
  <c r="AK280" i="2"/>
  <c r="AK184" i="2"/>
  <c r="AJ98" i="2"/>
  <c r="AK45" i="2"/>
  <c r="AK788" i="2"/>
  <c r="AK787" i="2"/>
  <c r="AK613" i="2"/>
  <c r="AK545" i="2"/>
  <c r="AJ513" i="2"/>
  <c r="AK491" i="2"/>
  <c r="AJ455" i="2"/>
  <c r="AK419" i="2"/>
  <c r="AJ388" i="2"/>
  <c r="AK354" i="2"/>
  <c r="AK297" i="2"/>
  <c r="AK284" i="2"/>
  <c r="AJ697" i="2"/>
  <c r="AK763" i="2"/>
  <c r="AK772" i="2"/>
  <c r="AJ653" i="2"/>
  <c r="AK688" i="2"/>
  <c r="AJ604" i="2"/>
  <c r="AK589" i="2"/>
  <c r="AJ525" i="2"/>
  <c r="AJ523" i="2"/>
  <c r="AJ501" i="2"/>
  <c r="AJ469" i="2"/>
  <c r="AK442" i="2"/>
  <c r="AK776" i="2"/>
  <c r="AJ632" i="2"/>
  <c r="AK494" i="2"/>
  <c r="AJ378" i="2"/>
  <c r="AK301" i="2"/>
  <c r="AJ245" i="2"/>
  <c r="AK189" i="2"/>
  <c r="AJ183" i="2"/>
  <c r="AK151" i="2"/>
  <c r="AJ134" i="2"/>
  <c r="AK80" i="2"/>
  <c r="AK56" i="2"/>
  <c r="AK26" i="2"/>
  <c r="AK339" i="2"/>
  <c r="AJ168" i="2"/>
  <c r="AK44" i="2"/>
  <c r="AJ762" i="2"/>
  <c r="AJ610" i="2"/>
  <c r="AK669" i="2"/>
  <c r="AJ489" i="2"/>
  <c r="AJ426" i="2"/>
  <c r="AJ376" i="2"/>
  <c r="AJ334" i="2"/>
  <c r="AK261" i="2"/>
  <c r="AK250" i="2"/>
  <c r="AK221" i="2"/>
  <c r="AK192" i="2"/>
  <c r="AJ223" i="2"/>
  <c r="AK196" i="2"/>
  <c r="AJ152" i="2"/>
  <c r="AJ164" i="2"/>
  <c r="AJ147" i="2"/>
  <c r="AK127" i="2"/>
  <c r="AK92" i="2"/>
  <c r="AK75" i="2"/>
  <c r="AK66" i="2"/>
  <c r="AK52" i="2"/>
  <c r="AJ18" i="2"/>
  <c r="AJ11" i="2"/>
  <c r="AJ60" i="2"/>
  <c r="AJ31" i="2"/>
  <c r="AK11" i="2"/>
  <c r="AK736" i="2"/>
  <c r="AJ543" i="2"/>
  <c r="AK403" i="2"/>
  <c r="AJ316" i="2"/>
  <c r="AJ249" i="2"/>
  <c r="AK193" i="2"/>
  <c r="AK204" i="2"/>
  <c r="AJ176" i="2"/>
  <c r="AK135" i="2"/>
  <c r="AJ88" i="2"/>
  <c r="AJ37" i="2"/>
  <c r="AK21" i="2"/>
  <c r="AK709" i="2"/>
  <c r="AK752" i="2"/>
  <c r="AJ651" i="2"/>
  <c r="AK565" i="2"/>
  <c r="AK542" i="2"/>
  <c r="AK462" i="2"/>
  <c r="AK394" i="2"/>
  <c r="AJ320" i="2"/>
  <c r="AJ281" i="2"/>
  <c r="AJ264" i="2"/>
  <c r="AK246" i="2"/>
  <c r="AJ228" i="2"/>
  <c r="AK197" i="2"/>
  <c r="AJ227" i="2"/>
  <c r="AJ187" i="2"/>
  <c r="AJ158" i="2"/>
  <c r="AK159" i="2"/>
  <c r="AJ135" i="2"/>
  <c r="AJ142" i="2"/>
  <c r="AK107" i="2"/>
  <c r="AK88" i="2"/>
  <c r="AJ68" i="2"/>
  <c r="AJ41" i="2"/>
  <c r="AK792" i="2"/>
  <c r="AJ677" i="2"/>
  <c r="AK581" i="2"/>
  <c r="AK371" i="2"/>
  <c r="AJ313" i="2"/>
  <c r="AK225" i="2"/>
  <c r="AJ195" i="2"/>
  <c r="AK106" i="2"/>
  <c r="AK76" i="2"/>
  <c r="AJ23" i="2"/>
  <c r="AJ584" i="2"/>
  <c r="AJ537" i="2"/>
  <c r="AK502" i="2"/>
  <c r="AK475" i="2"/>
  <c r="AJ467" i="2"/>
  <c r="AK407" i="2"/>
  <c r="AK402" i="2"/>
  <c r="AJ346" i="2"/>
  <c r="AK314" i="2"/>
  <c r="AJ275" i="2"/>
  <c r="AK681" i="2"/>
  <c r="AJ758" i="2"/>
  <c r="AK756" i="2"/>
  <c r="AJ645" i="2"/>
  <c r="AK680" i="2"/>
  <c r="AK673" i="2"/>
  <c r="AK577" i="2"/>
  <c r="AJ594" i="2"/>
  <c r="AK572" i="2"/>
  <c r="AK490" i="2"/>
  <c r="AJ465" i="2"/>
  <c r="AK428" i="2"/>
  <c r="AJ756" i="2"/>
  <c r="AJ687" i="2"/>
  <c r="AK483" i="2"/>
  <c r="AJ362" i="2"/>
  <c r="AJ279" i="2"/>
  <c r="AJ235" i="2"/>
  <c r="AK224" i="2"/>
  <c r="AK172" i="2"/>
  <c r="AJ173" i="2"/>
  <c r="AK121" i="2"/>
  <c r="AJ78" i="2"/>
  <c r="AK41" i="2"/>
  <c r="AJ15" i="2"/>
  <c r="AJ302" i="2"/>
  <c r="AK140" i="2"/>
  <c r="AK14" i="2"/>
  <c r="AK719" i="2"/>
  <c r="AJ679" i="2"/>
  <c r="AJ616" i="2"/>
  <c r="AJ459" i="2"/>
  <c r="AJ422" i="2"/>
  <c r="AK398" i="2"/>
  <c r="AJ324" i="2"/>
  <c r="AJ253" i="2"/>
  <c r="AK245" i="2"/>
  <c r="AK213" i="2"/>
  <c r="AJ185" i="2"/>
  <c r="AK212" i="2"/>
  <c r="AK188" i="2"/>
  <c r="AJ143" i="2"/>
  <c r="AJ151" i="2"/>
  <c r="AK136" i="2"/>
  <c r="AK117" i="2"/>
  <c r="AJ76" i="2"/>
  <c r="AK95" i="2"/>
  <c r="AK67" i="2"/>
  <c r="AJ47" i="2"/>
  <c r="AK19" i="2"/>
  <c r="AK74" i="2"/>
  <c r="AJ53" i="2"/>
  <c r="AK34" i="2"/>
  <c r="AJ764" i="2"/>
  <c r="AK700" i="2"/>
  <c r="AK568" i="2"/>
  <c r="AK350" i="2"/>
  <c r="AJ268" i="2"/>
  <c r="AJ241" i="2"/>
  <c r="AJ200" i="2"/>
  <c r="AJ179" i="2"/>
  <c r="AJ177" i="2"/>
  <c r="AJ96" i="2"/>
  <c r="AK87" i="2"/>
  <c r="AJ29" i="2"/>
  <c r="AJ10" i="2"/>
  <c r="AK779" i="2"/>
  <c r="AK626" i="2"/>
  <c r="AJ622" i="2"/>
  <c r="AJ529" i="2"/>
  <c r="AJ505" i="2"/>
  <c r="AJ420" i="2"/>
  <c r="AK385" i="2"/>
  <c r="AK309" i="2"/>
  <c r="AJ287" i="2"/>
  <c r="AJ260" i="2"/>
  <c r="AJ243" i="2"/>
  <c r="AJ220" i="2"/>
  <c r="AK200" i="2"/>
  <c r="AK216" i="2"/>
  <c r="AK180" i="2"/>
  <c r="AJ188" i="2"/>
  <c r="AJ181" i="2"/>
  <c r="AJ127" i="2"/>
  <c r="AK131" i="2"/>
  <c r="AJ116" i="2"/>
  <c r="AJ74" i="2"/>
  <c r="AK62" i="2"/>
  <c r="AJ27" i="2"/>
  <c r="AJ732" i="2"/>
  <c r="AJ612" i="2"/>
  <c r="AK526" i="2"/>
  <c r="AJ366" i="2"/>
  <c r="AJ285" i="2"/>
  <c r="AK209" i="2"/>
  <c r="AJ163" i="2"/>
  <c r="AK109" i="2"/>
  <c r="AK57" i="2"/>
  <c r="AK557" i="2"/>
  <c r="AK560" i="2"/>
  <c r="AJ481" i="2"/>
  <c r="AJ499" i="2"/>
  <c r="AK470" i="2"/>
  <c r="AJ384" i="2"/>
  <c r="AJ350" i="2"/>
  <c r="AJ328" i="2"/>
  <c r="AK291" i="2"/>
  <c r="AK784" i="2"/>
  <c r="AK803" i="2"/>
  <c r="AK731" i="2"/>
  <c r="AJ711" i="2"/>
  <c r="AJ596" i="2"/>
  <c r="AK652" i="2"/>
  <c r="AJ628" i="2"/>
  <c r="AJ556" i="2"/>
  <c r="AJ566" i="2"/>
  <c r="AK519" i="2"/>
  <c r="AJ461" i="2"/>
  <c r="AK410" i="2"/>
  <c r="AK415" i="2"/>
  <c r="AK767" i="2"/>
  <c r="AK605" i="2"/>
  <c r="AJ414" i="2"/>
  <c r="AK325" i="2"/>
  <c r="AK264" i="2"/>
  <c r="AJ224" i="2"/>
  <c r="AK203" i="2"/>
  <c r="AJ155" i="2"/>
  <c r="AJ131" i="2"/>
  <c r="AJ102" i="2"/>
  <c r="AJ86" i="2"/>
  <c r="AJ43" i="2"/>
  <c r="AJ606" i="2"/>
  <c r="AK265" i="2"/>
  <c r="AJ80" i="2"/>
  <c r="AJ748" i="2"/>
  <c r="AK768" i="2"/>
  <c r="AK656" i="2"/>
  <c r="AJ519" i="2"/>
  <c r="AJ495" i="2"/>
  <c r="AK434" i="2"/>
  <c r="AK355" i="2"/>
  <c r="AJ300" i="2"/>
  <c r="AJ258" i="2"/>
  <c r="AJ237" i="2"/>
  <c r="AK205" i="2"/>
  <c r="AJ203" i="2"/>
  <c r="AJ207" i="2"/>
  <c r="AK176" i="2"/>
  <c r="AJ180" i="2"/>
  <c r="AJ169" i="2"/>
  <c r="AK128" i="2"/>
  <c r="AJ112" i="2"/>
  <c r="AJ92" i="2"/>
  <c r="AJ90" i="2"/>
  <c r="AJ62" i="2"/>
  <c r="AK25" i="2"/>
  <c r="AK15" i="2"/>
  <c r="AJ70" i="2"/>
  <c r="AJ49" i="2"/>
  <c r="AK22" i="2"/>
  <c r="AJ695" i="2"/>
  <c r="AK621" i="2"/>
  <c r="AJ479" i="2"/>
  <c r="AK322" i="2"/>
  <c r="AK275" i="2"/>
  <c r="AK234" i="2"/>
  <c r="AJ231" i="2"/>
  <c r="AK168" i="2"/>
  <c r="AK124" i="2"/>
  <c r="AK102" i="2"/>
  <c r="AK71" i="2"/>
  <c r="AJ25" i="2"/>
  <c r="AJ772" i="2"/>
  <c r="AK735" i="2"/>
  <c r="AK600" i="2"/>
  <c r="AK653" i="2"/>
  <c r="AJ590" i="2"/>
  <c r="AK515" i="2"/>
  <c r="AK411" i="2"/>
  <c r="AJ370" i="2"/>
  <c r="AK318" i="2"/>
  <c r="AK272" i="2"/>
  <c r="AJ266" i="2"/>
  <c r="AJ239" i="2"/>
  <c r="AJ212" i="2"/>
  <c r="AK185" i="2"/>
  <c r="AJ211" i="2"/>
  <c r="AJ175" i="2"/>
  <c r="AK177" i="2"/>
  <c r="AJ165" i="2"/>
  <c r="AJ120" i="2"/>
  <c r="AJ126" i="2"/>
  <c r="AK103" i="2"/>
  <c r="AJ94" i="2"/>
  <c r="AJ66" i="2"/>
  <c r="AJ7" i="2"/>
  <c r="AK815" i="2"/>
  <c r="AJ667" i="2"/>
  <c r="AK478" i="2"/>
  <c r="AK342" i="2"/>
  <c r="AJ247" i="2"/>
  <c r="AK231" i="2"/>
  <c r="AJ184" i="2"/>
  <c r="AJ106" i="2"/>
  <c r="AK29" i="2"/>
  <c r="AK549" i="2"/>
  <c r="AJ533" i="2"/>
  <c r="AJ463" i="2"/>
  <c r="AJ491" i="2"/>
  <c r="AK450" i="2"/>
  <c r="AK374" i="2"/>
  <c r="AK359" i="2"/>
  <c r="AK317" i="2"/>
  <c r="AK292" i="2"/>
  <c r="AK820" i="2"/>
  <c r="AJ790" i="2"/>
  <c r="AJ726" i="2"/>
  <c r="AJ699" i="2"/>
  <c r="AJ624" i="2"/>
  <c r="AJ647" i="2"/>
  <c r="AK625" i="2"/>
  <c r="AK547" i="2"/>
  <c r="AJ558" i="2"/>
  <c r="AK530" i="2"/>
  <c r="AK503" i="2"/>
  <c r="AK441" i="2"/>
  <c r="AK399" i="2"/>
  <c r="AJ746" i="2"/>
  <c r="AJ576" i="2"/>
  <c r="AJ398" i="2"/>
  <c r="AJ321" i="2"/>
  <c r="AJ256" i="2"/>
  <c r="AJ216" i="2"/>
  <c r="AJ196" i="2"/>
  <c r="AK181" i="2"/>
  <c r="AK118" i="2"/>
  <c r="AK113" i="2"/>
  <c r="AJ64" i="2"/>
  <c r="AJ35" i="2"/>
  <c r="AK499" i="2"/>
  <c r="AK256" i="2"/>
  <c r="AJ82" i="2"/>
  <c r="AJ716" i="2"/>
  <c r="AK634" i="2"/>
  <c r="AK633" i="2"/>
  <c r="AK510" i="2"/>
  <c r="AJ451" i="2"/>
  <c r="AK427" i="2"/>
  <c r="AK334" i="2"/>
  <c r="AK269" i="2"/>
  <c r="AK253" i="2"/>
  <c r="AJ232" i="2"/>
  <c r="AJ199" i="2"/>
  <c r="AK228" i="2"/>
  <c r="AK201" i="2"/>
  <c r="AJ171" i="2"/>
  <c r="AJ172" i="2"/>
  <c r="AJ154" i="2"/>
  <c r="AJ138" i="2"/>
  <c r="AK110" i="2"/>
  <c r="AJ84" i="2"/>
  <c r="AK79" i="2"/>
  <c r="AK55" i="2"/>
  <c r="AK30" i="2"/>
  <c r="AK10" i="2"/>
  <c r="AK78" i="2"/>
  <c r="AJ51" i="2"/>
  <c r="AK18" i="2"/>
  <c r="AJ730" i="2"/>
  <c r="AJ560" i="2"/>
  <c r="AK446" i="2"/>
  <c r="AJ325" i="2"/>
  <c r="AJ262" i="2"/>
  <c r="AJ201" i="2"/>
  <c r="AK220" i="2"/>
  <c r="AK143" i="2"/>
  <c r="AJ150" i="2"/>
  <c r="AK84" i="2"/>
  <c r="AK59" i="2"/>
  <c r="AJ21" i="2"/>
  <c r="AJ740" i="2"/>
  <c r="AK713" i="2"/>
  <c r="AK672" i="2"/>
  <c r="AK592" i="2"/>
  <c r="AK584" i="2"/>
  <c r="AJ487" i="2"/>
  <c r="AJ392" i="2"/>
  <c r="AK343" i="2"/>
  <c r="AJ296" i="2"/>
  <c r="AJ273" i="2"/>
  <c r="AK260" i="2"/>
  <c r="AK242" i="2"/>
  <c r="AJ204" i="2"/>
  <c r="AK232" i="2"/>
  <c r="AK148" i="2"/>
  <c r="AK164" i="2"/>
  <c r="AK169" i="2"/>
  <c r="AK144" i="2"/>
  <c r="AJ118" i="2"/>
  <c r="AJ114" i="2"/>
  <c r="AJ100" i="2"/>
  <c r="AK83" i="2"/>
  <c r="AK49" i="2"/>
  <c r="AJ780" i="2"/>
  <c r="AK751" i="2"/>
  <c r="AK637" i="2"/>
  <c r="AJ511" i="2"/>
  <c r="AK351" i="2"/>
  <c r="AK255" i="2"/>
  <c r="AJ215" i="2"/>
  <c r="AK132" i="2"/>
  <c r="AK72" i="2"/>
  <c r="AJ33" i="2"/>
  <c r="AJ4" i="2"/>
  <c r="E34" i="2"/>
  <c r="AK4" i="2"/>
  <c r="AJ5" i="2"/>
  <c r="D34" i="2"/>
  <c r="AK5" i="2"/>
  <c r="AH240" i="2"/>
  <c r="AH250" i="2"/>
  <c r="AI260" i="2"/>
  <c r="AH267" i="2"/>
  <c r="AI276" i="2"/>
  <c r="AI292" i="2"/>
  <c r="AI303" i="2"/>
  <c r="AI321" i="2"/>
  <c r="AI334" i="2"/>
  <c r="AI349" i="2"/>
  <c r="AI362" i="2"/>
  <c r="AI387" i="2"/>
  <c r="AH397" i="2"/>
  <c r="AH409" i="2"/>
  <c r="AH234" i="2"/>
  <c r="AI247" i="2"/>
  <c r="AI256" i="2"/>
  <c r="AH263" i="2"/>
  <c r="AH278" i="2"/>
  <c r="AI297" i="2"/>
  <c r="AI310" i="2"/>
  <c r="AH324" i="2"/>
  <c r="AI337" i="2"/>
  <c r="AI368" i="2"/>
  <c r="AI378" i="2"/>
  <c r="AH391" i="2"/>
  <c r="AI403" i="2"/>
  <c r="AI418" i="2"/>
  <c r="AI242" i="2"/>
  <c r="AI263" i="2"/>
  <c r="AI278" i="2"/>
  <c r="AH290" i="2"/>
  <c r="AI301" i="2"/>
  <c r="AH308" i="2"/>
  <c r="AH315" i="2"/>
  <c r="AI324" i="2"/>
  <c r="AI332" i="2"/>
  <c r="AI344" i="2"/>
  <c r="AI355" i="2"/>
  <c r="AI363" i="2"/>
  <c r="AI370" i="2"/>
  <c r="AH383" i="2"/>
  <c r="AH395" i="2"/>
  <c r="AH405" i="2"/>
  <c r="AH417" i="2"/>
  <c r="AH246" i="2"/>
  <c r="AI258" i="2"/>
  <c r="AI271" i="2"/>
  <c r="AI283" i="2"/>
  <c r="AH292" i="2"/>
  <c r="AH303" i="2"/>
  <c r="AI315" i="2"/>
  <c r="AI323" i="2"/>
  <c r="AI336" i="2"/>
  <c r="AH345" i="2"/>
  <c r="AI354" i="2"/>
  <c r="AI366" i="2"/>
  <c r="AI381" i="2"/>
  <c r="AI388" i="2"/>
  <c r="AI394" i="2"/>
  <c r="AI405" i="2"/>
  <c r="AI417" i="2"/>
  <c r="AI4" i="2"/>
  <c r="AI245" i="2"/>
  <c r="AI254" i="2"/>
  <c r="AI261" i="2"/>
  <c r="AI273" i="2"/>
  <c r="AI281" i="2"/>
  <c r="AH297" i="2"/>
  <c r="AH312" i="2"/>
  <c r="AH327" i="2"/>
  <c r="AH337" i="2"/>
  <c r="AI353" i="2"/>
  <c r="AI365" i="2"/>
  <c r="AI389" i="2"/>
  <c r="AI400" i="2"/>
  <c r="AI410" i="2"/>
  <c r="AI240" i="2"/>
  <c r="AI248" i="2"/>
  <c r="AI257" i="2"/>
  <c r="AI267" i="2"/>
  <c r="AI285" i="2"/>
  <c r="AI298" i="2"/>
  <c r="AH311" i="2"/>
  <c r="AI327" i="2"/>
  <c r="AI347" i="2"/>
  <c r="AI371" i="2"/>
  <c r="AH379" i="2"/>
  <c r="AI397" i="2"/>
  <c r="AI409" i="2"/>
  <c r="AI234" i="2"/>
  <c r="AI244" i="2"/>
  <c r="AH265" i="2"/>
  <c r="AH280" i="2"/>
  <c r="AI293" i="2"/>
  <c r="AH305" i="2"/>
  <c r="AI309" i="2"/>
  <c r="AI316" i="2"/>
  <c r="AH329" i="2"/>
  <c r="AI339" i="2"/>
  <c r="AI346" i="2"/>
  <c r="AI356" i="2"/>
  <c r="AI364" i="2"/>
  <c r="AH373" i="2"/>
  <c r="AI385" i="2"/>
  <c r="AH399" i="2"/>
  <c r="AH407" i="2"/>
  <c r="AI235" i="2"/>
  <c r="AI249" i="2"/>
  <c r="AH261" i="2"/>
  <c r="AH276" i="2"/>
  <c r="AH284" i="2"/>
  <c r="AI294" i="2"/>
  <c r="AI307" i="2"/>
  <c r="AI318" i="2"/>
  <c r="AI325" i="2"/>
  <c r="AI338" i="2"/>
  <c r="AH349" i="2"/>
  <c r="AH357" i="2"/>
  <c r="AI369" i="2"/>
  <c r="AI383" i="2"/>
  <c r="AH389" i="2"/>
  <c r="AI395" i="2"/>
  <c r="AI407" i="2"/>
  <c r="AI246" i="2"/>
  <c r="AI264" i="2"/>
  <c r="AI282" i="2"/>
  <c r="AI317" i="2"/>
  <c r="AI341" i="2"/>
  <c r="AH375" i="2"/>
  <c r="AH403" i="2"/>
  <c r="AH242" i="2"/>
  <c r="AI259" i="2"/>
  <c r="AH286" i="2"/>
  <c r="AI312" i="2"/>
  <c r="AI348" i="2"/>
  <c r="AI384" i="2"/>
  <c r="AI412" i="2"/>
  <c r="AI251" i="2"/>
  <c r="AI286" i="2"/>
  <c r="AI306" i="2"/>
  <c r="AH320" i="2"/>
  <c r="AI340" i="2"/>
  <c r="AH358" i="2"/>
  <c r="AI379" i="2"/>
  <c r="AI401" i="2"/>
  <c r="AH236" i="2"/>
  <c r="AI265" i="2"/>
  <c r="AI288" i="2"/>
  <c r="AI308" i="2"/>
  <c r="AI331" i="2"/>
  <c r="AI350" i="2"/>
  <c r="AI373" i="2"/>
  <c r="AI392" i="2"/>
  <c r="AH411" i="2"/>
  <c r="AI425" i="2"/>
  <c r="AI441" i="2"/>
  <c r="AI454" i="2"/>
  <c r="AH472" i="2"/>
  <c r="AH478" i="2"/>
  <c r="AH498" i="2"/>
  <c r="AH506" i="2"/>
  <c r="AI516" i="2"/>
  <c r="AI529" i="2"/>
  <c r="AI539" i="2"/>
  <c r="AI549" i="2"/>
  <c r="AI556" i="2"/>
  <c r="AI570" i="2"/>
  <c r="AI576" i="2"/>
  <c r="AH585" i="2"/>
  <c r="AI601" i="2"/>
  <c r="AH615" i="2"/>
  <c r="AI628" i="2"/>
  <c r="AI439" i="2"/>
  <c r="AI445" i="2"/>
  <c r="AI458" i="2"/>
  <c r="AI469" i="2"/>
  <c r="AH480" i="2"/>
  <c r="AH486" i="2"/>
  <c r="AI496" i="2"/>
  <c r="AH504" i="2"/>
  <c r="AH520" i="2"/>
  <c r="AI528" i="2"/>
  <c r="AH555" i="2"/>
  <c r="AI571" i="2"/>
  <c r="AI582" i="2"/>
  <c r="AI588" i="2"/>
  <c r="AI606" i="2"/>
  <c r="AH619" i="2"/>
  <c r="AI635" i="2"/>
  <c r="AH427" i="2"/>
  <c r="AI440" i="2"/>
  <c r="AI451" i="2"/>
  <c r="AI464" i="2"/>
  <c r="AH474" i="2"/>
  <c r="AH484" i="2"/>
  <c r="AH492" i="2"/>
  <c r="AI503" i="2"/>
  <c r="AH510" i="2"/>
  <c r="AH518" i="2"/>
  <c r="AH532" i="2"/>
  <c r="AH544" i="2"/>
  <c r="AI561" i="2"/>
  <c r="AH573" i="2"/>
  <c r="AH587" i="2"/>
  <c r="AI596" i="2"/>
  <c r="AH611" i="2"/>
  <c r="AI619" i="2"/>
  <c r="AH631" i="2"/>
  <c r="AI427" i="2"/>
  <c r="AI433" i="2"/>
  <c r="AI448" i="2"/>
  <c r="AI461" i="2"/>
  <c r="AI471" i="2"/>
  <c r="AI477" i="2"/>
  <c r="AI488" i="2"/>
  <c r="AI510" i="2"/>
  <c r="AI518" i="2"/>
  <c r="AH534" i="2"/>
  <c r="AI544" i="2"/>
  <c r="AI559" i="2"/>
  <c r="AH567" i="2"/>
  <c r="AI573" i="2"/>
  <c r="AI591" i="2"/>
  <c r="AH599" i="2"/>
  <c r="AH605" i="2"/>
  <c r="AI623" i="2"/>
  <c r="AH635" i="2"/>
  <c r="AH642" i="2"/>
  <c r="AI658" i="2"/>
  <c r="AH664" i="2"/>
  <c r="AI687" i="2"/>
  <c r="AH698" i="2"/>
  <c r="AI711" i="2"/>
  <c r="AI717" i="2"/>
  <c r="AH725" i="2"/>
  <c r="AI741" i="2"/>
  <c r="AH747" i="2"/>
  <c r="AI760" i="2"/>
  <c r="AI767" i="2"/>
  <c r="AH779" i="2"/>
  <c r="AI790" i="2"/>
  <c r="AI804" i="2"/>
  <c r="AH9" i="2"/>
  <c r="AI641" i="2"/>
  <c r="AI647" i="2"/>
  <c r="AI655" i="2"/>
  <c r="AH666" i="2"/>
  <c r="AI679" i="2"/>
  <c r="AH690" i="2"/>
  <c r="AI704" i="2"/>
  <c r="AI725" i="2"/>
  <c r="AH731" i="2"/>
  <c r="AI744" i="2"/>
  <c r="AI751" i="2"/>
  <c r="AI765" i="2"/>
  <c r="AH773" i="2"/>
  <c r="AI779" i="2"/>
  <c r="AI785" i="2"/>
  <c r="AI793" i="2"/>
  <c r="AH807" i="2"/>
  <c r="AH815" i="2"/>
  <c r="AH821" i="2"/>
  <c r="AI14" i="2"/>
  <c r="AI646" i="2"/>
  <c r="AH654" i="2"/>
  <c r="AI669" i="2"/>
  <c r="AI675" i="2"/>
  <c r="AH682" i="2"/>
  <c r="AI688" i="2"/>
  <c r="AI700" i="2"/>
  <c r="AI710" i="2"/>
  <c r="AI728" i="2"/>
  <c r="AI735" i="2"/>
  <c r="AI749" i="2"/>
  <c r="AH757" i="2"/>
  <c r="AI773" i="2"/>
  <c r="AI781" i="2"/>
  <c r="AH799" i="2"/>
  <c r="AI807" i="2"/>
  <c r="AI817" i="2"/>
  <c r="AI8" i="2"/>
  <c r="AH640" i="2"/>
  <c r="AI654" i="2"/>
  <c r="AH660" i="2"/>
  <c r="AI678" i="2"/>
  <c r="AI689" i="2"/>
  <c r="AI706" i="2"/>
  <c r="AI719" i="2"/>
  <c r="AI733" i="2"/>
  <c r="AH741" i="2"/>
  <c r="AI757" i="2"/>
  <c r="AH763" i="2"/>
  <c r="AI786" i="2"/>
  <c r="AH248" i="2"/>
  <c r="AI266" i="2"/>
  <c r="AI284" i="2"/>
  <c r="AI319" i="2"/>
  <c r="AI345" i="2"/>
  <c r="AI377" i="2"/>
  <c r="AI408" i="2"/>
  <c r="AH244" i="2"/>
  <c r="AI262" i="2"/>
  <c r="AH293" i="2"/>
  <c r="AH316" i="2"/>
  <c r="AH361" i="2"/>
  <c r="AH385" i="2"/>
  <c r="AH413" i="2"/>
  <c r="AH252" i="2"/>
  <c r="AH288" i="2"/>
  <c r="AH307" i="2"/>
  <c r="AH323" i="2"/>
  <c r="AI343" i="2"/>
  <c r="AI361" i="2"/>
  <c r="AH381" i="2"/>
  <c r="AI404" i="2"/>
  <c r="AI238" i="2"/>
  <c r="AI269" i="2"/>
  <c r="AI290" i="2"/>
  <c r="AI313" i="2"/>
  <c r="AI335" i="2"/>
  <c r="AH353" i="2"/>
  <c r="AH377" i="2"/>
  <c r="AH393" i="2"/>
  <c r="AI415" i="2"/>
  <c r="AI429" i="2"/>
  <c r="AI442" i="2"/>
  <c r="AH458" i="2"/>
  <c r="AI473" i="2"/>
  <c r="AI494" i="2"/>
  <c r="AI501" i="2"/>
  <c r="AI511" i="2"/>
  <c r="AI524" i="2"/>
  <c r="AH530" i="2"/>
  <c r="AH540" i="2"/>
  <c r="AI550" i="2"/>
  <c r="AI557" i="2"/>
  <c r="AH571" i="2"/>
  <c r="AI577" i="2"/>
  <c r="AH589" i="2"/>
  <c r="AI603" i="2"/>
  <c r="AI620" i="2"/>
  <c r="AI633" i="2"/>
  <c r="AH440" i="2"/>
  <c r="AI446" i="2"/>
  <c r="AI460" i="2"/>
  <c r="AH470" i="2"/>
  <c r="AI481" i="2"/>
  <c r="AI489" i="2"/>
  <c r="AI498" i="2"/>
  <c r="AI506" i="2"/>
  <c r="AI521" i="2"/>
  <c r="AI530" i="2"/>
  <c r="AI558" i="2"/>
  <c r="AI575" i="2"/>
  <c r="AH583" i="2"/>
  <c r="AI589" i="2"/>
  <c r="AH607" i="2"/>
  <c r="AI621" i="2"/>
  <c r="AI420" i="2"/>
  <c r="AH431" i="2"/>
  <c r="AI444" i="2"/>
  <c r="AH452" i="2"/>
  <c r="AH466" i="2"/>
  <c r="AI479" i="2"/>
  <c r="AI486" i="2"/>
  <c r="AI493" i="2"/>
  <c r="AI504" i="2"/>
  <c r="AI513" i="2"/>
  <c r="AI520" i="2"/>
  <c r="AI537" i="2"/>
  <c r="AI555" i="2"/>
  <c r="AI564" i="2"/>
  <c r="AI579" i="2"/>
  <c r="AI590" i="2"/>
  <c r="AI597" i="2"/>
  <c r="AI612" i="2"/>
  <c r="AI622" i="2"/>
  <c r="AI421" i="2"/>
  <c r="AH429" i="2"/>
  <c r="AI437" i="2"/>
  <c r="AI452" i="2"/>
  <c r="AH462" i="2"/>
  <c r="AH473" i="2"/>
  <c r="AI483" i="2"/>
  <c r="AI491" i="2"/>
  <c r="AH512" i="2"/>
  <c r="AI523" i="2"/>
  <c r="AH536" i="2"/>
  <c r="AH550" i="2"/>
  <c r="AI562" i="2"/>
  <c r="AI568" i="2"/>
  <c r="AH577" i="2"/>
  <c r="AH593" i="2"/>
  <c r="AH601" i="2"/>
  <c r="AI609" i="2"/>
  <c r="AH629" i="2"/>
  <c r="AI637" i="2"/>
  <c r="AI643" i="2"/>
  <c r="AI660" i="2"/>
  <c r="AI667" i="2"/>
  <c r="AI692" i="2"/>
  <c r="AI703" i="2"/>
  <c r="AI712" i="2"/>
  <c r="AI720" i="2"/>
  <c r="AI726" i="2"/>
  <c r="AI743" i="2"/>
  <c r="AI750" i="2"/>
  <c r="AI761" i="2"/>
  <c r="AH769" i="2"/>
  <c r="AH785" i="2"/>
  <c r="AH791" i="2"/>
  <c r="AH805" i="2"/>
  <c r="AI10" i="2"/>
  <c r="AI642" i="2"/>
  <c r="AH648" i="2"/>
  <c r="AI661" i="2"/>
  <c r="AI668" i="2"/>
  <c r="AH680" i="2"/>
  <c r="AI698" i="2"/>
  <c r="AI708" i="2"/>
  <c r="AI727" i="2"/>
  <c r="AI734" i="2"/>
  <c r="AI745" i="2"/>
  <c r="AH753" i="2"/>
  <c r="AI768" i="2"/>
  <c r="AI774" i="2"/>
  <c r="AH781" i="2"/>
  <c r="AI787" i="2"/>
  <c r="AI796" i="2"/>
  <c r="AH809" i="2"/>
  <c r="AH817" i="2"/>
  <c r="AH8" i="2"/>
  <c r="AH636" i="2"/>
  <c r="AI648" i="2"/>
  <c r="AH656" i="2"/>
  <c r="AI670" i="2"/>
  <c r="AH676" i="2"/>
  <c r="AI683" i="2"/>
  <c r="AI690" i="2"/>
  <c r="AI702" i="2"/>
  <c r="AI718" i="2"/>
  <c r="AI729" i="2"/>
  <c r="AH737" i="2"/>
  <c r="AI752" i="2"/>
  <c r="AI758" i="2"/>
  <c r="AI775" i="2"/>
  <c r="AI783" i="2"/>
  <c r="AH801" i="2"/>
  <c r="AI809" i="2"/>
  <c r="AI819" i="2"/>
  <c r="AI13" i="2"/>
  <c r="AI649" i="2"/>
  <c r="AI656" i="2"/>
  <c r="AI673" i="2"/>
  <c r="AI681" i="2"/>
  <c r="AH692" i="2"/>
  <c r="AH712" i="2"/>
  <c r="AH721" i="2"/>
  <c r="AI736" i="2"/>
  <c r="AI742" i="2"/>
  <c r="AI759" i="2"/>
  <c r="AI766" i="2"/>
  <c r="AI794" i="2"/>
  <c r="AI236" i="2"/>
  <c r="AH257" i="2"/>
  <c r="AH274" i="2"/>
  <c r="AH299" i="2"/>
  <c r="AH328" i="2"/>
  <c r="AI357" i="2"/>
  <c r="AI393" i="2"/>
  <c r="AI411" i="2"/>
  <c r="AI250" i="2"/>
  <c r="AI274" i="2"/>
  <c r="AI299" i="2"/>
  <c r="AI328" i="2"/>
  <c r="AI372" i="2"/>
  <c r="AH401" i="2"/>
  <c r="AI237" i="2"/>
  <c r="AH269" i="2"/>
  <c r="AH295" i="2"/>
  <c r="AI311" i="2"/>
  <c r="AI330" i="2"/>
  <c r="AI351" i="2"/>
  <c r="AH366" i="2"/>
  <c r="AI390" i="2"/>
  <c r="AI413" i="2"/>
  <c r="AI252" i="2"/>
  <c r="AI280" i="2"/>
  <c r="AI295" i="2"/>
  <c r="AH319" i="2"/>
  <c r="AH341" i="2"/>
  <c r="AI358" i="2"/>
  <c r="AI386" i="2"/>
  <c r="AI398" i="2"/>
  <c r="AH419" i="2"/>
  <c r="AI435" i="2"/>
  <c r="AH446" i="2"/>
  <c r="AH460" i="2"/>
  <c r="AI475" i="2"/>
  <c r="AH496" i="2"/>
  <c r="AH502" i="2"/>
  <c r="AI512" i="2"/>
  <c r="AH526" i="2"/>
  <c r="AI534" i="2"/>
  <c r="AH546" i="2"/>
  <c r="AI552" i="2"/>
  <c r="AI563" i="2"/>
  <c r="AI574" i="2"/>
  <c r="AI580" i="2"/>
  <c r="AI593" i="2"/>
  <c r="AI605" i="2"/>
  <c r="AH621" i="2"/>
  <c r="AI419" i="2"/>
  <c r="AI443" i="2"/>
  <c r="AI449" i="2"/>
  <c r="AI463" i="2"/>
  <c r="AI472" i="2"/>
  <c r="AH482" i="2"/>
  <c r="AH490" i="2"/>
  <c r="AH500" i="2"/>
  <c r="AH508" i="2"/>
  <c r="AH522" i="2"/>
  <c r="AI540" i="2"/>
  <c r="AH561" i="2"/>
  <c r="AI578" i="2"/>
  <c r="AI584" i="2"/>
  <c r="AI594" i="2"/>
  <c r="AI615" i="2"/>
  <c r="AI625" i="2"/>
  <c r="AH421" i="2"/>
  <c r="AH433" i="2"/>
  <c r="AI447" i="2"/>
  <c r="AI455" i="2"/>
  <c r="AH468" i="2"/>
  <c r="AI480" i="2"/>
  <c r="AH488" i="2"/>
  <c r="AI499" i="2"/>
  <c r="AI507" i="2"/>
  <c r="AH514" i="2"/>
  <c r="AI522" i="2"/>
  <c r="AH538" i="2"/>
  <c r="AH559" i="2"/>
  <c r="AI565" i="2"/>
  <c r="AI583" i="2"/>
  <c r="AH591" i="2"/>
  <c r="AI607" i="2"/>
  <c r="AH613" i="2"/>
  <c r="AH623" i="2"/>
  <c r="AH423" i="2"/>
  <c r="AI430" i="2"/>
  <c r="AI438" i="2"/>
  <c r="AH454" i="2"/>
  <c r="AI466" i="2"/>
  <c r="AI474" i="2"/>
  <c r="AI484" i="2"/>
  <c r="AI492" i="2"/>
  <c r="AI514" i="2"/>
  <c r="AH524" i="2"/>
  <c r="AI538" i="2"/>
  <c r="AH552" i="2"/>
  <c r="AH563" i="2"/>
  <c r="AI569" i="2"/>
  <c r="AH581" i="2"/>
  <c r="AI595" i="2"/>
  <c r="AH603" i="2"/>
  <c r="AI611" i="2"/>
  <c r="AI631" i="2"/>
  <c r="AI638" i="2"/>
  <c r="AH644" i="2"/>
  <c r="AH662" i="2"/>
  <c r="AH668" i="2"/>
  <c r="AI694" i="2"/>
  <c r="AH704" i="2"/>
  <c r="AI714" i="2"/>
  <c r="AI721" i="2"/>
  <c r="AH727" i="2"/>
  <c r="AH745" i="2"/>
  <c r="AH751" i="2"/>
  <c r="AI763" i="2"/>
  <c r="AH771" i="2"/>
  <c r="AH787" i="2"/>
  <c r="AH793" i="2"/>
  <c r="AI813" i="2"/>
  <c r="AI11" i="2"/>
  <c r="AI644" i="2"/>
  <c r="AI651" i="2"/>
  <c r="AI662" i="2"/>
  <c r="AH670" i="2"/>
  <c r="AH686" i="2"/>
  <c r="AH700" i="2"/>
  <c r="AH710" i="2"/>
  <c r="AH729" i="2"/>
  <c r="AH735" i="2"/>
  <c r="AI747" i="2"/>
  <c r="AH755" i="2"/>
  <c r="AI769" i="2"/>
  <c r="AH775" i="2"/>
  <c r="AI782" i="2"/>
  <c r="AI789" i="2"/>
  <c r="AH797" i="2"/>
  <c r="AI810" i="2"/>
  <c r="AI818" i="2"/>
  <c r="AI9" i="2"/>
  <c r="AI639" i="2"/>
  <c r="AH650" i="2"/>
  <c r="AI665" i="2"/>
  <c r="AI672" i="2"/>
  <c r="AH678" i="2"/>
  <c r="AH684" i="2"/>
  <c r="AI695" i="2"/>
  <c r="AI705" i="2"/>
  <c r="AH719" i="2"/>
  <c r="AI731" i="2"/>
  <c r="AH739" i="2"/>
  <c r="AI753" i="2"/>
  <c r="AH759" i="2"/>
  <c r="AI777" i="2"/>
  <c r="AI788" i="2"/>
  <c r="AI802" i="2"/>
  <c r="AI811" i="2"/>
  <c r="AI821" i="2"/>
  <c r="AI636" i="2"/>
  <c r="AI650" i="2"/>
  <c r="AH658" i="2"/>
  <c r="AI674" i="2"/>
  <c r="AI682" i="2"/>
  <c r="AH694" i="2"/>
  <c r="AH714" i="2"/>
  <c r="AH723" i="2"/>
  <c r="AI737" i="2"/>
  <c r="AH743" i="2"/>
  <c r="AH761" i="2"/>
  <c r="AH767" i="2"/>
  <c r="AI239" i="2"/>
  <c r="AH259" i="2"/>
  <c r="AI275" i="2"/>
  <c r="AH300" i="2"/>
  <c r="AH333" i="2"/>
  <c r="AI360" i="2"/>
  <c r="AI396" i="2"/>
  <c r="AI233" i="2"/>
  <c r="AH255" i="2"/>
  <c r="AI277" i="2"/>
  <c r="AI300" i="2"/>
  <c r="AI333" i="2"/>
  <c r="AI374" i="2"/>
  <c r="AI402" i="2"/>
  <c r="AH238" i="2"/>
  <c r="AH271" i="2"/>
  <c r="AH296" i="2"/>
  <c r="AI314" i="2"/>
  <c r="AH331" i="2"/>
  <c r="AI352" i="2"/>
  <c r="AH369" i="2"/>
  <c r="AI391" i="2"/>
  <c r="AH415" i="2"/>
  <c r="AH254" i="2"/>
  <c r="AH282" i="2"/>
  <c r="AI296" i="2"/>
  <c r="AI320" i="2"/>
  <c r="AI342" i="2"/>
  <c r="AH365" i="2"/>
  <c r="AH387" i="2"/>
  <c r="AI399" i="2"/>
  <c r="AI423" i="2"/>
  <c r="AH436" i="2"/>
  <c r="AH450" i="2"/>
  <c r="AI462" i="2"/>
  <c r="AI476" i="2"/>
  <c r="AI497" i="2"/>
  <c r="AI505" i="2"/>
  <c r="AI515" i="2"/>
  <c r="AH528" i="2"/>
  <c r="AI536" i="2"/>
  <c r="AH548" i="2"/>
  <c r="AH554" i="2"/>
  <c r="AI567" i="2"/>
  <c r="AH575" i="2"/>
  <c r="AI581" i="2"/>
  <c r="AI599" i="2"/>
  <c r="AI614" i="2"/>
  <c r="AH625" i="2"/>
  <c r="AI436" i="2"/>
  <c r="AH444" i="2"/>
  <c r="AI450" i="2"/>
  <c r="AH464" i="2"/>
  <c r="AI478" i="2"/>
  <c r="AI485" i="2"/>
  <c r="AI495" i="2"/>
  <c r="AI502" i="2"/>
  <c r="AI509" i="2"/>
  <c r="AI526" i="2"/>
  <c r="AI548" i="2"/>
  <c r="AH565" i="2"/>
  <c r="AH579" i="2"/>
  <c r="AI585" i="2"/>
  <c r="AH597" i="2"/>
  <c r="AH617" i="2"/>
  <c r="AH627" i="2"/>
  <c r="AI426" i="2"/>
  <c r="AH438" i="2"/>
  <c r="AH448" i="2"/>
  <c r="AH456" i="2"/>
  <c r="AI470" i="2"/>
  <c r="AI482" i="2"/>
  <c r="AI490" i="2"/>
  <c r="AI500" i="2"/>
  <c r="AI508" i="2"/>
  <c r="AI517" i="2"/>
  <c r="AI531" i="2"/>
  <c r="AH542" i="2"/>
  <c r="AI560" i="2"/>
  <c r="AH569" i="2"/>
  <c r="AI586" i="2"/>
  <c r="AH595" i="2"/>
  <c r="AH609" i="2"/>
  <c r="AI617" i="2"/>
  <c r="AI627" i="2"/>
  <c r="AH425" i="2"/>
  <c r="AI431" i="2"/>
  <c r="AH442" i="2"/>
  <c r="AI456" i="2"/>
  <c r="AI468" i="2"/>
  <c r="AH476" i="2"/>
  <c r="AI487" i="2"/>
  <c r="AH494" i="2"/>
  <c r="AH516" i="2"/>
  <c r="AI532" i="2"/>
  <c r="AI542" i="2"/>
  <c r="AH557" i="2"/>
  <c r="AI566" i="2"/>
  <c r="AI572" i="2"/>
  <c r="AI587" i="2"/>
  <c r="AI598" i="2"/>
  <c r="AI604" i="2"/>
  <c r="AI613" i="2"/>
  <c r="AH633" i="2"/>
  <c r="AI640" i="2"/>
  <c r="AI657" i="2"/>
  <c r="AI663" i="2"/>
  <c r="AI671" i="2"/>
  <c r="AI697" i="2"/>
  <c r="AH708" i="2"/>
  <c r="AI716" i="2"/>
  <c r="AI723" i="2"/>
  <c r="AI740" i="2"/>
  <c r="AI746" i="2"/>
  <c r="AI754" i="2"/>
  <c r="AH765" i="2"/>
  <c r="AI778" i="2"/>
  <c r="AH789" i="2"/>
  <c r="AI795" i="2"/>
  <c r="AI6" i="2"/>
  <c r="AH14" i="2"/>
  <c r="AH646" i="2"/>
  <c r="AH652" i="2"/>
  <c r="AI664" i="2"/>
  <c r="AH672" i="2"/>
  <c r="AH688" i="2"/>
  <c r="AH702" i="2"/>
  <c r="AI724" i="2"/>
  <c r="AI730" i="2"/>
  <c r="AI738" i="2"/>
  <c r="AH749" i="2"/>
  <c r="AI764" i="2"/>
  <c r="AI771" i="2"/>
  <c r="AH777" i="2"/>
  <c r="AH783" i="2"/>
  <c r="AI791" i="2"/>
  <c r="AI805" i="2"/>
  <c r="AH811" i="2"/>
  <c r="AH819" i="2"/>
  <c r="AH13" i="2"/>
  <c r="AI645" i="2"/>
  <c r="AI652" i="2"/>
  <c r="AI666" i="2"/>
  <c r="AH674" i="2"/>
  <c r="AI680" i="2"/>
  <c r="AI686" i="2"/>
  <c r="AH696" i="2"/>
  <c r="AH706" i="2"/>
  <c r="AI722" i="2"/>
  <c r="AH733" i="2"/>
  <c r="AI748" i="2"/>
  <c r="AI755" i="2"/>
  <c r="AI772" i="2"/>
  <c r="AI780" i="2"/>
  <c r="AI797" i="2"/>
  <c r="AH803" i="2"/>
  <c r="AI815" i="2"/>
  <c r="AI7" i="2"/>
  <c r="AH638" i="2"/>
  <c r="AI653" i="2"/>
  <c r="AI659" i="2"/>
  <c r="AI676" i="2"/>
  <c r="AI684" i="2"/>
  <c r="AI696" i="2"/>
  <c r="AH717" i="2"/>
  <c r="AI732" i="2"/>
  <c r="AI739" i="2"/>
  <c r="AI756" i="2"/>
  <c r="AI762" i="2"/>
  <c r="AI770" i="2"/>
  <c r="AI801" i="2"/>
  <c r="AH6" i="2"/>
  <c r="AH17" i="2"/>
  <c r="AH32" i="2"/>
  <c r="AH42" i="2"/>
  <c r="AI55" i="2"/>
  <c r="AI21" i="2"/>
  <c r="AI32" i="2"/>
  <c r="AI41" i="2"/>
  <c r="AI48" i="2"/>
  <c r="AH54" i="2"/>
  <c r="AI28" i="2"/>
  <c r="AI49" i="2"/>
  <c r="AH59" i="2"/>
  <c r="AH75" i="2"/>
  <c r="AI87" i="2"/>
  <c r="AI95" i="2"/>
  <c r="AI121" i="2"/>
  <c r="AH130" i="2"/>
  <c r="AH147" i="2"/>
  <c r="AI161" i="2"/>
  <c r="AI167" i="2"/>
  <c r="AH180" i="2"/>
  <c r="AI187" i="2"/>
  <c r="AH211" i="2"/>
  <c r="AI30" i="2"/>
  <c r="AI43" i="2"/>
  <c r="AH58" i="2"/>
  <c r="AH67" i="2"/>
  <c r="AI75" i="2"/>
  <c r="AI89" i="2"/>
  <c r="AH97" i="2"/>
  <c r="AH107" i="2"/>
  <c r="AI116" i="2"/>
  <c r="AI125" i="2"/>
  <c r="AI132" i="2"/>
  <c r="AH142" i="2"/>
  <c r="AH153" i="2"/>
  <c r="AH171" i="2"/>
  <c r="AH179" i="2"/>
  <c r="AH184" i="2"/>
  <c r="AH194" i="2"/>
  <c r="AH206" i="2"/>
  <c r="AI64" i="2"/>
  <c r="AI83" i="2"/>
  <c r="AI119" i="2"/>
  <c r="AI139" i="2"/>
  <c r="AI191" i="2"/>
  <c r="AI202" i="2"/>
  <c r="AI214" i="2"/>
  <c r="AI221" i="2"/>
  <c r="AH226" i="2"/>
  <c r="AI58" i="2"/>
  <c r="AI86" i="2"/>
  <c r="AI94" i="2"/>
  <c r="AH105" i="2"/>
  <c r="AH121" i="2"/>
  <c r="AI137" i="2"/>
  <c r="AH161" i="2"/>
  <c r="AH175" i="2"/>
  <c r="AI190" i="2"/>
  <c r="AI198" i="2"/>
  <c r="AI224" i="2"/>
  <c r="AI231" i="2"/>
  <c r="AI110" i="2"/>
  <c r="AI142" i="2"/>
  <c r="AI156" i="2"/>
  <c r="AH170" i="2"/>
  <c r="AI188" i="2"/>
  <c r="AI208" i="2"/>
  <c r="AH61" i="2"/>
  <c r="AI82" i="2"/>
  <c r="AI113" i="2"/>
  <c r="AI138" i="2"/>
  <c r="AH157" i="2"/>
  <c r="AI170" i="2"/>
  <c r="AH186" i="2"/>
  <c r="AH214" i="2"/>
  <c r="AH219" i="2"/>
  <c r="AI677" i="2"/>
  <c r="AI808" i="2"/>
  <c r="AH810" i="2"/>
  <c r="AH806" i="2"/>
  <c r="AH722" i="2"/>
  <c r="AH677" i="2"/>
  <c r="AH651" i="2"/>
  <c r="AH600" i="2"/>
  <c r="AH661" i="2"/>
  <c r="AH645" i="2"/>
  <c r="AH622" i="2"/>
  <c r="AI554" i="2"/>
  <c r="AH523" i="2"/>
  <c r="AH503" i="2"/>
  <c r="AH487" i="2"/>
  <c r="AI467" i="2"/>
  <c r="AI459" i="2"/>
  <c r="AH408" i="2"/>
  <c r="AH370" i="2"/>
  <c r="AI784" i="2"/>
  <c r="AI806" i="2"/>
  <c r="AH782" i="2"/>
  <c r="AH726" i="2"/>
  <c r="AH768" i="2"/>
  <c r="AH752" i="2"/>
  <c r="AH736" i="2"/>
  <c r="AH720" i="2"/>
  <c r="AH671" i="2"/>
  <c r="AH614" i="2"/>
  <c r="AH616" i="2"/>
  <c r="AH582" i="2"/>
  <c r="AH566" i="2"/>
  <c r="AH531" i="2"/>
  <c r="AH564" i="2"/>
  <c r="AH547" i="2"/>
  <c r="AH501" i="2"/>
  <c r="AH467" i="2"/>
  <c r="AH412" i="2"/>
  <c r="AH439" i="2"/>
  <c r="AH398" i="2"/>
  <c r="AI375" i="2"/>
  <c r="AH818" i="2"/>
  <c r="AH820" i="2"/>
  <c r="AI800" i="2"/>
  <c r="AH730" i="2"/>
  <c r="AH691" i="2"/>
  <c r="AI707" i="2"/>
  <c r="AH643" i="2"/>
  <c r="AH624" i="2"/>
  <c r="AI624" i="2"/>
  <c r="AH588" i="2"/>
  <c r="AH584" i="2"/>
  <c r="AH537" i="2"/>
  <c r="AH471" i="2"/>
  <c r="AH453" i="2"/>
  <c r="AH455" i="2"/>
  <c r="AI416" i="2"/>
  <c r="AH432" i="2"/>
  <c r="AI380" i="2"/>
  <c r="AH339" i="2"/>
  <c r="AI820" i="2"/>
  <c r="AH792" i="2"/>
  <c r="AH750" i="2"/>
  <c r="AH697" i="2"/>
  <c r="AI709" i="2"/>
  <c r="AH663" i="2"/>
  <c r="AH634" i="2"/>
  <c r="AI546" i="2"/>
  <c r="AH543" i="2"/>
  <c r="AH556" i="2"/>
  <c r="AH457" i="2"/>
  <c r="AH437" i="2"/>
  <c r="AH422" i="2"/>
  <c r="AH406" i="2"/>
  <c r="AH392" i="2"/>
  <c r="AH378" i="2"/>
  <c r="AH367" i="2"/>
  <c r="AH106" i="2"/>
  <c r="AI76" i="2"/>
  <c r="AH342" i="2"/>
  <c r="AH310" i="2"/>
  <c r="AI291" i="2"/>
  <c r="AH270" i="2"/>
  <c r="AH243" i="2"/>
  <c r="AH232" i="2"/>
  <c r="AI189" i="2"/>
  <c r="AI18" i="2"/>
  <c r="AH364" i="2"/>
  <c r="AI304" i="2"/>
  <c r="AH294" i="2"/>
  <c r="AH258" i="2"/>
  <c r="AI803" i="2"/>
  <c r="AH10" i="2"/>
  <c r="AH22" i="2"/>
  <c r="AI33" i="2"/>
  <c r="AI44" i="2"/>
  <c r="AI56" i="2"/>
  <c r="AI22" i="2"/>
  <c r="AI35" i="2"/>
  <c r="AI42" i="2"/>
  <c r="AH50" i="2"/>
  <c r="AH20" i="2"/>
  <c r="AH30" i="2"/>
  <c r="AI50" i="2"/>
  <c r="AH63" i="2"/>
  <c r="AH77" i="2"/>
  <c r="AH89" i="2"/>
  <c r="AH99" i="2"/>
  <c r="AI124" i="2"/>
  <c r="AH134" i="2"/>
  <c r="AH150" i="2"/>
  <c r="AI162" i="2"/>
  <c r="AH172" i="2"/>
  <c r="AH182" i="2"/>
  <c r="AI192" i="2"/>
  <c r="AI20" i="2"/>
  <c r="AH34" i="2"/>
  <c r="AH44" i="2"/>
  <c r="AI59" i="2"/>
  <c r="AI71" i="2"/>
  <c r="AI77" i="2"/>
  <c r="AI92" i="2"/>
  <c r="AI98" i="2"/>
  <c r="AH109" i="2"/>
  <c r="AH117" i="2"/>
  <c r="AI128" i="2"/>
  <c r="AH133" i="2"/>
  <c r="AI147" i="2"/>
  <c r="AI164" i="2"/>
  <c r="AI172" i="2"/>
  <c r="AI180" i="2"/>
  <c r="AH188" i="2"/>
  <c r="AI195" i="2"/>
  <c r="AI207" i="2"/>
  <c r="AH65" i="2"/>
  <c r="AH103" i="2"/>
  <c r="AH126" i="2"/>
  <c r="AI141" i="2"/>
  <c r="AH196" i="2"/>
  <c r="AI206" i="2"/>
  <c r="AI216" i="2"/>
  <c r="AH222" i="2"/>
  <c r="AI227" i="2"/>
  <c r="AI65" i="2"/>
  <c r="AH87" i="2"/>
  <c r="AH95" i="2"/>
  <c r="AI109" i="2"/>
  <c r="AI127" i="2"/>
  <c r="AI146" i="2"/>
  <c r="AH163" i="2"/>
  <c r="AI179" i="2"/>
  <c r="AH192" i="2"/>
  <c r="AI210" i="2"/>
  <c r="AI226" i="2"/>
  <c r="AI67" i="2"/>
  <c r="AI111" i="2"/>
  <c r="AI144" i="2"/>
  <c r="AI158" i="2"/>
  <c r="AH176" i="2"/>
  <c r="AI194" i="2"/>
  <c r="AH215" i="2"/>
  <c r="AI66" i="2"/>
  <c r="AH83" i="2"/>
  <c r="AH115" i="2"/>
  <c r="AI140" i="2"/>
  <c r="AH162" i="2"/>
  <c r="AI176" i="2"/>
  <c r="AH202" i="2"/>
  <c r="AI215" i="2"/>
  <c r="AH223" i="2"/>
  <c r="AI792" i="2"/>
  <c r="AH816" i="2"/>
  <c r="AH796" i="2"/>
  <c r="AH770" i="2"/>
  <c r="AH707" i="2"/>
  <c r="AH687" i="2"/>
  <c r="AH596" i="2"/>
  <c r="AH673" i="2"/>
  <c r="AH657" i="2"/>
  <c r="AH641" i="2"/>
  <c r="AH606" i="2"/>
  <c r="AH576" i="2"/>
  <c r="AH515" i="2"/>
  <c r="AH499" i="2"/>
  <c r="AH483" i="2"/>
  <c r="AH513" i="2"/>
  <c r="AH441" i="2"/>
  <c r="AH386" i="2"/>
  <c r="AH350" i="2"/>
  <c r="AI519" i="2"/>
  <c r="AH784" i="2"/>
  <c r="AH774" i="2"/>
  <c r="AI701" i="2"/>
  <c r="AH764" i="2"/>
  <c r="AH748" i="2"/>
  <c r="AH732" i="2"/>
  <c r="AH716" i="2"/>
  <c r="AH655" i="2"/>
  <c r="AI626" i="2"/>
  <c r="AH602" i="2"/>
  <c r="AH578" i="2"/>
  <c r="AH562" i="2"/>
  <c r="AH541" i="2"/>
  <c r="AH549" i="2"/>
  <c r="AH535" i="2"/>
  <c r="AH485" i="2"/>
  <c r="AH465" i="2"/>
  <c r="AH424" i="2"/>
  <c r="AH420" i="2"/>
  <c r="AI382" i="2"/>
  <c r="AI15" i="2"/>
  <c r="AH804" i="2"/>
  <c r="AH800" i="2"/>
  <c r="AI822" i="2"/>
  <c r="AH715" i="2"/>
  <c r="AH711" i="2"/>
  <c r="AH683" i="2"/>
  <c r="AI630" i="2"/>
  <c r="AH610" i="2"/>
  <c r="AH620" i="2"/>
  <c r="AH590" i="2"/>
  <c r="AH568" i="2"/>
  <c r="AI525" i="2"/>
  <c r="AH463" i="2"/>
  <c r="AH505" i="2"/>
  <c r="AH451" i="2"/>
  <c r="AH428" i="2"/>
  <c r="AH382" i="2"/>
  <c r="AH371" i="2"/>
  <c r="AI185" i="2"/>
  <c r="AI814" i="2"/>
  <c r="AH786" i="2"/>
  <c r="AH734" i="2"/>
  <c r="AH695" i="2"/>
  <c r="AH689" i="2"/>
  <c r="AH647" i="2"/>
  <c r="AH618" i="2"/>
  <c r="AI533" i="2"/>
  <c r="AH525" i="2"/>
  <c r="AI545" i="2"/>
  <c r="AH509" i="2"/>
  <c r="AH426" i="2"/>
  <c r="AI422" i="2"/>
  <c r="AH404" i="2"/>
  <c r="AH388" i="2"/>
  <c r="AI376" i="2"/>
  <c r="AH343" i="2"/>
  <c r="AI29" i="2"/>
  <c r="AH21" i="2"/>
  <c r="AH334" i="2"/>
  <c r="AH301" i="2"/>
  <c r="AH281" i="2"/>
  <c r="AI268" i="2"/>
  <c r="AH241" i="2"/>
  <c r="AH208" i="2"/>
  <c r="AH156" i="2"/>
  <c r="AH335" i="2"/>
  <c r="AH356" i="2"/>
  <c r="AH304" i="2"/>
  <c r="AH285" i="2"/>
  <c r="AH256" i="2"/>
  <c r="AH795" i="2"/>
  <c r="AI812" i="2"/>
  <c r="AI12" i="2"/>
  <c r="AI26" i="2"/>
  <c r="AI34" i="2"/>
  <c r="AH46" i="2"/>
  <c r="AI17" i="2"/>
  <c r="AI27" i="2"/>
  <c r="AH36" i="2"/>
  <c r="AI45" i="2"/>
  <c r="AI51" i="2"/>
  <c r="AI23" i="2"/>
  <c r="AI36" i="2"/>
  <c r="AI52" i="2"/>
  <c r="AI69" i="2"/>
  <c r="AI84" i="2"/>
  <c r="AI91" i="2"/>
  <c r="AH101" i="2"/>
  <c r="AH125" i="2"/>
  <c r="AI143" i="2"/>
  <c r="AI157" i="2"/>
  <c r="AH164" i="2"/>
  <c r="AH174" i="2"/>
  <c r="AI183" i="2"/>
  <c r="AH195" i="2"/>
  <c r="AI24" i="2"/>
  <c r="AH38" i="2"/>
  <c r="AI47" i="2"/>
  <c r="AI62" i="2"/>
  <c r="AH73" i="2"/>
  <c r="AH79" i="2"/>
  <c r="AI93" i="2"/>
  <c r="AI99" i="2"/>
  <c r="AI112" i="2"/>
  <c r="AH119" i="2"/>
  <c r="AH129" i="2"/>
  <c r="AI134" i="2"/>
  <c r="AH149" i="2"/>
  <c r="AI165" i="2"/>
  <c r="AI173" i="2"/>
  <c r="AI181" i="2"/>
  <c r="AH190" i="2"/>
  <c r="AI199" i="2"/>
  <c r="AI209" i="2"/>
  <c r="AI79" i="2"/>
  <c r="AI114" i="2"/>
  <c r="AI136" i="2"/>
  <c r="AH146" i="2"/>
  <c r="AH198" i="2"/>
  <c r="AH210" i="2"/>
  <c r="AI218" i="2"/>
  <c r="AI223" i="2"/>
  <c r="AI229" i="2"/>
  <c r="AI80" i="2"/>
  <c r="AI90" i="2"/>
  <c r="AI97" i="2"/>
  <c r="AH111" i="2"/>
  <c r="AI131" i="2"/>
  <c r="AI149" i="2"/>
  <c r="AH167" i="2"/>
  <c r="AH183" i="2"/>
  <c r="AI196" i="2"/>
  <c r="AI220" i="2"/>
  <c r="AI228" i="2"/>
  <c r="AI73" i="2"/>
  <c r="AI118" i="2"/>
  <c r="AH145" i="2"/>
  <c r="AI163" i="2"/>
  <c r="AH178" i="2"/>
  <c r="AH203" i="2"/>
  <c r="AI230" i="2"/>
  <c r="AI68" i="2"/>
  <c r="AH85" i="2"/>
  <c r="AI129" i="2"/>
  <c r="AH141" i="2"/>
  <c r="AI168" i="2"/>
  <c r="AI177" i="2"/>
  <c r="AI211" i="2"/>
  <c r="AI217" i="2"/>
  <c r="AH227" i="2"/>
  <c r="AI600" i="2"/>
  <c r="AH814" i="2"/>
  <c r="AH794" i="2"/>
  <c r="AH754" i="2"/>
  <c r="AI693" i="2"/>
  <c r="AH679" i="2"/>
  <c r="AH630" i="2"/>
  <c r="AH669" i="2"/>
  <c r="AH653" i="2"/>
  <c r="AH637" i="2"/>
  <c r="AH626" i="2"/>
  <c r="AH560" i="2"/>
  <c r="AH511" i="2"/>
  <c r="AH495" i="2"/>
  <c r="AH479" i="2"/>
  <c r="AH497" i="2"/>
  <c r="AH410" i="2"/>
  <c r="AH384" i="2"/>
  <c r="AH362" i="2"/>
  <c r="AH291" i="2"/>
  <c r="AH776" i="2"/>
  <c r="AH758" i="2"/>
  <c r="AH685" i="2"/>
  <c r="AH760" i="2"/>
  <c r="AH744" i="2"/>
  <c r="AH728" i="2"/>
  <c r="AI691" i="2"/>
  <c r="AH639" i="2"/>
  <c r="AI610" i="2"/>
  <c r="AH592" i="2"/>
  <c r="AH574" i="2"/>
  <c r="AH558" i="2"/>
  <c r="AH527" i="2"/>
  <c r="AI543" i="2"/>
  <c r="AI465" i="2"/>
  <c r="AI457" i="2"/>
  <c r="AH445" i="2"/>
  <c r="AH447" i="2"/>
  <c r="AH416" i="2"/>
  <c r="AI367" i="2"/>
  <c r="AI776" i="2"/>
  <c r="AH802" i="2"/>
  <c r="AH798" i="2"/>
  <c r="AH762" i="2"/>
  <c r="AI699" i="2"/>
  <c r="AH705" i="2"/>
  <c r="AH675" i="2"/>
  <c r="AI618" i="2"/>
  <c r="AI634" i="2"/>
  <c r="AI608" i="2"/>
  <c r="AH553" i="2"/>
  <c r="AI547" i="2"/>
  <c r="AH521" i="2"/>
  <c r="AH461" i="2"/>
  <c r="AH489" i="2"/>
  <c r="AI434" i="2"/>
  <c r="AI432" i="2"/>
  <c r="AH380" i="2"/>
  <c r="AH363" i="2"/>
  <c r="AI685" i="2"/>
  <c r="AI798" i="2"/>
  <c r="AH778" i="2"/>
  <c r="AH718" i="2"/>
  <c r="AH681" i="2"/>
  <c r="AH701" i="2"/>
  <c r="AI616" i="2"/>
  <c r="AH594" i="2"/>
  <c r="AH529" i="2"/>
  <c r="AH519" i="2"/>
  <c r="AH533" i="2"/>
  <c r="AH493" i="2"/>
  <c r="AI414" i="2"/>
  <c r="AH418" i="2"/>
  <c r="AH400" i="2"/>
  <c r="AH374" i="2"/>
  <c r="AH354" i="2"/>
  <c r="AH368" i="2"/>
  <c r="AH15" i="2"/>
  <c r="AI359" i="2"/>
  <c r="AH318" i="2"/>
  <c r="AH317" i="2"/>
  <c r="AH277" i="2"/>
  <c r="AI255" i="2"/>
  <c r="AI241" i="2"/>
  <c r="AH201" i="2"/>
  <c r="AH143" i="2"/>
  <c r="AH322" i="2"/>
  <c r="AI322" i="2"/>
  <c r="AH298" i="2"/>
  <c r="AH287" i="2"/>
  <c r="AH251" i="2"/>
  <c r="AI799" i="2"/>
  <c r="AH813" i="2"/>
  <c r="AI16" i="2"/>
  <c r="AI31" i="2"/>
  <c r="AI38" i="2"/>
  <c r="AH48" i="2"/>
  <c r="AH19" i="2"/>
  <c r="AH28" i="2"/>
  <c r="AI39" i="2"/>
  <c r="AI46" i="2"/>
  <c r="AH52" i="2"/>
  <c r="AH24" i="2"/>
  <c r="AH40" i="2"/>
  <c r="AI54" i="2"/>
  <c r="AH71" i="2"/>
  <c r="AI85" i="2"/>
  <c r="AH93" i="2"/>
  <c r="AI105" i="2"/>
  <c r="AI126" i="2"/>
  <c r="AI145" i="2"/>
  <c r="AI159" i="2"/>
  <c r="AH166" i="2"/>
  <c r="AI175" i="2"/>
  <c r="AI186" i="2"/>
  <c r="AH207" i="2"/>
  <c r="AH26" i="2"/>
  <c r="AI40" i="2"/>
  <c r="AH56" i="2"/>
  <c r="AI63" i="2"/>
  <c r="AI74" i="2"/>
  <c r="AI88" i="2"/>
  <c r="AI96" i="2"/>
  <c r="AI101" i="2"/>
  <c r="AH113" i="2"/>
  <c r="AH123" i="2"/>
  <c r="AI130" i="2"/>
  <c r="AH138" i="2"/>
  <c r="AI150" i="2"/>
  <c r="AI166" i="2"/>
  <c r="AI174" i="2"/>
  <c r="AI182" i="2"/>
  <c r="AH191" i="2"/>
  <c r="AI205" i="2"/>
  <c r="AI61" i="2"/>
  <c r="AH81" i="2"/>
  <c r="AI115" i="2"/>
  <c r="AH137" i="2"/>
  <c r="AI151" i="2"/>
  <c r="AI201" i="2"/>
  <c r="AI212" i="2"/>
  <c r="AI219" i="2"/>
  <c r="AI225" i="2"/>
  <c r="AH231" i="2"/>
  <c r="AI81" i="2"/>
  <c r="AH91" i="2"/>
  <c r="AI103" i="2"/>
  <c r="AI117" i="2"/>
  <c r="AI135" i="2"/>
  <c r="AH158" i="2"/>
  <c r="AI171" i="2"/>
  <c r="AH187" i="2"/>
  <c r="AI197" i="2"/>
  <c r="AI222" i="2"/>
  <c r="AH230" i="2"/>
  <c r="AI107" i="2"/>
  <c r="AI123" i="2"/>
  <c r="AI153" i="2"/>
  <c r="AH168" i="2"/>
  <c r="AI184" i="2"/>
  <c r="AI204" i="2"/>
  <c r="AI60" i="2"/>
  <c r="AH69" i="2"/>
  <c r="AI106" i="2"/>
  <c r="AI133" i="2"/>
  <c r="AH151" i="2"/>
  <c r="AI169" i="2"/>
  <c r="AI178" i="2"/>
  <c r="AI213" i="2"/>
  <c r="AH218" i="2"/>
  <c r="AI25" i="2"/>
  <c r="AI279" i="2"/>
  <c r="AH812" i="2"/>
  <c r="AH808" i="2"/>
  <c r="AH738" i="2"/>
  <c r="AH709" i="2"/>
  <c r="AH667" i="2"/>
  <c r="AH608" i="2"/>
  <c r="AH665" i="2"/>
  <c r="AH649" i="2"/>
  <c r="AH628" i="2"/>
  <c r="AH598" i="2"/>
  <c r="AH539" i="2"/>
  <c r="AH507" i="2"/>
  <c r="AH491" i="2"/>
  <c r="AH475" i="2"/>
  <c r="AH481" i="2"/>
  <c r="AH435" i="2"/>
  <c r="AH394" i="2"/>
  <c r="AH347" i="2"/>
  <c r="AI406" i="2"/>
  <c r="AH790" i="2"/>
  <c r="AH742" i="2"/>
  <c r="AH772" i="2"/>
  <c r="AH756" i="2"/>
  <c r="AH740" i="2"/>
  <c r="AH724" i="2"/>
  <c r="AI715" i="2"/>
  <c r="AH632" i="2"/>
  <c r="AI632" i="2"/>
  <c r="AH586" i="2"/>
  <c r="AH570" i="2"/>
  <c r="AH545" i="2"/>
  <c r="AH580" i="2"/>
  <c r="AI527" i="2"/>
  <c r="AH517" i="2"/>
  <c r="AI453" i="2"/>
  <c r="AH430" i="2"/>
  <c r="AH443" i="2"/>
  <c r="AH376" i="2"/>
  <c r="AH355" i="2"/>
  <c r="AH822" i="2"/>
  <c r="AH780" i="2"/>
  <c r="AI816" i="2"/>
  <c r="AH746" i="2"/>
  <c r="AH693" i="2"/>
  <c r="AH703" i="2"/>
  <c r="AH659" i="2"/>
  <c r="AI602" i="2"/>
  <c r="AI629" i="2"/>
  <c r="AH604" i="2"/>
  <c r="AI535" i="2"/>
  <c r="AI541" i="2"/>
  <c r="AI553" i="2"/>
  <c r="AH449" i="2"/>
  <c r="AH469" i="2"/>
  <c r="AI428" i="2"/>
  <c r="AI424" i="2"/>
  <c r="AH402" i="2"/>
  <c r="AH351" i="2"/>
  <c r="AI592" i="2"/>
  <c r="AH788" i="2"/>
  <c r="AH766" i="2"/>
  <c r="AI713" i="2"/>
  <c r="AH713" i="2"/>
  <c r="AH699" i="2"/>
  <c r="AH612" i="2"/>
  <c r="AI551" i="2"/>
  <c r="AH551" i="2"/>
  <c r="AH572" i="2"/>
  <c r="AH459" i="2"/>
  <c r="AH477" i="2"/>
  <c r="AH434" i="2"/>
  <c r="AH414" i="2"/>
  <c r="AH396" i="2"/>
  <c r="AH390" i="2"/>
  <c r="AH359" i="2"/>
  <c r="AI120" i="2"/>
  <c r="AH108" i="2"/>
  <c r="AI329" i="2"/>
  <c r="AH314" i="2"/>
  <c r="AH309" i="2"/>
  <c r="AH273" i="2"/>
  <c r="AH247" i="2"/>
  <c r="AH197" i="2"/>
  <c r="AH220" i="2"/>
  <c r="AH104" i="2"/>
  <c r="AH372" i="2"/>
  <c r="AH325" i="2"/>
  <c r="AH302" i="2"/>
  <c r="AH262" i="2"/>
  <c r="AH200" i="2"/>
  <c r="AH229" i="2"/>
  <c r="AH213" i="2"/>
  <c r="AH181" i="2"/>
  <c r="AH165" i="2"/>
  <c r="AH122" i="2"/>
  <c r="AH102" i="2"/>
  <c r="AI70" i="2"/>
  <c r="AH51" i="2"/>
  <c r="AH330" i="2"/>
  <c r="AH289" i="2"/>
  <c r="AI232" i="2"/>
  <c r="AH144" i="2"/>
  <c r="AH74" i="2"/>
  <c r="AH41" i="2"/>
  <c r="AH11" i="2"/>
  <c r="AH70" i="2"/>
  <c r="AH348" i="2"/>
  <c r="AH332" i="2"/>
  <c r="AH313" i="2"/>
  <c r="AH264" i="2"/>
  <c r="AH245" i="2"/>
  <c r="AH185" i="2"/>
  <c r="AH159" i="2"/>
  <c r="AH140" i="2"/>
  <c r="AH124" i="2"/>
  <c r="AH110" i="2"/>
  <c r="AH92" i="2"/>
  <c r="AH57" i="2"/>
  <c r="AI37" i="2"/>
  <c r="AH7" i="2"/>
  <c r="AI305" i="2"/>
  <c r="AH272" i="2"/>
  <c r="AH199" i="2"/>
  <c r="AH78" i="2"/>
  <c r="AH12" i="2"/>
  <c r="AH82" i="2"/>
  <c r="AH228" i="2"/>
  <c r="AH225" i="2"/>
  <c r="AH209" i="2"/>
  <c r="AH177" i="2"/>
  <c r="AI148" i="2"/>
  <c r="AH120" i="2"/>
  <c r="AI78" i="2"/>
  <c r="AH62" i="2"/>
  <c r="AH25" i="2"/>
  <c r="AH352" i="2"/>
  <c r="AH275" i="2"/>
  <c r="AH148" i="2"/>
  <c r="AI122" i="2"/>
  <c r="AH68" i="2"/>
  <c r="AH33" i="2"/>
  <c r="AI152" i="2"/>
  <c r="AH47" i="2"/>
  <c r="AH344" i="2"/>
  <c r="AH346" i="2"/>
  <c r="AI289" i="2"/>
  <c r="AH266" i="2"/>
  <c r="AH233" i="2"/>
  <c r="AH224" i="2"/>
  <c r="AH152" i="2"/>
  <c r="AH136" i="2"/>
  <c r="AH116" i="2"/>
  <c r="AI108" i="2"/>
  <c r="AH88" i="2"/>
  <c r="AH66" i="2"/>
  <c r="AH35" i="2"/>
  <c r="AH321" i="2"/>
  <c r="AI287" i="2"/>
  <c r="AH249" i="2"/>
  <c r="AI160" i="2"/>
  <c r="AH64" i="2"/>
  <c r="AH155" i="2"/>
  <c r="AI72" i="2"/>
  <c r="AH5" i="2"/>
  <c r="AH239" i="2"/>
  <c r="AH189" i="2"/>
  <c r="AH221" i="2"/>
  <c r="AH205" i="2"/>
  <c r="AH173" i="2"/>
  <c r="AI155" i="2"/>
  <c r="AH118" i="2"/>
  <c r="AH86" i="2"/>
  <c r="AH55" i="2"/>
  <c r="AH29" i="2"/>
  <c r="AH306" i="2"/>
  <c r="AI253" i="2"/>
  <c r="AI154" i="2"/>
  <c r="AH96" i="2"/>
  <c r="AH60" i="2"/>
  <c r="AH27" i="2"/>
  <c r="AH131" i="2"/>
  <c r="AH39" i="2"/>
  <c r="AH340" i="2"/>
  <c r="AH338" i="2"/>
  <c r="AH268" i="2"/>
  <c r="AH253" i="2"/>
  <c r="AI203" i="2"/>
  <c r="AH212" i="2"/>
  <c r="AH135" i="2"/>
  <c r="AH132" i="2"/>
  <c r="AI100" i="2"/>
  <c r="AI102" i="2"/>
  <c r="AH84" i="2"/>
  <c r="AH53" i="2"/>
  <c r="AH31" i="2"/>
  <c r="AH360" i="2"/>
  <c r="AH279" i="2"/>
  <c r="AI243" i="2"/>
  <c r="AH98" i="2"/>
  <c r="AH49" i="2"/>
  <c r="AH139" i="2"/>
  <c r="AI53" i="2"/>
  <c r="D35" i="2"/>
  <c r="AH235" i="2"/>
  <c r="AH216" i="2"/>
  <c r="AH217" i="2"/>
  <c r="AI200" i="2"/>
  <c r="AH169" i="2"/>
  <c r="AH160" i="2"/>
  <c r="AH112" i="2"/>
  <c r="AH76" i="2"/>
  <c r="AI57" i="2"/>
  <c r="AI19" i="2"/>
  <c r="AH283" i="2"/>
  <c r="AH237" i="2"/>
  <c r="AH154" i="2"/>
  <c r="AH100" i="2"/>
  <c r="AH43" i="2"/>
  <c r="AH18" i="2"/>
  <c r="AH72" i="2"/>
  <c r="AI326" i="2"/>
  <c r="AH336" i="2"/>
  <c r="AI302" i="2"/>
  <c r="AI272" i="2"/>
  <c r="AH260" i="2"/>
  <c r="AH193" i="2"/>
  <c r="AH204" i="2"/>
  <c r="AH127" i="2"/>
  <c r="AH128" i="2"/>
  <c r="AH114" i="2"/>
  <c r="AH90" i="2"/>
  <c r="AH80" i="2"/>
  <c r="AH37" i="2"/>
  <c r="AH23" i="2"/>
  <c r="AH326" i="2"/>
  <c r="AI270" i="2"/>
  <c r="AI193" i="2"/>
  <c r="AH94" i="2"/>
  <c r="AH45" i="2"/>
  <c r="AI104" i="2"/>
  <c r="AH16" i="2"/>
  <c r="E35" i="2"/>
  <c r="AH4" i="2"/>
  <c r="AI5" i="2"/>
  <c r="D8" i="2"/>
  <c r="D7" i="2"/>
  <c r="B73" i="2" l="1"/>
  <c r="B74" i="2" s="1"/>
  <c r="B72" i="2"/>
  <c r="B31" i="2"/>
  <c r="B23" i="2"/>
  <c r="B48" i="1" s="1"/>
  <c r="B36" i="4"/>
  <c r="B34" i="4"/>
  <c r="B35" i="4" s="1"/>
  <c r="AP4" i="2"/>
  <c r="AP273" i="2"/>
  <c r="AQ78" i="2"/>
  <c r="AP667" i="2"/>
  <c r="AP90" i="2"/>
  <c r="AQ203" i="2"/>
  <c r="AP287" i="2"/>
  <c r="AP616" i="2"/>
  <c r="AQ279" i="2"/>
  <c r="AQ553" i="2"/>
  <c r="AP45" i="2"/>
  <c r="AP110" i="2"/>
  <c r="AP515" i="2"/>
  <c r="AP786" i="2"/>
  <c r="AP140" i="2"/>
  <c r="AP641" i="2"/>
  <c r="AP317" i="2"/>
  <c r="AP124" i="2"/>
  <c r="AP294" i="2"/>
  <c r="AP576" i="2"/>
  <c r="AP499" i="2"/>
  <c r="AP220" i="2"/>
  <c r="AP346" i="2"/>
  <c r="AP677" i="2"/>
  <c r="AP441" i="2"/>
  <c r="AP435" i="2"/>
  <c r="AP535" i="2"/>
  <c r="AQ4" i="2"/>
  <c r="AP114" i="2"/>
  <c r="AQ18" i="2"/>
  <c r="AQ118" i="2"/>
  <c r="AP7" i="2"/>
  <c r="AP25" i="2"/>
  <c r="AP228" i="2"/>
  <c r="AP192" i="2"/>
  <c r="AP539" i="2"/>
  <c r="AP691" i="2"/>
  <c r="AP497" i="2"/>
  <c r="AP784" i="2"/>
  <c r="AP289" i="2"/>
  <c r="AP808" i="2"/>
  <c r="AP332" i="2"/>
  <c r="AQ253" i="2"/>
  <c r="AP120" i="2"/>
  <c r="AP43" i="2"/>
  <c r="AP260" i="2"/>
  <c r="AP160" i="2"/>
  <c r="AP802" i="2"/>
  <c r="AP108" i="2"/>
  <c r="AP144" i="2"/>
  <c r="AP356" i="2"/>
  <c r="AM769" i="2"/>
  <c r="AQ769" i="2" s="1"/>
  <c r="AM721" i="2"/>
  <c r="AQ721" i="2" s="1"/>
  <c r="AL809" i="2"/>
  <c r="AP809" i="2" s="1"/>
  <c r="AM809" i="2"/>
  <c r="AQ809" i="2" s="1"/>
  <c r="AM169" i="2"/>
  <c r="AQ169" i="2" s="1"/>
  <c r="AM183" i="2"/>
  <c r="AQ183" i="2" s="1"/>
  <c r="AM22" i="2"/>
  <c r="AQ22" i="2" s="1"/>
  <c r="AM810" i="2"/>
  <c r="AQ810" i="2" s="1"/>
  <c r="AM166" i="2"/>
  <c r="AQ166" i="2" s="1"/>
  <c r="AL129" i="2"/>
  <c r="AP129" i="2" s="1"/>
  <c r="AL207" i="2"/>
  <c r="AP207" i="2" s="1"/>
  <c r="AM779" i="2"/>
  <c r="AQ779" i="2" s="1"/>
  <c r="AL751" i="2"/>
  <c r="AP751" i="2" s="1"/>
  <c r="AM64" i="2"/>
  <c r="AQ64" i="2" s="1"/>
  <c r="AM160" i="2"/>
  <c r="AQ160" i="2" s="1"/>
  <c r="AL17" i="2"/>
  <c r="AP17" i="2" s="1"/>
  <c r="AM113" i="2"/>
  <c r="AQ113" i="2" s="1"/>
  <c r="AM9" i="2"/>
  <c r="AQ9" i="2" s="1"/>
  <c r="AM202" i="2"/>
  <c r="AQ202" i="2" s="1"/>
  <c r="AM220" i="2"/>
  <c r="AQ220" i="2" s="1"/>
  <c r="AM105" i="2"/>
  <c r="AQ105" i="2" s="1"/>
  <c r="AM170" i="2"/>
  <c r="AQ170" i="2" s="1"/>
  <c r="AM157" i="2"/>
  <c r="AQ157" i="2" s="1"/>
  <c r="AL61" i="2"/>
  <c r="AP61" i="2" s="1"/>
  <c r="AL770" i="2"/>
  <c r="AP770" i="2" s="1"/>
  <c r="AL543" i="2"/>
  <c r="AP543" i="2" s="1"/>
  <c r="AL306" i="2"/>
  <c r="AP306" i="2" s="1"/>
  <c r="AL655" i="2"/>
  <c r="AP655" i="2" s="1"/>
  <c r="AL437" i="2"/>
  <c r="AP437" i="2" s="1"/>
  <c r="AM382" i="2"/>
  <c r="AQ382" i="2" s="1"/>
  <c r="AL75" i="2"/>
  <c r="AP75" i="2" s="1"/>
  <c r="AM175" i="2"/>
  <c r="AQ175" i="2" s="1"/>
  <c r="AM232" i="2"/>
  <c r="AQ232" i="2" s="1"/>
  <c r="AM186" i="2"/>
  <c r="AQ186" i="2" s="1"/>
  <c r="AM216" i="2"/>
  <c r="AQ216" i="2" s="1"/>
  <c r="AL695" i="2"/>
  <c r="AP695" i="2" s="1"/>
  <c r="AL517" i="2"/>
  <c r="AP517" i="2" s="1"/>
  <c r="AM624" i="2"/>
  <c r="AQ624" i="2" s="1"/>
  <c r="AL764" i="2"/>
  <c r="AP764" i="2" s="1"/>
  <c r="AL637" i="2"/>
  <c r="AP637" i="2" s="1"/>
  <c r="AL560" i="2"/>
  <c r="AP560" i="2" s="1"/>
  <c r="AL380" i="2"/>
  <c r="AP380" i="2" s="1"/>
  <c r="AM541" i="2"/>
  <c r="AQ541" i="2" s="1"/>
  <c r="AL806" i="2"/>
  <c r="AP806" i="2" s="1"/>
  <c r="AM228" i="2"/>
  <c r="AQ228" i="2" s="1"/>
  <c r="AL202" i="2"/>
  <c r="AP202" i="2" s="1"/>
  <c r="AM124" i="2"/>
  <c r="AQ124" i="2" s="1"/>
  <c r="AM214" i="2"/>
  <c r="AQ214" i="2" s="1"/>
  <c r="AL184" i="2"/>
  <c r="AP184" i="2" s="1"/>
  <c r="AM815" i="2"/>
  <c r="AQ815" i="2" s="1"/>
  <c r="AL168" i="2"/>
  <c r="AP168" i="2" s="1"/>
  <c r="AL218" i="2"/>
  <c r="AP218" i="2" s="1"/>
  <c r="AM122" i="2"/>
  <c r="AQ122" i="2" s="1"/>
  <c r="AM543" i="2"/>
  <c r="AQ543" i="2" s="1"/>
  <c r="AL754" i="2"/>
  <c r="AP754" i="2" s="1"/>
  <c r="AL687" i="2"/>
  <c r="AP687" i="2" s="1"/>
  <c r="AL519" i="2"/>
  <c r="AP519" i="2" s="1"/>
  <c r="AM406" i="2"/>
  <c r="AQ406" i="2" s="1"/>
  <c r="AL313" i="2"/>
  <c r="AP313" i="2" s="1"/>
  <c r="AL820" i="2"/>
  <c r="AP820" i="2" s="1"/>
  <c r="AL639" i="2"/>
  <c r="AP639" i="2" s="1"/>
  <c r="AL531" i="2"/>
  <c r="AP531" i="2" s="1"/>
  <c r="AL412" i="2"/>
  <c r="AP412" i="2" s="1"/>
  <c r="AL342" i="2"/>
  <c r="AP342" i="2" s="1"/>
  <c r="AM268" i="2"/>
  <c r="AQ268" i="2" s="1"/>
  <c r="AL726" i="2"/>
  <c r="AP726" i="2" s="1"/>
  <c r="AL103" i="2"/>
  <c r="AP103" i="2" s="1"/>
  <c r="AM60" i="2"/>
  <c r="AQ60" i="2" s="1"/>
  <c r="AL186" i="2"/>
  <c r="AP186" i="2" s="1"/>
  <c r="AL121" i="2"/>
  <c r="AP121" i="2" s="1"/>
  <c r="AM642" i="2"/>
  <c r="AQ642" i="2" s="1"/>
  <c r="AL117" i="2"/>
  <c r="AP117" i="2" s="1"/>
  <c r="AM194" i="2"/>
  <c r="AQ194" i="2" s="1"/>
  <c r="AM692" i="2"/>
  <c r="AQ692" i="2" s="1"/>
  <c r="AM98" i="2"/>
  <c r="AQ98" i="2" s="1"/>
  <c r="AM788" i="2"/>
  <c r="AQ788" i="2" s="1"/>
  <c r="AM498" i="2"/>
  <c r="AQ498" i="2" s="1"/>
  <c r="AL155" i="2"/>
  <c r="AP155" i="2" s="1"/>
  <c r="AL50" i="2"/>
  <c r="AP50" i="2" s="1"/>
  <c r="AL71" i="2"/>
  <c r="AP71" i="2" s="1"/>
  <c r="AM62" i="2"/>
  <c r="AQ62" i="2" s="1"/>
  <c r="AM149" i="2"/>
  <c r="AQ149" i="2" s="1"/>
  <c r="AL526" i="2"/>
  <c r="AP526" i="2" s="1"/>
  <c r="AM81" i="2"/>
  <c r="AQ81" i="2" s="1"/>
  <c r="AL48" i="2"/>
  <c r="AP48" i="2" s="1"/>
  <c r="AM8" i="2"/>
  <c r="AQ8" i="2" s="1"/>
  <c r="AM708" i="2"/>
  <c r="AQ708" i="2" s="1"/>
  <c r="AM207" i="2"/>
  <c r="AQ207" i="2" s="1"/>
  <c r="AL38" i="2"/>
  <c r="AP38" i="2" s="1"/>
  <c r="AM819" i="2"/>
  <c r="AQ819" i="2" s="1"/>
  <c r="AL93" i="2"/>
  <c r="AP93" i="2" s="1"/>
  <c r="AM762" i="2"/>
  <c r="AQ762" i="2" s="1"/>
  <c r="AM48" i="2"/>
  <c r="AQ48" i="2" s="1"/>
  <c r="AL150" i="2"/>
  <c r="AP150" i="2" s="1"/>
  <c r="AL125" i="2"/>
  <c r="AP125" i="2" s="1"/>
  <c r="AM99" i="2"/>
  <c r="AQ99" i="2" s="1"/>
  <c r="AL126" i="2"/>
  <c r="AP126" i="2" s="1"/>
  <c r="AM188" i="2"/>
  <c r="AQ188" i="2" s="1"/>
  <c r="AM674" i="2"/>
  <c r="AQ674" i="2" s="1"/>
  <c r="AM195" i="2"/>
  <c r="AQ195" i="2" s="1"/>
  <c r="AM70" i="2"/>
  <c r="AQ70" i="2" s="1"/>
  <c r="AL744" i="2"/>
  <c r="AP744" i="2" s="1"/>
  <c r="AL493" i="2"/>
  <c r="AP493" i="2" s="1"/>
  <c r="AM535" i="2"/>
  <c r="AQ535" i="2" s="1"/>
  <c r="AL618" i="2"/>
  <c r="AP618" i="2" s="1"/>
  <c r="AL335" i="2"/>
  <c r="AP335" i="2" s="1"/>
  <c r="AL774" i="2"/>
  <c r="AP774" i="2" s="1"/>
  <c r="AM226" i="2"/>
  <c r="AQ226" i="2" s="1"/>
  <c r="AM231" i="2"/>
  <c r="AQ231" i="2" s="1"/>
  <c r="AM31" i="2"/>
  <c r="AQ31" i="2" s="1"/>
  <c r="AL226" i="2"/>
  <c r="AP226" i="2" s="1"/>
  <c r="AM467" i="2"/>
  <c r="AQ467" i="2" s="1"/>
  <c r="AL610" i="2"/>
  <c r="AP610" i="2" s="1"/>
  <c r="AL408" i="2"/>
  <c r="AP408" i="2" s="1"/>
  <c r="AM414" i="2"/>
  <c r="AQ414" i="2" s="1"/>
  <c r="AL683" i="2"/>
  <c r="AP683" i="2" s="1"/>
  <c r="AL602" i="2"/>
  <c r="AP602" i="2" s="1"/>
  <c r="AL475" i="2"/>
  <c r="AP475" i="2" s="1"/>
  <c r="AM325" i="2"/>
  <c r="AQ325" i="2" s="1"/>
  <c r="AM457" i="2"/>
  <c r="AQ457" i="2" s="1"/>
  <c r="AL766" i="2"/>
  <c r="AP766" i="2" s="1"/>
  <c r="AL52" i="2"/>
  <c r="AP52" i="2" s="1"/>
  <c r="AM439" i="2"/>
  <c r="AQ439" i="2" s="1"/>
  <c r="AL153" i="2"/>
  <c r="AP153" i="2" s="1"/>
  <c r="AL59" i="2"/>
  <c r="AP59" i="2" s="1"/>
  <c r="AM218" i="2"/>
  <c r="AQ218" i="2" s="1"/>
  <c r="AM46" i="2"/>
  <c r="AQ46" i="2" s="1"/>
  <c r="AL178" i="2"/>
  <c r="AP178" i="2" s="1"/>
  <c r="AL227" i="2"/>
  <c r="AP227" i="2" s="1"/>
  <c r="AL199" i="2"/>
  <c r="AP199" i="2" s="1"/>
  <c r="AL354" i="2"/>
  <c r="AP354" i="2" s="1"/>
  <c r="AL722" i="2"/>
  <c r="AP722" i="2" s="1"/>
  <c r="AL600" i="2"/>
  <c r="AP600" i="2" s="1"/>
  <c r="AL503" i="2"/>
  <c r="AP503" i="2" s="1"/>
  <c r="AL396" i="2"/>
  <c r="AP396" i="2" s="1"/>
  <c r="AM814" i="2"/>
  <c r="AQ814" i="2" s="1"/>
  <c r="AL697" i="2"/>
  <c r="AP697" i="2" s="1"/>
  <c r="AL608" i="2"/>
  <c r="AP608" i="2" s="1"/>
  <c r="AL584" i="2"/>
  <c r="AP584" i="2" s="1"/>
  <c r="AL416" i="2"/>
  <c r="AP416" i="2" s="1"/>
  <c r="AL147" i="2"/>
  <c r="AP147" i="2" s="1"/>
  <c r="AL800" i="2"/>
  <c r="AP800" i="2" s="1"/>
  <c r="AL752" i="2"/>
  <c r="AP752" i="2" s="1"/>
  <c r="AM171" i="2"/>
  <c r="AQ171" i="2" s="1"/>
  <c r="AM90" i="2"/>
  <c r="AQ90" i="2" s="1"/>
  <c r="AM196" i="2"/>
  <c r="AQ196" i="2" s="1"/>
  <c r="AM163" i="2"/>
  <c r="AQ163" i="2" s="1"/>
  <c r="AL777" i="2"/>
  <c r="AP777" i="2" s="1"/>
  <c r="AM152" i="2"/>
  <c r="AQ152" i="2" s="1"/>
  <c r="AL210" i="2"/>
  <c r="AP210" i="2" s="1"/>
  <c r="AM6" i="2"/>
  <c r="AQ6" i="2" s="1"/>
  <c r="AM465" i="2"/>
  <c r="AQ465" i="2" s="1"/>
  <c r="AL782" i="2"/>
  <c r="AP782" i="2" s="1"/>
  <c r="AL689" i="2"/>
  <c r="AP689" i="2" s="1"/>
  <c r="AL558" i="2"/>
  <c r="AP558" i="2" s="1"/>
  <c r="AL455" i="2"/>
  <c r="AP455" i="2" s="1"/>
  <c r="AL318" i="2"/>
  <c r="AP318" i="2" s="1"/>
  <c r="AM459" i="2"/>
  <c r="AQ459" i="2" s="1"/>
  <c r="AL663" i="2"/>
  <c r="AP663" i="2" s="1"/>
  <c r="AL590" i="2"/>
  <c r="AP590" i="2" s="1"/>
  <c r="AL445" i="2"/>
  <c r="AP445" i="2" s="1"/>
  <c r="AM11" i="2"/>
  <c r="AQ11" i="2" s="1"/>
  <c r="AL14" i="2"/>
  <c r="AP14" i="2" s="1"/>
  <c r="AM67" i="2"/>
  <c r="AQ67" i="2" s="1"/>
  <c r="AM95" i="2"/>
  <c r="AQ95" i="2" s="1"/>
  <c r="AM85" i="2"/>
  <c r="AQ85" i="2" s="1"/>
  <c r="AM181" i="2"/>
  <c r="AQ181" i="2" s="1"/>
  <c r="AL680" i="2"/>
  <c r="AP680" i="2" s="1"/>
  <c r="AM520" i="2"/>
  <c r="AQ520" i="2" s="1"/>
  <c r="AM72" i="2"/>
  <c r="AQ72" i="2" s="1"/>
  <c r="AM26" i="2"/>
  <c r="AQ26" i="2" s="1"/>
  <c r="AL22" i="2"/>
  <c r="AP22" i="2" s="1"/>
  <c r="AM728" i="2"/>
  <c r="AQ728" i="2" s="1"/>
  <c r="AM52" i="2"/>
  <c r="AQ52" i="2" s="1"/>
  <c r="AL26" i="2"/>
  <c r="AP26" i="2" s="1"/>
  <c r="AL101" i="2"/>
  <c r="AP101" i="2" s="1"/>
  <c r="AM787" i="2"/>
  <c r="AQ787" i="2" s="1"/>
  <c r="AM65" i="2"/>
  <c r="AQ65" i="2" s="1"/>
  <c r="AL158" i="2"/>
  <c r="AP158" i="2" s="1"/>
  <c r="AM158" i="2"/>
  <c r="AQ158" i="2" s="1"/>
  <c r="AL134" i="2"/>
  <c r="AP134" i="2" s="1"/>
  <c r="AM179" i="2"/>
  <c r="AQ179" i="2" s="1"/>
  <c r="AL200" i="2"/>
  <c r="AP200" i="2" s="1"/>
  <c r="AM790" i="2"/>
  <c r="AQ790" i="2" s="1"/>
  <c r="AL211" i="2"/>
  <c r="AP211" i="2" s="1"/>
  <c r="AM693" i="2"/>
  <c r="AQ693" i="2" s="1"/>
  <c r="AL701" i="2"/>
  <c r="AP701" i="2" s="1"/>
  <c r="AL467" i="2"/>
  <c r="AP467" i="2" s="1"/>
  <c r="AM270" i="2"/>
  <c r="AQ270" i="2" s="1"/>
  <c r="AL578" i="2"/>
  <c r="AP578" i="2" s="1"/>
  <c r="AL340" i="2"/>
  <c r="AP340" i="2" s="1"/>
  <c r="AL742" i="2"/>
  <c r="AP742" i="2" s="1"/>
  <c r="AM666" i="2"/>
  <c r="AQ666" i="2" s="1"/>
  <c r="AL89" i="2"/>
  <c r="AP89" i="2" s="1"/>
  <c r="AM104" i="2"/>
  <c r="AQ104" i="2" s="1"/>
  <c r="AM650" i="2"/>
  <c r="AQ650" i="2" s="1"/>
  <c r="AM822" i="2"/>
  <c r="AQ822" i="2" s="1"/>
  <c r="AL622" i="2"/>
  <c r="AP622" i="2" s="1"/>
  <c r="AL390" i="2"/>
  <c r="AP390" i="2" s="1"/>
  <c r="AM243" i="2"/>
  <c r="AQ243" i="2" s="1"/>
  <c r="AL647" i="2"/>
  <c r="AP647" i="2" s="1"/>
  <c r="AL562" i="2"/>
  <c r="AP562" i="2" s="1"/>
  <c r="AM430" i="2"/>
  <c r="AQ430" i="2" s="1"/>
  <c r="AM321" i="2"/>
  <c r="AQ321" i="2" s="1"/>
  <c r="AM287" i="2"/>
  <c r="AQ287" i="2" s="1"/>
  <c r="AL734" i="2"/>
  <c r="AP734" i="2" s="1"/>
  <c r="AM91" i="2"/>
  <c r="AQ91" i="2" s="1"/>
  <c r="AL58" i="2"/>
  <c r="AP58" i="2" s="1"/>
  <c r="AM182" i="2"/>
  <c r="AQ182" i="2" s="1"/>
  <c r="AM117" i="2"/>
  <c r="AQ117" i="2" s="1"/>
  <c r="AL631" i="2"/>
  <c r="AP631" i="2" s="1"/>
  <c r="AM114" i="2"/>
  <c r="AQ114" i="2" s="1"/>
  <c r="AM187" i="2"/>
  <c r="AQ187" i="2" s="1"/>
  <c r="AM682" i="2"/>
  <c r="AQ682" i="2" s="1"/>
  <c r="AL151" i="2"/>
  <c r="AP151" i="2" s="1"/>
  <c r="AL804" i="2"/>
  <c r="AP804" i="2" s="1"/>
  <c r="AL693" i="2"/>
  <c r="AP693" i="2" s="1"/>
  <c r="AL606" i="2"/>
  <c r="AP606" i="2" s="1"/>
  <c r="AL509" i="2"/>
  <c r="AP509" i="2" s="1"/>
  <c r="AL350" i="2"/>
  <c r="AP350" i="2" s="1"/>
  <c r="AM618" i="2"/>
  <c r="AQ618" i="2" s="1"/>
  <c r="AL748" i="2"/>
  <c r="AP748" i="2" s="1"/>
  <c r="AL620" i="2"/>
  <c r="AP620" i="2" s="1"/>
  <c r="AL547" i="2"/>
  <c r="AP547" i="2" s="1"/>
  <c r="AL363" i="2"/>
  <c r="AP363" i="2" s="1"/>
  <c r="AM616" i="2"/>
  <c r="AQ616" i="2" s="1"/>
  <c r="AM784" i="2"/>
  <c r="AQ784" i="2" s="1"/>
  <c r="AL230" i="2"/>
  <c r="AP230" i="2" s="1"/>
  <c r="AM210" i="2"/>
  <c r="AQ210" i="2" s="1"/>
  <c r="AM129" i="2"/>
  <c r="AQ129" i="2" s="1"/>
  <c r="AM222" i="2"/>
  <c r="AQ222" i="2" s="1"/>
  <c r="AL198" i="2"/>
  <c r="AP198" i="2" s="1"/>
  <c r="AM820" i="2"/>
  <c r="AQ820" i="2" s="1"/>
  <c r="AL171" i="2"/>
  <c r="AP171" i="2" s="1"/>
  <c r="AL219" i="2"/>
  <c r="AP219" i="2" s="1"/>
  <c r="AM146" i="2"/>
  <c r="AQ146" i="2" s="1"/>
  <c r="AM289" i="2"/>
  <c r="AQ289" i="2" s="1"/>
  <c r="AL746" i="2"/>
  <c r="AP746" i="2" s="1"/>
  <c r="AM632" i="2"/>
  <c r="AQ632" i="2" s="1"/>
  <c r="AL537" i="2"/>
  <c r="AP537" i="2" s="1"/>
  <c r="AL439" i="2"/>
  <c r="AP439" i="2" s="1"/>
  <c r="AL283" i="2"/>
  <c r="AP283" i="2" s="1"/>
  <c r="AL814" i="2"/>
  <c r="AP814" i="2" s="1"/>
  <c r="AL614" i="2"/>
  <c r="AP614" i="2" s="1"/>
  <c r="AL551" i="2"/>
  <c r="AP551" i="2" s="1"/>
  <c r="AL424" i="2"/>
  <c r="AP424" i="2" s="1"/>
  <c r="AM771" i="2"/>
  <c r="AQ771" i="2" s="1"/>
  <c r="AM794" i="2"/>
  <c r="AQ794" i="2" s="1"/>
  <c r="AM737" i="2"/>
  <c r="AQ737" i="2" s="1"/>
  <c r="AL9" i="2"/>
  <c r="AP9" i="2" s="1"/>
  <c r="AM212" i="2"/>
  <c r="AQ212" i="2" s="1"/>
  <c r="AL759" i="2"/>
  <c r="AP759" i="2" s="1"/>
  <c r="AL716" i="2"/>
  <c r="AP716" i="2" s="1"/>
  <c r="AM145" i="2"/>
  <c r="AQ145" i="2" s="1"/>
  <c r="AL730" i="2"/>
  <c r="AP730" i="2" s="1"/>
  <c r="AL624" i="2"/>
  <c r="AP624" i="2" s="1"/>
  <c r="AL816" i="2"/>
  <c r="AP816" i="2" s="1"/>
  <c r="AL194" i="2"/>
  <c r="AP194" i="2" s="1"/>
  <c r="AM209" i="2"/>
  <c r="AQ209" i="2" s="1"/>
  <c r="AM711" i="2"/>
  <c r="AQ711" i="2" s="1"/>
  <c r="AM416" i="2"/>
  <c r="AQ416" i="2" s="1"/>
  <c r="AL368" i="2"/>
  <c r="AP368" i="2" s="1"/>
  <c r="AM586" i="2"/>
  <c r="AQ586" i="2" s="1"/>
  <c r="AM54" i="2"/>
  <c r="AQ54" i="2" s="1"/>
  <c r="AM281" i="2"/>
  <c r="AQ281" i="2" s="1"/>
  <c r="AL588" i="2"/>
  <c r="AP588" i="2" s="1"/>
  <c r="AL372" i="2"/>
  <c r="AP372" i="2" s="1"/>
  <c r="AL732" i="2"/>
  <c r="AP732" i="2" s="1"/>
  <c r="AL507" i="2"/>
  <c r="AP507" i="2" s="1"/>
  <c r="AL298" i="2"/>
  <c r="AP298" i="2" s="1"/>
  <c r="AM294" i="2"/>
  <c r="AQ294" i="2" s="1"/>
  <c r="AL718" i="2"/>
  <c r="AP718" i="2" s="1"/>
  <c r="AL582" i="2"/>
  <c r="AP582" i="2" s="1"/>
  <c r="AL422" i="2"/>
  <c r="AP422" i="2" s="1"/>
  <c r="AL643" i="2"/>
  <c r="AP643" i="2" s="1"/>
  <c r="AL314" i="2"/>
  <c r="AP314" i="2" s="1"/>
  <c r="AL213" i="2"/>
  <c r="AP213" i="2" s="1"/>
  <c r="AL37" i="2"/>
  <c r="AP37" i="2" s="1"/>
  <c r="AL27" i="2"/>
  <c r="AP27" i="2" s="1"/>
  <c r="AL461" i="2"/>
  <c r="AP461" i="2" s="1"/>
  <c r="AL270" i="2"/>
  <c r="AP270" i="2" s="1"/>
  <c r="AL135" i="2"/>
  <c r="AP135" i="2" s="1"/>
  <c r="AL41" i="2"/>
  <c r="AP41" i="2" s="1"/>
  <c r="AL378" i="2"/>
  <c r="AP378" i="2" s="1"/>
  <c r="AL756" i="2"/>
  <c r="AP756" i="2" s="1"/>
  <c r="AL334" i="2"/>
  <c r="AP334" i="2" s="1"/>
  <c r="AL169" i="2"/>
  <c r="AP169" i="2" s="1"/>
  <c r="AL432" i="2"/>
  <c r="AP432" i="2" s="1"/>
  <c r="AL72" i="2"/>
  <c r="AP72" i="2" s="1"/>
  <c r="AL612" i="2"/>
  <c r="AP612" i="2" s="1"/>
  <c r="AL513" i="2"/>
  <c r="AP513" i="2" s="1"/>
  <c r="AM608" i="2"/>
  <c r="AQ608" i="2" s="1"/>
  <c r="AM434" i="2"/>
  <c r="AQ434" i="2" s="1"/>
  <c r="AL241" i="2"/>
  <c r="AP241" i="2" s="1"/>
  <c r="AL94" i="2"/>
  <c r="AP94" i="2" s="1"/>
  <c r="AM142" i="2"/>
  <c r="AQ142" i="2" s="1"/>
  <c r="AM156" i="2"/>
  <c r="AQ156" i="2" s="1"/>
  <c r="AM139" i="2"/>
  <c r="AQ139" i="2" s="1"/>
  <c r="AM630" i="2"/>
  <c r="AQ630" i="2" s="1"/>
  <c r="AM107" i="2"/>
  <c r="AQ107" i="2" s="1"/>
  <c r="AM68" i="2"/>
  <c r="AQ68" i="2" s="1"/>
  <c r="AL788" i="2"/>
  <c r="AP788" i="2" s="1"/>
  <c r="AL491" i="2"/>
  <c r="AP491" i="2" s="1"/>
  <c r="AM208" i="2"/>
  <c r="AQ208" i="2" s="1"/>
  <c r="AL533" i="2"/>
  <c r="AP533" i="2" s="1"/>
  <c r="AL525" i="2"/>
  <c r="AP525" i="2" s="1"/>
  <c r="AL768" i="2"/>
  <c r="AP768" i="2" s="1"/>
  <c r="AL142" i="2"/>
  <c r="AP142" i="2" s="1"/>
  <c r="AL775" i="2"/>
  <c r="AP775" i="2" s="1"/>
  <c r="AL574" i="2"/>
  <c r="AP574" i="2" s="1"/>
  <c r="AL671" i="2"/>
  <c r="AP671" i="2" s="1"/>
  <c r="AM527" i="2"/>
  <c r="AQ527" i="2" s="1"/>
  <c r="AL166" i="2"/>
  <c r="AP166" i="2" s="1"/>
  <c r="AL179" i="2"/>
  <c r="AP179" i="2" s="1"/>
  <c r="AM715" i="2"/>
  <c r="AQ715" i="2" s="1"/>
  <c r="AL487" i="2"/>
  <c r="AP487" i="2" s="1"/>
  <c r="AM53" i="2"/>
  <c r="AQ53" i="2" s="1"/>
  <c r="AL669" i="2"/>
  <c r="AP669" i="2" s="1"/>
  <c r="AL406" i="2"/>
  <c r="AP406" i="2" s="1"/>
  <c r="AM806" i="2"/>
  <c r="AQ806" i="2" s="1"/>
  <c r="AL810" i="2"/>
  <c r="AP810" i="2" s="1"/>
  <c r="AL736" i="2"/>
  <c r="AP736" i="2" s="1"/>
  <c r="AL511" i="2"/>
  <c r="AP511" i="2" s="1"/>
  <c r="AL404" i="2"/>
  <c r="AP404" i="2" s="1"/>
  <c r="AL572" i="2"/>
  <c r="AP572" i="2" s="1"/>
  <c r="AL272" i="2"/>
  <c r="AP272" i="2" s="1"/>
  <c r="AL122" i="2"/>
  <c r="AP122" i="2" s="1"/>
  <c r="AL11" i="2"/>
  <c r="AP11" i="2" s="1"/>
  <c r="AM367" i="2"/>
  <c r="AQ367" i="2" s="1"/>
  <c r="AM358" i="2"/>
  <c r="AQ358" i="2" s="1"/>
  <c r="AL251" i="2"/>
  <c r="AP251" i="2" s="1"/>
  <c r="AL116" i="2"/>
  <c r="AP116" i="2" s="1"/>
  <c r="AL12" i="2"/>
  <c r="AP12" i="2" s="1"/>
  <c r="AM185" i="2"/>
  <c r="AQ185" i="2" s="1"/>
  <c r="AL556" i="2"/>
  <c r="AP556" i="2" s="1"/>
  <c r="AL266" i="2"/>
  <c r="AP266" i="2" s="1"/>
  <c r="AL136" i="2"/>
  <c r="AP136" i="2" s="1"/>
  <c r="AM272" i="2"/>
  <c r="AQ272" i="2" s="1"/>
  <c r="AL49" i="2"/>
  <c r="AP49" i="2" s="1"/>
  <c r="AM628" i="2"/>
  <c r="AQ628" i="2" s="1"/>
  <c r="AL481" i="2"/>
  <c r="AP481" i="2" s="1"/>
  <c r="AL681" i="2"/>
  <c r="AP681" i="2" s="1"/>
  <c r="AL339" i="2"/>
  <c r="AP339" i="2" s="1"/>
  <c r="AL204" i="2"/>
  <c r="AP204" i="2" s="1"/>
  <c r="AL710" i="2"/>
  <c r="AP710" i="2" s="1"/>
  <c r="AL115" i="2"/>
  <c r="AP115" i="2" s="1"/>
  <c r="AL106" i="2"/>
  <c r="AP106" i="2" s="1"/>
  <c r="AM50" i="2"/>
  <c r="AQ50" i="2" s="1"/>
  <c r="AL789" i="2"/>
  <c r="AP789" i="2" s="1"/>
  <c r="AM130" i="2"/>
  <c r="AQ130" i="2" s="1"/>
  <c r="AL634" i="2"/>
  <c r="AP634" i="2" s="1"/>
  <c r="AM610" i="2"/>
  <c r="AQ610" i="2" s="1"/>
  <c r="AM177" i="2"/>
  <c r="AQ177" i="2" s="1"/>
  <c r="AM193" i="2"/>
  <c r="AQ193" i="2" s="1"/>
  <c r="AL418" i="2"/>
  <c r="AP418" i="2" s="1"/>
  <c r="AM137" i="2"/>
  <c r="AQ137" i="2" s="1"/>
  <c r="AL761" i="2"/>
  <c r="AP761" i="2" s="1"/>
  <c r="AM691" i="2"/>
  <c r="AQ691" i="2" s="1"/>
  <c r="AL477" i="2"/>
  <c r="AP477" i="2" s="1"/>
  <c r="AL598" i="2"/>
  <c r="AP598" i="2" s="1"/>
  <c r="AL758" i="2"/>
  <c r="AP758" i="2" s="1"/>
  <c r="AL69" i="2"/>
  <c r="AP69" i="2" s="1"/>
  <c r="AM230" i="2"/>
  <c r="AQ230" i="2" s="1"/>
  <c r="AL760" i="2"/>
  <c r="AP760" i="2" s="1"/>
  <c r="AL501" i="2"/>
  <c r="AP501" i="2" s="1"/>
  <c r="AM422" i="2"/>
  <c r="AQ422" i="2" s="1"/>
  <c r="AL604" i="2"/>
  <c r="AP604" i="2" s="1"/>
  <c r="AL343" i="2"/>
  <c r="AP343" i="2" s="1"/>
  <c r="AM525" i="2"/>
  <c r="AQ525" i="2" s="1"/>
  <c r="AL790" i="2"/>
  <c r="AP790" i="2" s="1"/>
  <c r="AL679" i="2"/>
  <c r="AP679" i="2" s="1"/>
  <c r="AL459" i="2"/>
  <c r="AP459" i="2" s="1"/>
  <c r="AM120" i="2"/>
  <c r="AQ120" i="2" s="1"/>
  <c r="AL469" i="2"/>
  <c r="AP469" i="2" s="1"/>
  <c r="AM247" i="2"/>
  <c r="AQ247" i="2" s="1"/>
  <c r="AL98" i="2"/>
  <c r="AP98" i="2" s="1"/>
  <c r="AL367" i="2"/>
  <c r="AP367" i="2" s="1"/>
  <c r="AL709" i="2"/>
  <c r="AP709" i="2" s="1"/>
  <c r="AL338" i="2"/>
  <c r="AP338" i="2" s="1"/>
  <c r="AL189" i="2"/>
  <c r="AP189" i="2" s="1"/>
  <c r="AL100" i="2"/>
  <c r="AP100" i="2" s="1"/>
  <c r="AL60" i="2"/>
  <c r="AP60" i="2" s="1"/>
  <c r="AL66" i="2"/>
  <c r="AP66" i="2" s="1"/>
  <c r="AL410" i="2"/>
  <c r="AP410" i="2" s="1"/>
  <c r="AL235" i="2"/>
  <c r="AP235" i="2" s="1"/>
  <c r="AL39" i="2"/>
  <c r="AP39" i="2" s="1"/>
  <c r="AL208" i="2"/>
  <c r="AP208" i="2" s="1"/>
  <c r="E36" i="2"/>
  <c r="AL566" i="2"/>
  <c r="AP566" i="2" s="1"/>
  <c r="AL447" i="2"/>
  <c r="AP447" i="2" s="1"/>
  <c r="AL661" i="2"/>
  <c r="AP661" i="2" s="1"/>
  <c r="AM301" i="2"/>
  <c r="AQ301" i="2" s="1"/>
  <c r="AL177" i="2"/>
  <c r="AP177" i="2" s="1"/>
  <c r="AL31" i="2"/>
  <c r="AP31" i="2" s="1"/>
  <c r="AM798" i="2"/>
  <c r="AQ798" i="2" s="1"/>
  <c r="AL392" i="2"/>
  <c r="AP392" i="2" s="1"/>
  <c r="AL275" i="2"/>
  <c r="AP275" i="2" s="1"/>
  <c r="AL118" i="2"/>
  <c r="AP118" i="2" s="1"/>
  <c r="AL33" i="2"/>
  <c r="AP33" i="2" s="1"/>
  <c r="AL291" i="2"/>
  <c r="AP291" i="2" s="1"/>
  <c r="AL699" i="2"/>
  <c r="AP699" i="2" s="1"/>
  <c r="AL301" i="2"/>
  <c r="AP301" i="2" s="1"/>
  <c r="AM147" i="2"/>
  <c r="AQ147" i="2" s="1"/>
  <c r="AL402" i="2"/>
  <c r="AP402" i="2" s="1"/>
  <c r="AL92" i="2"/>
  <c r="AP92" i="2" s="1"/>
  <c r="AL673" i="2"/>
  <c r="AP673" i="2" s="1"/>
  <c r="AL505" i="2"/>
  <c r="AP505" i="2" s="1"/>
  <c r="AM453" i="2"/>
  <c r="AQ453" i="2" s="1"/>
  <c r="AL428" i="2"/>
  <c r="AP428" i="2" s="1"/>
  <c r="AM200" i="2"/>
  <c r="AQ200" i="2" s="1"/>
  <c r="AL86" i="2"/>
  <c r="AP86" i="2" s="1"/>
  <c r="AL185" i="2"/>
  <c r="AP185" i="2" s="1"/>
  <c r="AL594" i="2"/>
  <c r="AP594" i="2" s="1"/>
  <c r="AM291" i="2"/>
  <c r="AQ291" i="2" s="1"/>
  <c r="AL217" i="2"/>
  <c r="AP217" i="2" s="1"/>
  <c r="AL84" i="2"/>
  <c r="AP84" i="2" s="1"/>
  <c r="AM699" i="2"/>
  <c r="AQ699" i="2" s="1"/>
  <c r="AM602" i="2"/>
  <c r="AQ602" i="2" s="1"/>
  <c r="AL376" i="2"/>
  <c r="AP376" i="2" s="1"/>
  <c r="AL201" i="2"/>
  <c r="AP201" i="2" s="1"/>
  <c r="AM29" i="2"/>
  <c r="AQ29" i="2" s="1"/>
  <c r="AL173" i="2"/>
  <c r="AP173" i="2" s="1"/>
  <c r="AM600" i="2"/>
  <c r="AQ600" i="2" s="1"/>
  <c r="AL426" i="2"/>
  <c r="AP426" i="2" s="1"/>
  <c r="AL675" i="2"/>
  <c r="AP675" i="2" s="1"/>
  <c r="AL348" i="2"/>
  <c r="AP348" i="2" s="1"/>
  <c r="AL229" i="2"/>
  <c r="AP229" i="2" s="1"/>
  <c r="AL68" i="2"/>
  <c r="AP68" i="2" s="1"/>
  <c r="AM154" i="2"/>
  <c r="AQ154" i="2" s="1"/>
  <c r="AL15" i="2"/>
  <c r="AP15" i="2" s="1"/>
  <c r="AL232" i="2"/>
  <c r="AP232" i="2" s="1"/>
  <c r="AL355" i="2"/>
  <c r="AP355" i="2" s="1"/>
  <c r="AM298" i="2"/>
  <c r="AQ298" i="2" s="1"/>
  <c r="AL812" i="2"/>
  <c r="AP812" i="2" s="1"/>
  <c r="AL57" i="2"/>
  <c r="AP57" i="2" s="1"/>
  <c r="AL148" i="2"/>
  <c r="AP148" i="2" s="1"/>
  <c r="AM304" i="2"/>
  <c r="AQ304" i="2" s="1"/>
  <c r="AL570" i="2"/>
  <c r="AP570" i="2" s="1"/>
  <c r="AL225" i="2"/>
  <c r="AP225" i="2" s="1"/>
  <c r="AL104" i="2"/>
  <c r="AP104" i="2" s="1"/>
  <c r="AL277" i="2"/>
  <c r="AP277" i="2" s="1"/>
  <c r="AM241" i="2"/>
  <c r="AQ241" i="2" s="1"/>
  <c r="AL449" i="2"/>
  <c r="AP449" i="2" s="1"/>
  <c r="AM5" i="2"/>
  <c r="AQ5" i="2" s="1"/>
  <c r="AL237" i="2"/>
  <c r="AP237" i="2" s="1"/>
  <c r="AL152" i="2"/>
  <c r="AP152" i="2" s="1"/>
  <c r="AL360" i="2"/>
  <c r="AP360" i="2" s="1"/>
  <c r="AL112" i="2"/>
  <c r="AP112" i="2" s="1"/>
  <c r="AL35" i="2"/>
  <c r="AP35" i="2" s="1"/>
  <c r="AM159" i="2"/>
  <c r="AQ159" i="2" s="1"/>
  <c r="AL364" i="2"/>
  <c r="AP364" i="2" s="1"/>
  <c r="AM701" i="2"/>
  <c r="AQ701" i="2" s="1"/>
  <c r="AM55" i="2"/>
  <c r="AQ55" i="2" s="1"/>
  <c r="AL247" i="2"/>
  <c r="AP247" i="2" s="1"/>
  <c r="AL626" i="2"/>
  <c r="AP626" i="2" s="1"/>
  <c r="AL451" i="2"/>
  <c r="AP451" i="2" s="1"/>
  <c r="AL703" i="2"/>
  <c r="AP703" i="2" s="1"/>
  <c r="AM197" i="2"/>
  <c r="AQ197" i="2" s="1"/>
  <c r="AL96" i="2"/>
  <c r="AP96" i="2" s="1"/>
  <c r="AL330" i="2"/>
  <c r="AP330" i="2" s="1"/>
  <c r="AM816" i="2"/>
  <c r="AQ816" i="2" s="1"/>
  <c r="AM108" i="2"/>
  <c r="AQ108" i="2" s="1"/>
  <c r="AL165" i="2"/>
  <c r="AP165" i="2" s="1"/>
  <c r="AL310" i="2"/>
  <c r="AP310" i="2" s="1"/>
  <c r="AL818" i="2"/>
  <c r="AP818" i="2" s="1"/>
  <c r="AM74" i="2"/>
  <c r="AQ74" i="2" s="1"/>
  <c r="AL388" i="2"/>
  <c r="AP388" i="2" s="1"/>
  <c r="AM359" i="2"/>
  <c r="AQ359" i="2" s="1"/>
  <c r="AL772" i="2"/>
  <c r="AP772" i="2" s="1"/>
  <c r="AM545" i="2"/>
  <c r="AQ545" i="2" s="1"/>
  <c r="AM362" i="2"/>
  <c r="AQ362" i="2" s="1"/>
  <c r="AL750" i="2"/>
  <c r="AP750" i="2" s="1"/>
  <c r="AM689" i="2"/>
  <c r="AQ689" i="2" s="1"/>
  <c r="AM224" i="2"/>
  <c r="AQ224" i="2" s="1"/>
  <c r="AL776" i="2"/>
  <c r="AP776" i="2" s="1"/>
  <c r="AL778" i="2"/>
  <c r="AP778" i="2" s="1"/>
  <c r="AL123" i="2"/>
  <c r="AP123" i="2" s="1"/>
  <c r="AL819" i="2"/>
  <c r="AP819" i="2" s="1"/>
  <c r="AM189" i="2"/>
  <c r="AQ189" i="2" s="1"/>
  <c r="AL5" i="2"/>
  <c r="AP5" i="2" s="1"/>
  <c r="AL197" i="2"/>
  <c r="AP197" i="2" s="1"/>
  <c r="AL82" i="2"/>
  <c r="AP82" i="2" s="1"/>
  <c r="AL249" i="2"/>
  <c r="AP249" i="2" s="1"/>
  <c r="AL465" i="2"/>
  <c r="AP465" i="2" s="1"/>
  <c r="AL70" i="2"/>
  <c r="AP70" i="2" s="1"/>
  <c r="AL88" i="2"/>
  <c r="AP88" i="2" s="1"/>
  <c r="AM106" i="2"/>
  <c r="AQ106" i="2" s="1"/>
  <c r="AL216" i="2"/>
  <c r="AP216" i="2" s="1"/>
  <c r="AL344" i="2"/>
  <c r="AP344" i="2" s="1"/>
  <c r="AL740" i="2"/>
  <c r="AP740" i="2" s="1"/>
  <c r="AM549" i="2"/>
  <c r="AQ549" i="2" s="1"/>
  <c r="AM155" i="2"/>
  <c r="AQ155" i="2" s="1"/>
  <c r="AL371" i="2"/>
  <c r="AP371" i="2" s="1"/>
  <c r="AL382" i="2"/>
  <c r="AP382" i="2" s="1"/>
  <c r="AM519" i="2"/>
  <c r="AQ519" i="2" s="1"/>
  <c r="AL326" i="2"/>
  <c r="AP326" i="2" s="1"/>
  <c r="AM199" i="2"/>
  <c r="AQ199" i="2" s="1"/>
  <c r="AL453" i="2"/>
  <c r="AP453" i="2" s="1"/>
  <c r="AL279" i="2"/>
  <c r="AP279" i="2" s="1"/>
  <c r="AL51" i="2"/>
  <c r="AP51" i="2" s="1"/>
  <c r="AL233" i="2"/>
  <c r="AP233" i="2" s="1"/>
  <c r="AL394" i="2"/>
  <c r="AP394" i="2" s="1"/>
  <c r="AL127" i="2"/>
  <c r="AP127" i="2" s="1"/>
  <c r="AL128" i="2"/>
  <c r="AP128" i="2" s="1"/>
  <c r="AL285" i="2"/>
  <c r="AP285" i="2" s="1"/>
  <c r="AL724" i="2"/>
  <c r="AP724" i="2" s="1"/>
  <c r="AL479" i="2"/>
  <c r="AP479" i="2" s="1"/>
  <c r="D36" i="2"/>
  <c r="AM245" i="2"/>
  <c r="AQ245" i="2" s="1"/>
  <c r="AL205" i="2"/>
  <c r="AP205" i="2" s="1"/>
  <c r="AL386" i="2"/>
  <c r="AP386" i="2" s="1"/>
  <c r="AM148" i="2"/>
  <c r="AQ148" i="2" s="1"/>
  <c r="AL53" i="2"/>
  <c r="AP53" i="2" s="1"/>
  <c r="AL224" i="2"/>
  <c r="AP224" i="2" s="1"/>
  <c r="AL351" i="2"/>
  <c r="AP351" i="2" s="1"/>
  <c r="AL156" i="2"/>
  <c r="AP156" i="2" s="1"/>
  <c r="AL139" i="2"/>
  <c r="AP139" i="2" s="1"/>
  <c r="AL495" i="2"/>
  <c r="AP495" i="2" s="1"/>
  <c r="AL221" i="2"/>
  <c r="AP221" i="2" s="1"/>
  <c r="AL62" i="2"/>
  <c r="AP62" i="2" s="1"/>
  <c r="AL209" i="2"/>
  <c r="AP209" i="2" s="1"/>
  <c r="AL796" i="2"/>
  <c r="AP796" i="2" s="1"/>
  <c r="AM380" i="2"/>
  <c r="AQ380" i="2" s="1"/>
  <c r="AM374" i="2"/>
  <c r="AQ374" i="2" s="1"/>
  <c r="AM57" i="2"/>
  <c r="AQ57" i="2" s="1"/>
  <c r="AM150" i="2"/>
  <c r="AQ150" i="2" s="1"/>
  <c r="AM178" i="2"/>
  <c r="AQ178" i="2" s="1"/>
  <c r="AL190" i="2"/>
  <c r="AP190" i="2" s="1"/>
  <c r="AL783" i="2"/>
  <c r="AP783" i="2" s="1"/>
  <c r="AL47" i="2"/>
  <c r="AP47" i="2" s="1"/>
  <c r="AM264" i="2"/>
  <c r="AQ264" i="2" s="1"/>
  <c r="AL131" i="2"/>
  <c r="AP131" i="2" s="1"/>
  <c r="AL268" i="2"/>
  <c r="AP268" i="2" s="1"/>
  <c r="AL586" i="2"/>
  <c r="AP586" i="2" s="1"/>
  <c r="AL258" i="2"/>
  <c r="AP258" i="2" s="1"/>
  <c r="AL23" i="2"/>
  <c r="AP23" i="2" s="1"/>
  <c r="AL132" i="2"/>
  <c r="AP132" i="2" s="1"/>
  <c r="AM255" i="2"/>
  <c r="AQ255" i="2" s="1"/>
  <c r="AL359" i="2"/>
  <c r="AP359" i="2" s="1"/>
  <c r="AL370" i="2"/>
  <c r="AP370" i="2" s="1"/>
  <c r="AL21" i="2"/>
  <c r="AP21" i="2" s="1"/>
  <c r="AL193" i="2"/>
  <c r="AP193" i="2" s="1"/>
  <c r="AL471" i="2"/>
  <c r="AP471" i="2" s="1"/>
  <c r="AL414" i="2"/>
  <c r="AP414" i="2" s="1"/>
  <c r="AL657" i="2"/>
  <c r="AP657" i="2" s="1"/>
  <c r="AL64" i="2"/>
  <c r="AP64" i="2" s="1"/>
  <c r="AL580" i="2"/>
  <c r="AP580" i="2" s="1"/>
  <c r="AL256" i="2"/>
  <c r="AP256" i="2" s="1"/>
  <c r="AL659" i="2"/>
  <c r="AP659" i="2" s="1"/>
  <c r="AL645" i="2"/>
  <c r="AP645" i="2" s="1"/>
  <c r="AM102" i="2"/>
  <c r="AQ102" i="2" s="1"/>
  <c r="AL264" i="2"/>
  <c r="AP264" i="2" s="1"/>
  <c r="AL523" i="2"/>
  <c r="AP523" i="2" s="1"/>
  <c r="AL325" i="2"/>
  <c r="AP325" i="2" s="1"/>
  <c r="AL143" i="2"/>
  <c r="AP143" i="2" s="1"/>
  <c r="AL322" i="2"/>
  <c r="AP322" i="2" s="1"/>
  <c r="AL384" i="2"/>
  <c r="AP384" i="2" s="1"/>
  <c r="AL529" i="2"/>
  <c r="AP529" i="2" s="1"/>
  <c r="AL16" i="2"/>
  <c r="AP16" i="2" s="1"/>
  <c r="AL705" i="2"/>
  <c r="AP705" i="2" s="1"/>
  <c r="AL212" i="2"/>
  <c r="AP212" i="2" s="1"/>
  <c r="AL483" i="2"/>
  <c r="AP483" i="2" s="1"/>
  <c r="AL651" i="2"/>
  <c r="AP651" i="2" s="1"/>
  <c r="AL76" i="2"/>
  <c r="AP76" i="2" s="1"/>
  <c r="AL243" i="2"/>
  <c r="AP243" i="2" s="1"/>
  <c r="AL564" i="2"/>
  <c r="AP564" i="2" s="1"/>
  <c r="AL239" i="2"/>
  <c r="AP239" i="2" s="1"/>
  <c r="AL262" i="2"/>
  <c r="AP262" i="2" s="1"/>
  <c r="AL720" i="2"/>
  <c r="AP720" i="2" s="1"/>
  <c r="AL347" i="2"/>
  <c r="AP347" i="2" s="1"/>
  <c r="AL181" i="2"/>
  <c r="AP181" i="2" s="1"/>
  <c r="AL80" i="2"/>
  <c r="AP80" i="2" s="1"/>
  <c r="AL489" i="2"/>
  <c r="AP489" i="2" s="1"/>
  <c r="AL352" i="2"/>
  <c r="AP352" i="2" s="1"/>
  <c r="AL665" i="2"/>
  <c r="AP665" i="2" s="1"/>
  <c r="AL457" i="2"/>
  <c r="AP457" i="2" s="1"/>
  <c r="AM88" i="2"/>
  <c r="AQ88" i="2" s="1"/>
  <c r="AL44" i="2"/>
  <c r="AP44" i="2" s="1"/>
  <c r="AM141" i="2"/>
  <c r="AQ141" i="2" s="1"/>
  <c r="AL302" i="2"/>
  <c r="AP302" i="2" s="1"/>
  <c r="AL434" i="2"/>
  <c r="AP434" i="2" s="1"/>
  <c r="AL527" i="2"/>
  <c r="AP527" i="2" s="1"/>
  <c r="AM685" i="2"/>
  <c r="AQ685" i="2" s="1"/>
  <c r="AL762" i="2"/>
  <c r="AP762" i="2" s="1"/>
  <c r="AM533" i="2"/>
  <c r="AQ533" i="2" s="1"/>
  <c r="AM82" i="2"/>
  <c r="AQ82" i="2" s="1"/>
  <c r="AM217" i="2"/>
  <c r="AQ217" i="2" s="1"/>
  <c r="AM165" i="2"/>
  <c r="AQ165" i="2" s="1"/>
  <c r="AM799" i="2"/>
  <c r="AQ799" i="2" s="1"/>
  <c r="AL176" i="2"/>
  <c r="AP176" i="2" s="1"/>
  <c r="AM206" i="2"/>
  <c r="AQ206" i="2" s="1"/>
  <c r="AM111" i="2"/>
  <c r="AQ111" i="2" s="1"/>
  <c r="AM192" i="2"/>
  <c r="AQ192" i="2" s="1"/>
  <c r="AM223" i="2"/>
  <c r="AQ223" i="2" s="1"/>
  <c r="AL794" i="2"/>
  <c r="AP794" i="2" s="1"/>
  <c r="AM100" i="2"/>
  <c r="AQ100" i="2" s="1"/>
  <c r="AL400" i="2"/>
  <c r="AP400" i="2" s="1"/>
  <c r="AL568" i="2"/>
  <c r="AP568" i="2" s="1"/>
  <c r="AL653" i="2"/>
  <c r="AP653" i="2" s="1"/>
  <c r="AL685" i="2"/>
  <c r="AP685" i="2" s="1"/>
  <c r="AM800" i="2"/>
  <c r="AQ800" i="2" s="1"/>
  <c r="AL398" i="2"/>
  <c r="AP398" i="2" s="1"/>
  <c r="AL463" i="2"/>
  <c r="AP463" i="2" s="1"/>
  <c r="AL649" i="2"/>
  <c r="AP649" i="2" s="1"/>
  <c r="AM707" i="2"/>
  <c r="AQ707" i="2" s="1"/>
  <c r="AL362" i="2"/>
  <c r="AP362" i="2" s="1"/>
  <c r="AM211" i="2"/>
  <c r="AQ211" i="2" s="1"/>
  <c r="AM601" i="2"/>
  <c r="AQ601" i="2" s="1"/>
  <c r="AM180" i="2"/>
  <c r="AQ180" i="2" s="1"/>
  <c r="AM77" i="2"/>
  <c r="AQ77" i="2" s="1"/>
  <c r="AM227" i="2"/>
  <c r="AQ227" i="2" s="1"/>
  <c r="AM80" i="2"/>
  <c r="AQ80" i="2" s="1"/>
  <c r="AL172" i="2"/>
  <c r="AP172" i="2" s="1"/>
  <c r="AL593" i="2"/>
  <c r="AP593" i="2" s="1"/>
  <c r="AL67" i="2"/>
  <c r="AP67" i="2" s="1"/>
  <c r="AM190" i="2"/>
  <c r="AQ190" i="2" s="1"/>
  <c r="AL222" i="2"/>
  <c r="AP222" i="2" s="1"/>
  <c r="AL183" i="2"/>
  <c r="AP183" i="2" s="1"/>
  <c r="AL105" i="2"/>
  <c r="AP105" i="2" s="1"/>
  <c r="AL595" i="2"/>
  <c r="AP595" i="2" s="1"/>
  <c r="AM144" i="2"/>
  <c r="AQ144" i="2" s="1"/>
  <c r="AM93" i="2"/>
  <c r="AQ93" i="2" s="1"/>
  <c r="AM40" i="2"/>
  <c r="AQ40" i="2" s="1"/>
  <c r="AM817" i="2"/>
  <c r="AQ817" i="2" s="1"/>
  <c r="AM710" i="2"/>
  <c r="AQ710" i="2" s="1"/>
  <c r="AM131" i="2"/>
  <c r="AQ131" i="2" s="1"/>
  <c r="AL85" i="2"/>
  <c r="AP85" i="2" s="1"/>
  <c r="AM39" i="2"/>
  <c r="AQ39" i="2" s="1"/>
  <c r="AM803" i="2"/>
  <c r="AQ803" i="2" s="1"/>
  <c r="AL97" i="2"/>
  <c r="AP97" i="2" s="1"/>
  <c r="AM14" i="2"/>
  <c r="AQ14" i="2" s="1"/>
  <c r="AL656" i="2"/>
  <c r="AP656" i="2" s="1"/>
  <c r="AM162" i="2"/>
  <c r="AQ162" i="2" s="1"/>
  <c r="AL174" i="2"/>
  <c r="AP174" i="2" s="1"/>
  <c r="AL162" i="2"/>
  <c r="AP162" i="2" s="1"/>
  <c r="AM76" i="2"/>
  <c r="AQ76" i="2" s="1"/>
  <c r="AL799" i="2"/>
  <c r="AP799" i="2" s="1"/>
  <c r="AM115" i="2"/>
  <c r="AQ115" i="2" s="1"/>
  <c r="AL34" i="2"/>
  <c r="AP34" i="2" s="1"/>
  <c r="AL767" i="2"/>
  <c r="AP767" i="2" s="1"/>
  <c r="AM59" i="2"/>
  <c r="AQ59" i="2" s="1"/>
  <c r="AM796" i="2"/>
  <c r="AQ796" i="2" s="1"/>
  <c r="AM731" i="2"/>
  <c r="AQ731" i="2" s="1"/>
  <c r="AL215" i="2"/>
  <c r="AP215" i="2" s="1"/>
  <c r="AL32" i="2"/>
  <c r="AP32" i="2" s="1"/>
  <c r="AL137" i="2"/>
  <c r="AP137" i="2" s="1"/>
  <c r="AM34" i="2"/>
  <c r="AQ34" i="2" s="1"/>
  <c r="AL164" i="2"/>
  <c r="AP164" i="2" s="1"/>
  <c r="AM37" i="2"/>
  <c r="AQ37" i="2" s="1"/>
  <c r="AL735" i="2"/>
  <c r="AP735" i="2" s="1"/>
  <c r="AM21" i="2"/>
  <c r="AQ21" i="2" s="1"/>
  <c r="AM109" i="2"/>
  <c r="AQ109" i="2" s="1"/>
  <c r="AM110" i="2"/>
  <c r="AQ110" i="2" s="1"/>
  <c r="AM813" i="2"/>
  <c r="AQ813" i="2" s="1"/>
  <c r="AM783" i="2"/>
  <c r="AQ783" i="2" s="1"/>
  <c r="AL336" i="2"/>
  <c r="AP336" i="2" s="1"/>
  <c r="AL485" i="2"/>
  <c r="AP485" i="2" s="1"/>
  <c r="AL592" i="2"/>
  <c r="AP592" i="2" s="1"/>
  <c r="AL728" i="2"/>
  <c r="AP728" i="2" s="1"/>
  <c r="AL792" i="2"/>
  <c r="AP792" i="2" s="1"/>
  <c r="AM808" i="2"/>
  <c r="AQ808" i="2" s="1"/>
  <c r="AM768" i="2"/>
  <c r="AQ768" i="2" s="1"/>
  <c r="AL203" i="2"/>
  <c r="AP203" i="2" s="1"/>
  <c r="AL133" i="2"/>
  <c r="AP133" i="2" s="1"/>
  <c r="AM713" i="2"/>
  <c r="AQ713" i="2" s="1"/>
  <c r="AM135" i="2"/>
  <c r="AQ135" i="2" s="1"/>
  <c r="AM191" i="2"/>
  <c r="AQ191" i="2" s="1"/>
  <c r="AL81" i="2"/>
  <c r="AP81" i="2" s="1"/>
  <c r="AM132" i="2"/>
  <c r="AQ132" i="2" s="1"/>
  <c r="AL713" i="2"/>
  <c r="AP713" i="2" s="1"/>
  <c r="AL780" i="2"/>
  <c r="AP780" i="2" s="1"/>
  <c r="AL309" i="2"/>
  <c r="AP309" i="2" s="1"/>
  <c r="AL443" i="2"/>
  <c r="AP443" i="2" s="1"/>
  <c r="AL541" i="2"/>
  <c r="AP541" i="2" s="1"/>
  <c r="AL596" i="2"/>
  <c r="AP596" i="2" s="1"/>
  <c r="AL798" i="2"/>
  <c r="AP798" i="2" s="1"/>
  <c r="AL281" i="2"/>
  <c r="AP281" i="2" s="1"/>
  <c r="AL420" i="2"/>
  <c r="AP420" i="2" s="1"/>
  <c r="AL521" i="2"/>
  <c r="AP521" i="2" s="1"/>
  <c r="AL630" i="2"/>
  <c r="AP630" i="2" s="1"/>
  <c r="AL738" i="2"/>
  <c r="AP738" i="2" s="1"/>
  <c r="AM424" i="2"/>
  <c r="AQ424" i="2" s="1"/>
  <c r="AM168" i="2"/>
  <c r="AQ168" i="2" s="1"/>
  <c r="AM225" i="2"/>
  <c r="AQ225" i="2" s="1"/>
  <c r="AM172" i="2"/>
  <c r="AQ172" i="2" s="1"/>
  <c r="AM23" i="2"/>
  <c r="AQ23" i="2" s="1"/>
  <c r="AM201" i="2"/>
  <c r="AQ201" i="2" s="1"/>
  <c r="AM229" i="2"/>
  <c r="AQ229" i="2" s="1"/>
  <c r="AM140" i="2"/>
  <c r="AQ140" i="2" s="1"/>
  <c r="AM219" i="2"/>
  <c r="AQ219" i="2" s="1"/>
  <c r="AM752" i="2"/>
  <c r="AQ752" i="2" s="1"/>
  <c r="AM174" i="2"/>
  <c r="AQ174" i="2" s="1"/>
  <c r="AM213" i="2"/>
  <c r="AQ213" i="2" s="1"/>
  <c r="AL175" i="2"/>
  <c r="AP175" i="2" s="1"/>
  <c r="AL24" i="2"/>
  <c r="AP24" i="2" s="1"/>
  <c r="AL163" i="2"/>
  <c r="AP163" i="2" s="1"/>
  <c r="AL130" i="2"/>
  <c r="AP130" i="2" s="1"/>
  <c r="AL77" i="2"/>
  <c r="AP77" i="2" s="1"/>
  <c r="AM28" i="2"/>
  <c r="AQ28" i="2" s="1"/>
  <c r="AM801" i="2"/>
  <c r="AQ801" i="2" s="1"/>
  <c r="AM167" i="2"/>
  <c r="AQ167" i="2" s="1"/>
  <c r="AL119" i="2"/>
  <c r="AP119" i="2" s="1"/>
  <c r="AL73" i="2"/>
  <c r="AP73" i="2" s="1"/>
  <c r="AM35" i="2"/>
  <c r="AQ35" i="2" s="1"/>
  <c r="AL787" i="2"/>
  <c r="AP787" i="2" s="1"/>
  <c r="AL74" i="2"/>
  <c r="AP74" i="2" s="1"/>
  <c r="AL811" i="2"/>
  <c r="AP811" i="2" s="1"/>
  <c r="AM744" i="2"/>
  <c r="AQ744" i="2" s="1"/>
  <c r="AM83" i="2"/>
  <c r="AQ83" i="2" s="1"/>
  <c r="AM121" i="2"/>
  <c r="AQ121" i="2" s="1"/>
  <c r="AL149" i="2"/>
  <c r="AP149" i="2" s="1"/>
  <c r="AM47" i="2"/>
  <c r="AQ47" i="2" s="1"/>
  <c r="AM755" i="2"/>
  <c r="AQ755" i="2" s="1"/>
  <c r="AM92" i="2"/>
  <c r="AQ92" i="2" s="1"/>
  <c r="AL10" i="2"/>
  <c r="AP10" i="2" s="1"/>
  <c r="AL714" i="2"/>
  <c r="AP714" i="2" s="1"/>
  <c r="AM43" i="2"/>
  <c r="AQ43" i="2" s="1"/>
  <c r="AM754" i="2"/>
  <c r="AQ754" i="2" s="1"/>
  <c r="AL715" i="2"/>
  <c r="AP715" i="2" s="1"/>
  <c r="AL196" i="2"/>
  <c r="AP196" i="2" s="1"/>
  <c r="AM807" i="2"/>
  <c r="AQ807" i="2" s="1"/>
  <c r="AL111" i="2"/>
  <c r="AP111" i="2" s="1"/>
  <c r="AM15" i="2"/>
  <c r="AQ15" i="2" s="1"/>
  <c r="AM125" i="2"/>
  <c r="AQ125" i="2" s="1"/>
  <c r="AM19" i="2"/>
  <c r="AQ19" i="2" s="1"/>
  <c r="AM468" i="2"/>
  <c r="AQ468" i="2" s="1"/>
  <c r="AM804" i="2"/>
  <c r="AQ804" i="2" s="1"/>
  <c r="AL191" i="2"/>
  <c r="AP191" i="2" s="1"/>
  <c r="AM20" i="2"/>
  <c r="AQ20" i="2" s="1"/>
  <c r="AM89" i="2"/>
  <c r="AQ89" i="2" s="1"/>
  <c r="AL666" i="2"/>
  <c r="AP666" i="2" s="1"/>
  <c r="AM13" i="2"/>
  <c r="AQ13" i="2" s="1"/>
  <c r="AM795" i="2"/>
  <c r="AQ795" i="2" s="1"/>
  <c r="AL719" i="2"/>
  <c r="AP719" i="2" s="1"/>
  <c r="AL87" i="2"/>
  <c r="AP87" i="2" s="1"/>
  <c r="AM44" i="2"/>
  <c r="AQ44" i="2" s="1"/>
  <c r="AM821" i="2"/>
  <c r="AQ821" i="2" s="1"/>
  <c r="AM761" i="2"/>
  <c r="AQ761" i="2" s="1"/>
  <c r="AM550" i="2"/>
  <c r="AQ550" i="2" s="1"/>
  <c r="AM720" i="2"/>
  <c r="AQ720" i="2" s="1"/>
  <c r="AM127" i="2"/>
  <c r="AQ127" i="2" s="1"/>
  <c r="AM198" i="2"/>
  <c r="AQ198" i="2" s="1"/>
  <c r="AL154" i="2"/>
  <c r="AP154" i="2" s="1"/>
  <c r="AL821" i="2"/>
  <c r="AP821" i="2" s="1"/>
  <c r="AL157" i="2"/>
  <c r="AP157" i="2" s="1"/>
  <c r="AM112" i="2"/>
  <c r="AQ112" i="2" s="1"/>
  <c r="AM63" i="2"/>
  <c r="AQ63" i="2" s="1"/>
  <c r="AM16" i="2"/>
  <c r="AQ16" i="2" s="1"/>
  <c r="AM778" i="2"/>
  <c r="AQ778" i="2" s="1"/>
  <c r="AM153" i="2"/>
  <c r="AQ153" i="2" s="1"/>
  <c r="AM97" i="2"/>
  <c r="AQ97" i="2" s="1"/>
  <c r="AL63" i="2"/>
  <c r="AP63" i="2" s="1"/>
  <c r="AL20" i="2"/>
  <c r="AP20" i="2" s="1"/>
  <c r="AM802" i="2"/>
  <c r="AQ802" i="2" s="1"/>
  <c r="AL743" i="2"/>
  <c r="AP743" i="2" s="1"/>
  <c r="AM96" i="2"/>
  <c r="AQ96" i="2" s="1"/>
  <c r="AM51" i="2"/>
  <c r="AQ51" i="2" s="1"/>
  <c r="AL13" i="2"/>
  <c r="AP13" i="2" s="1"/>
  <c r="AM777" i="2"/>
  <c r="AQ777" i="2" s="1"/>
  <c r="AL648" i="2"/>
  <c r="AP648" i="2" s="1"/>
  <c r="AM723" i="2"/>
  <c r="AQ723" i="2" s="1"/>
  <c r="AM143" i="2"/>
  <c r="AQ143" i="2" s="1"/>
  <c r="AL206" i="2"/>
  <c r="AP206" i="2" s="1"/>
  <c r="AM173" i="2"/>
  <c r="AQ173" i="2" s="1"/>
  <c r="AM17" i="2"/>
  <c r="AQ17" i="2" s="1"/>
  <c r="AM161" i="2"/>
  <c r="AQ161" i="2" s="1"/>
  <c r="AM128" i="2"/>
  <c r="AQ128" i="2" s="1"/>
  <c r="AM73" i="2"/>
  <c r="AQ73" i="2" s="1"/>
  <c r="AM25" i="2"/>
  <c r="AQ25" i="2" s="1"/>
  <c r="AM793" i="2"/>
  <c r="AQ793" i="2" s="1"/>
  <c r="AM151" i="2"/>
  <c r="AQ151" i="2" s="1"/>
  <c r="AM79" i="2"/>
  <c r="AQ79" i="2" s="1"/>
  <c r="AL28" i="2"/>
  <c r="AP28" i="2" s="1"/>
  <c r="AL801" i="2"/>
  <c r="AP801" i="2" s="1"/>
  <c r="AM609" i="2"/>
  <c r="AQ609" i="2" s="1"/>
  <c r="AM58" i="2"/>
  <c r="AQ58" i="2" s="1"/>
  <c r="AM12" i="2"/>
  <c r="AQ12" i="2" s="1"/>
  <c r="AM738" i="2"/>
  <c r="AQ738" i="2" s="1"/>
  <c r="AM205" i="2"/>
  <c r="AQ205" i="2" s="1"/>
  <c r="AM791" i="2"/>
  <c r="AQ791" i="2" s="1"/>
  <c r="AL54" i="2"/>
  <c r="AP54" i="2" s="1"/>
  <c r="AL161" i="2"/>
  <c r="AP161" i="2" s="1"/>
  <c r="AM797" i="2"/>
  <c r="AQ797" i="2" s="1"/>
  <c r="AM675" i="2"/>
  <c r="AQ675" i="2" s="1"/>
  <c r="AL678" i="2"/>
  <c r="AP678" i="2" s="1"/>
  <c r="AM774" i="2"/>
  <c r="AQ774" i="2" s="1"/>
  <c r="AL646" i="2"/>
  <c r="AP646" i="2" s="1"/>
  <c r="AM811" i="2"/>
  <c r="AQ811" i="2" s="1"/>
  <c r="AL769" i="2"/>
  <c r="AP769" i="2" s="1"/>
  <c r="AM557" i="2"/>
  <c r="AQ557" i="2" s="1"/>
  <c r="AM61" i="2"/>
  <c r="AQ61" i="2" s="1"/>
  <c r="AM24" i="2"/>
  <c r="AQ24" i="2" s="1"/>
  <c r="AL797" i="2"/>
  <c r="AP797" i="2" s="1"/>
  <c r="AL686" i="2"/>
  <c r="AP686" i="2" s="1"/>
  <c r="AM736" i="2"/>
  <c r="AQ736" i="2" s="1"/>
  <c r="AL187" i="2"/>
  <c r="AP187" i="2" s="1"/>
  <c r="AM221" i="2"/>
  <c r="AQ221" i="2" s="1"/>
  <c r="AL182" i="2"/>
  <c r="AP182" i="2" s="1"/>
  <c r="AM103" i="2"/>
  <c r="AQ103" i="2" s="1"/>
  <c r="AL170" i="2"/>
  <c r="AP170" i="2" s="1"/>
  <c r="AL138" i="2"/>
  <c r="AP138" i="2" s="1"/>
  <c r="AL91" i="2"/>
  <c r="AP91" i="2" s="1"/>
  <c r="AM36" i="2"/>
  <c r="AQ36" i="2" s="1"/>
  <c r="AL815" i="2"/>
  <c r="AP815" i="2" s="1"/>
  <c r="AM687" i="2"/>
  <c r="AQ687" i="2" s="1"/>
  <c r="AM126" i="2"/>
  <c r="AQ126" i="2" s="1"/>
  <c r="AM84" i="2"/>
  <c r="AQ84" i="2" s="1"/>
  <c r="AM38" i="2"/>
  <c r="AQ38" i="2" s="1"/>
  <c r="AM818" i="2"/>
  <c r="AQ818" i="2" s="1"/>
  <c r="AM785" i="2"/>
  <c r="AQ785" i="2" s="1"/>
  <c r="AM625" i="2"/>
  <c r="AQ625" i="2" s="1"/>
  <c r="AM69" i="2"/>
  <c r="AQ69" i="2" s="1"/>
  <c r="AM32" i="2"/>
  <c r="AQ32" i="2" s="1"/>
  <c r="AL805" i="2"/>
  <c r="AP805" i="2" s="1"/>
  <c r="AM729" i="2"/>
  <c r="AQ729" i="2" s="1"/>
  <c r="AM739" i="2"/>
  <c r="AQ739" i="2" s="1"/>
  <c r="AM204" i="2"/>
  <c r="AQ204" i="2" s="1"/>
  <c r="AL231" i="2"/>
  <c r="AP231" i="2" s="1"/>
  <c r="AL188" i="2"/>
  <c r="AP188" i="2" s="1"/>
  <c r="AM116" i="2"/>
  <c r="AQ116" i="2" s="1"/>
  <c r="AM658" i="2"/>
  <c r="AQ658" i="2" s="1"/>
  <c r="AL146" i="2"/>
  <c r="AP146" i="2" s="1"/>
  <c r="AM101" i="2"/>
  <c r="AQ101" i="2" s="1"/>
  <c r="AL46" i="2"/>
  <c r="AP46" i="2" s="1"/>
  <c r="AL6" i="2"/>
  <c r="AP6" i="2" s="1"/>
  <c r="AM573" i="2"/>
  <c r="AQ573" i="2" s="1"/>
  <c r="AL113" i="2"/>
  <c r="AP113" i="2" s="1"/>
  <c r="AM56" i="2"/>
  <c r="AQ56" i="2" s="1"/>
  <c r="AL817" i="2"/>
  <c r="AP817" i="2" s="1"/>
  <c r="AM760" i="2"/>
  <c r="AQ760" i="2" s="1"/>
  <c r="AL95" i="2"/>
  <c r="AP95" i="2" s="1"/>
  <c r="AM30" i="2"/>
  <c r="AQ30" i="2" s="1"/>
  <c r="AM747" i="2"/>
  <c r="AQ747" i="2" s="1"/>
  <c r="AM215" i="2"/>
  <c r="AQ215" i="2" s="1"/>
  <c r="AL141" i="2"/>
  <c r="AP141" i="2" s="1"/>
  <c r="AM119" i="2"/>
  <c r="AQ119" i="2" s="1"/>
  <c r="AM10" i="2"/>
  <c r="AQ10" i="2" s="1"/>
  <c r="AL55" i="2"/>
  <c r="AP55" i="2" s="1"/>
  <c r="AL29" i="2"/>
  <c r="AP29" i="2" s="1"/>
  <c r="AL763" i="2"/>
  <c r="AP763" i="2" s="1"/>
  <c r="AM532" i="2"/>
  <c r="AQ532" i="2" s="1"/>
  <c r="AM753" i="2"/>
  <c r="AQ753" i="2" s="1"/>
  <c r="AM134" i="2"/>
  <c r="AQ134" i="2" s="1"/>
  <c r="AM87" i="2"/>
  <c r="AQ87" i="2" s="1"/>
  <c r="AM42" i="2"/>
  <c r="AQ42" i="2" s="1"/>
  <c r="AL8" i="2"/>
  <c r="AP8" i="2" s="1"/>
  <c r="AL793" i="2"/>
  <c r="AP793" i="2" s="1"/>
  <c r="AL707" i="2"/>
  <c r="AP707" i="2" s="1"/>
  <c r="AL79" i="2"/>
  <c r="AP79" i="2" s="1"/>
  <c r="AL42" i="2"/>
  <c r="AP42" i="2" s="1"/>
  <c r="AL813" i="2"/>
  <c r="AP813" i="2" s="1"/>
  <c r="AM366" i="2"/>
  <c r="AQ366" i="2" s="1"/>
  <c r="AM138" i="2"/>
  <c r="AQ138" i="2" s="1"/>
  <c r="AL167" i="2"/>
  <c r="AP167" i="2" s="1"/>
  <c r="AL159" i="2"/>
  <c r="AP159" i="2" s="1"/>
  <c r="AM71" i="2"/>
  <c r="AQ71" i="2" s="1"/>
  <c r="AL791" i="2"/>
  <c r="AP791" i="2" s="1"/>
  <c r="AL78" i="2"/>
  <c r="AP78" i="2" s="1"/>
  <c r="AM594" i="2"/>
  <c r="AQ594" i="2" s="1"/>
  <c r="AL721" i="2"/>
  <c r="AP721" i="2" s="1"/>
  <c r="AL611" i="2"/>
  <c r="AP611" i="2" s="1"/>
  <c r="AL575" i="2"/>
  <c r="AP575" i="2" s="1"/>
  <c r="AL795" i="2"/>
  <c r="AP795" i="2" s="1"/>
  <c r="AL672" i="2"/>
  <c r="AP672" i="2" s="1"/>
  <c r="AM730" i="2"/>
  <c r="AQ730" i="2" s="1"/>
  <c r="AL195" i="2"/>
  <c r="AP195" i="2" s="1"/>
  <c r="AL223" i="2"/>
  <c r="AP223" i="2" s="1"/>
  <c r="AM184" i="2"/>
  <c r="AQ184" i="2" s="1"/>
  <c r="AL109" i="2"/>
  <c r="AP109" i="2" s="1"/>
  <c r="AM617" i="2"/>
  <c r="AQ617" i="2" s="1"/>
  <c r="AL145" i="2"/>
  <c r="AP145" i="2" s="1"/>
  <c r="AL99" i="2"/>
  <c r="AP99" i="2" s="1"/>
  <c r="AM45" i="2"/>
  <c r="AQ45" i="2" s="1"/>
  <c r="AL822" i="2"/>
  <c r="AP822" i="2" s="1"/>
  <c r="AM746" i="2"/>
  <c r="AQ746" i="2" s="1"/>
  <c r="AM123" i="2"/>
  <c r="AQ123" i="2" s="1"/>
  <c r="AL36" i="2"/>
  <c r="AP36" i="2" s="1"/>
  <c r="AM776" i="2"/>
  <c r="AQ776" i="2" s="1"/>
  <c r="AM66" i="2"/>
  <c r="AQ66" i="2" s="1"/>
  <c r="AM763" i="2"/>
  <c r="AQ763" i="2" s="1"/>
  <c r="AM643" i="2"/>
  <c r="AQ643" i="2" s="1"/>
  <c r="AM703" i="2"/>
  <c r="AQ703" i="2" s="1"/>
  <c r="AM751" i="2"/>
  <c r="AQ751" i="2" s="1"/>
  <c r="AL605" i="2"/>
  <c r="AP605" i="2" s="1"/>
  <c r="AM458" i="2"/>
  <c r="AQ458" i="2" s="1"/>
  <c r="AM506" i="2"/>
  <c r="AQ506" i="2" s="1"/>
  <c r="AM770" i="2"/>
  <c r="AQ770" i="2" s="1"/>
  <c r="AL640" i="2"/>
  <c r="AP640" i="2" s="1"/>
  <c r="AM722" i="2"/>
  <c r="AQ722" i="2" s="1"/>
  <c r="AL180" i="2"/>
  <c r="AP180" i="2" s="1"/>
  <c r="AL214" i="2"/>
  <c r="AP214" i="2" s="1"/>
  <c r="AM176" i="2"/>
  <c r="AQ176" i="2" s="1"/>
  <c r="AL30" i="2"/>
  <c r="AP30" i="2" s="1"/>
  <c r="AM164" i="2"/>
  <c r="AQ164" i="2" s="1"/>
  <c r="AM136" i="2"/>
  <c r="AQ136" i="2" s="1"/>
  <c r="AL83" i="2"/>
  <c r="AP83" i="2" s="1"/>
  <c r="AM33" i="2"/>
  <c r="AQ33" i="2" s="1"/>
  <c r="AL807" i="2"/>
  <c r="AP807" i="2" s="1"/>
  <c r="AM564" i="2"/>
  <c r="AQ564" i="2" s="1"/>
  <c r="AM94" i="2"/>
  <c r="AQ94" i="2" s="1"/>
  <c r="AL18" i="2"/>
  <c r="AP18" i="2" s="1"/>
  <c r="AL727" i="2"/>
  <c r="AP727" i="2" s="1"/>
  <c r="AM49" i="2"/>
  <c r="AQ49" i="2" s="1"/>
  <c r="AM627" i="2"/>
  <c r="AQ627" i="2" s="1"/>
  <c r="AM599" i="2"/>
  <c r="AQ599" i="2" s="1"/>
  <c r="AM646" i="2"/>
  <c r="AQ646" i="2" s="1"/>
  <c r="AM719" i="2"/>
  <c r="AQ719" i="2" s="1"/>
  <c r="AM495" i="2"/>
  <c r="AQ495" i="2" s="1"/>
  <c r="AL538" i="2"/>
  <c r="AP538" i="2" s="1"/>
  <c r="AL587" i="2"/>
  <c r="AP587" i="2" s="1"/>
  <c r="AL688" i="2"/>
  <c r="AP688" i="2" s="1"/>
  <c r="AM741" i="2"/>
  <c r="AQ741" i="2" s="1"/>
  <c r="AM133" i="2"/>
  <c r="AQ133" i="2" s="1"/>
  <c r="AM86" i="2"/>
  <c r="AQ86" i="2" s="1"/>
  <c r="AL40" i="2"/>
  <c r="AP40" i="2" s="1"/>
  <c r="AM7" i="2"/>
  <c r="AQ7" i="2" s="1"/>
  <c r="AM792" i="2"/>
  <c r="AQ792" i="2" s="1"/>
  <c r="AM700" i="2"/>
  <c r="AQ700" i="2" s="1"/>
  <c r="AM75" i="2"/>
  <c r="AQ75" i="2" s="1"/>
  <c r="AM41" i="2"/>
  <c r="AQ41" i="2" s="1"/>
  <c r="AM812" i="2"/>
  <c r="AQ812" i="2" s="1"/>
  <c r="AL745" i="2"/>
  <c r="AP745" i="2" s="1"/>
  <c r="AM667" i="2"/>
  <c r="AQ667" i="2" s="1"/>
  <c r="AM589" i="2"/>
  <c r="AQ589" i="2" s="1"/>
  <c r="AL747" i="2"/>
  <c r="AP747" i="2" s="1"/>
  <c r="AL635" i="2"/>
  <c r="AP635" i="2" s="1"/>
  <c r="AM775" i="2"/>
  <c r="AQ775" i="2" s="1"/>
  <c r="AM714" i="2"/>
  <c r="AQ714" i="2" s="1"/>
  <c r="AL638" i="2"/>
  <c r="AP638" i="2" s="1"/>
  <c r="AM479" i="2"/>
  <c r="AQ479" i="2" s="1"/>
  <c r="AM524" i="2"/>
  <c r="AQ524" i="2" s="1"/>
  <c r="AM509" i="2"/>
  <c r="AQ509" i="2" s="1"/>
  <c r="AL496" i="2"/>
  <c r="AP496" i="2" s="1"/>
  <c r="AM726" i="2"/>
  <c r="AQ726" i="2" s="1"/>
  <c r="AM582" i="2"/>
  <c r="AQ582" i="2" s="1"/>
  <c r="AL107" i="2"/>
  <c r="AP107" i="2" s="1"/>
  <c r="AL65" i="2"/>
  <c r="AP65" i="2" s="1"/>
  <c r="AM27" i="2"/>
  <c r="AQ27" i="2" s="1"/>
  <c r="AM805" i="2"/>
  <c r="AQ805" i="2" s="1"/>
  <c r="AL753" i="2"/>
  <c r="AP753" i="2" s="1"/>
  <c r="AL102" i="2"/>
  <c r="AP102" i="2" s="1"/>
  <c r="AL56" i="2"/>
  <c r="AP56" i="2" s="1"/>
  <c r="AL19" i="2"/>
  <c r="AP19" i="2" s="1"/>
  <c r="AM745" i="2"/>
  <c r="AQ745" i="2" s="1"/>
  <c r="AM709" i="2"/>
  <c r="AQ709" i="2" s="1"/>
  <c r="AM635" i="2"/>
  <c r="AQ635" i="2" s="1"/>
  <c r="AM482" i="2"/>
  <c r="AQ482" i="2" s="1"/>
  <c r="AM695" i="2"/>
  <c r="AQ695" i="2" s="1"/>
  <c r="AL603" i="2"/>
  <c r="AP603" i="2" s="1"/>
  <c r="AM743" i="2"/>
  <c r="AQ743" i="2" s="1"/>
  <c r="AL670" i="2"/>
  <c r="AP670" i="2" s="1"/>
  <c r="AM588" i="2"/>
  <c r="AQ588" i="2" s="1"/>
  <c r="AM566" i="2"/>
  <c r="AQ566" i="2" s="1"/>
  <c r="AM587" i="2"/>
  <c r="AQ587" i="2" s="1"/>
  <c r="AL642" i="2"/>
  <c r="AP642" i="2" s="1"/>
  <c r="AL660" i="2"/>
  <c r="AP660" i="2" s="1"/>
  <c r="AM474" i="2"/>
  <c r="AQ474" i="2" s="1"/>
  <c r="AL803" i="2"/>
  <c r="AP803" i="2" s="1"/>
  <c r="AM688" i="2"/>
  <c r="AQ688" i="2" s="1"/>
  <c r="AL737" i="2"/>
  <c r="AP737" i="2" s="1"/>
  <c r="AM694" i="2"/>
  <c r="AQ694" i="2" s="1"/>
  <c r="AM659" i="2"/>
  <c r="AQ659" i="2" s="1"/>
  <c r="AM626" i="2"/>
  <c r="AQ626" i="2" s="1"/>
  <c r="AM575" i="2"/>
  <c r="AQ575" i="2" s="1"/>
  <c r="AM372" i="2"/>
  <c r="AQ372" i="2" s="1"/>
  <c r="AL731" i="2"/>
  <c r="AP731" i="2" s="1"/>
  <c r="AM678" i="2"/>
  <c r="AQ678" i="2" s="1"/>
  <c r="AL628" i="2"/>
  <c r="AP628" i="2" s="1"/>
  <c r="AM578" i="2"/>
  <c r="AQ578" i="2" s="1"/>
  <c r="AM767" i="2"/>
  <c r="AQ767" i="2" s="1"/>
  <c r="AM735" i="2"/>
  <c r="AQ735" i="2" s="1"/>
  <c r="AL704" i="2"/>
  <c r="AP704" i="2" s="1"/>
  <c r="AL662" i="2"/>
  <c r="AP662" i="2" s="1"/>
  <c r="AL623" i="2"/>
  <c r="AP623" i="2" s="1"/>
  <c r="AL579" i="2"/>
  <c r="AP579" i="2" s="1"/>
  <c r="AM396" i="2"/>
  <c r="AQ396" i="2" s="1"/>
  <c r="AL557" i="2"/>
  <c r="AP557" i="2" s="1"/>
  <c r="AM516" i="2"/>
  <c r="AQ516" i="2" s="1"/>
  <c r="AM577" i="2"/>
  <c r="AQ577" i="2" s="1"/>
  <c r="AL708" i="2"/>
  <c r="AP708" i="2" s="1"/>
  <c r="AM633" i="2"/>
  <c r="AQ633" i="2" s="1"/>
  <c r="AL480" i="2"/>
  <c r="AP480" i="2" s="1"/>
  <c r="AM634" i="2"/>
  <c r="AQ634" i="2" s="1"/>
  <c r="AL712" i="2"/>
  <c r="AP712" i="2" s="1"/>
  <c r="AM538" i="2"/>
  <c r="AQ538" i="2" s="1"/>
  <c r="AM696" i="2"/>
  <c r="AQ696" i="2" s="1"/>
  <c r="AM789" i="2"/>
  <c r="AQ789" i="2" s="1"/>
  <c r="AL664" i="2"/>
  <c r="AP664" i="2" s="1"/>
  <c r="AL729" i="2"/>
  <c r="AP729" i="2" s="1"/>
  <c r="AM683" i="2"/>
  <c r="AQ683" i="2" s="1"/>
  <c r="AM651" i="2"/>
  <c r="AQ651" i="2" s="1"/>
  <c r="AM611" i="2"/>
  <c r="AQ611" i="2" s="1"/>
  <c r="AM514" i="2"/>
  <c r="AQ514" i="2" s="1"/>
  <c r="AL779" i="2"/>
  <c r="AP779" i="2" s="1"/>
  <c r="AM712" i="2"/>
  <c r="AQ712" i="2" s="1"/>
  <c r="AM662" i="2"/>
  <c r="AQ662" i="2" s="1"/>
  <c r="AL619" i="2"/>
  <c r="AP619" i="2" s="1"/>
  <c r="AL554" i="2"/>
  <c r="AP554" i="2" s="1"/>
  <c r="AM759" i="2"/>
  <c r="AQ759" i="2" s="1"/>
  <c r="AM727" i="2"/>
  <c r="AQ727" i="2" s="1"/>
  <c r="AL690" i="2"/>
  <c r="AP690" i="2" s="1"/>
  <c r="AL654" i="2"/>
  <c r="AP654" i="2" s="1"/>
  <c r="AM614" i="2"/>
  <c r="AQ614" i="2" s="1"/>
  <c r="AM511" i="2"/>
  <c r="AQ511" i="2" s="1"/>
  <c r="AL589" i="2"/>
  <c r="AP589" i="2" s="1"/>
  <c r="AM540" i="2"/>
  <c r="AQ540" i="2" s="1"/>
  <c r="AL473" i="2"/>
  <c r="AP473" i="2" s="1"/>
  <c r="AM546" i="2"/>
  <c r="AQ546" i="2" s="1"/>
  <c r="AL674" i="2"/>
  <c r="AP674" i="2" s="1"/>
  <c r="AM597" i="2"/>
  <c r="AQ597" i="2" s="1"/>
  <c r="AM757" i="2"/>
  <c r="AQ757" i="2" s="1"/>
  <c r="AL549" i="2"/>
  <c r="AP549" i="2" s="1"/>
  <c r="AM653" i="2"/>
  <c r="AQ653" i="2" s="1"/>
  <c r="AM585" i="2"/>
  <c r="AQ585" i="2" s="1"/>
  <c r="AM637" i="2"/>
  <c r="AQ637" i="2" s="1"/>
  <c r="AM522" i="2"/>
  <c r="AQ522" i="2" s="1"/>
  <c r="AL785" i="2"/>
  <c r="AP785" i="2" s="1"/>
  <c r="AM408" i="2"/>
  <c r="AQ408" i="2" s="1"/>
  <c r="AL440" i="2"/>
  <c r="AP440" i="2" s="1"/>
  <c r="AL723" i="2"/>
  <c r="AP723" i="2" s="1"/>
  <c r="AM565" i="2"/>
  <c r="AQ565" i="2" s="1"/>
  <c r="AM657" i="2"/>
  <c r="AQ657" i="2" s="1"/>
  <c r="AL757" i="2"/>
  <c r="AP757" i="2" s="1"/>
  <c r="AM492" i="2"/>
  <c r="AQ492" i="2" s="1"/>
  <c r="AM283" i="2"/>
  <c r="AQ283" i="2" s="1"/>
  <c r="AL617" i="2"/>
  <c r="AP617" i="2" s="1"/>
  <c r="AM500" i="2"/>
  <c r="AQ500" i="2" s="1"/>
  <c r="AM442" i="2"/>
  <c r="AQ442" i="2" s="1"/>
  <c r="AM568" i="2"/>
  <c r="AQ568" i="2" s="1"/>
  <c r="AL524" i="2"/>
  <c r="AP524" i="2" s="1"/>
  <c r="AL692" i="2"/>
  <c r="AP692" i="2" s="1"/>
  <c r="AL658" i="2"/>
  <c r="AP658" i="2" s="1"/>
  <c r="AL625" i="2"/>
  <c r="AP625" i="2" s="1"/>
  <c r="AM559" i="2"/>
  <c r="AQ559" i="2" s="1"/>
  <c r="AM786" i="2"/>
  <c r="AQ786" i="2" s="1"/>
  <c r="AL711" i="2"/>
  <c r="AP711" i="2" s="1"/>
  <c r="AM615" i="2"/>
  <c r="AQ615" i="2" s="1"/>
  <c r="AM758" i="2"/>
  <c r="AQ758" i="2" s="1"/>
  <c r="AM686" i="2"/>
  <c r="AQ686" i="2" s="1"/>
  <c r="AL613" i="2"/>
  <c r="AP613" i="2" s="1"/>
  <c r="AL583" i="2"/>
  <c r="AP583" i="2" s="1"/>
  <c r="AL498" i="2"/>
  <c r="AP498" i="2" s="1"/>
  <c r="AM563" i="2"/>
  <c r="AQ563" i="2" s="1"/>
  <c r="AM619" i="2"/>
  <c r="AQ619" i="2" s="1"/>
  <c r="AM670" i="2"/>
  <c r="AQ670" i="2" s="1"/>
  <c r="AM680" i="2"/>
  <c r="AQ680" i="2" s="1"/>
  <c r="AM561" i="2"/>
  <c r="AQ561" i="2" s="1"/>
  <c r="AM748" i="2"/>
  <c r="AQ748" i="2" s="1"/>
  <c r="AM267" i="2"/>
  <c r="AQ267" i="2" s="1"/>
  <c r="AM484" i="2"/>
  <c r="AQ484" i="2" s="1"/>
  <c r="AL409" i="2"/>
  <c r="AP409" i="2" s="1"/>
  <c r="AM555" i="2"/>
  <c r="AQ555" i="2" s="1"/>
  <c r="AM517" i="2"/>
  <c r="AQ517" i="2" s="1"/>
  <c r="AL682" i="2"/>
  <c r="AP682" i="2" s="1"/>
  <c r="AL650" i="2"/>
  <c r="AP650" i="2" s="1"/>
  <c r="AL609" i="2"/>
  <c r="AP609" i="2" s="1"/>
  <c r="AL512" i="2"/>
  <c r="AP512" i="2" s="1"/>
  <c r="AM773" i="2"/>
  <c r="AQ773" i="2" s="1"/>
  <c r="AL694" i="2"/>
  <c r="AP694" i="2" s="1"/>
  <c r="AL599" i="2"/>
  <c r="AP599" i="2" s="1"/>
  <c r="AM742" i="2"/>
  <c r="AQ742" i="2" s="1"/>
  <c r="AM669" i="2"/>
  <c r="AQ669" i="2" s="1"/>
  <c r="AL585" i="2"/>
  <c r="AP585" i="2" s="1"/>
  <c r="AL565" i="2"/>
  <c r="AP565" i="2" s="1"/>
  <c r="AM472" i="2"/>
  <c r="AQ472" i="2" s="1"/>
  <c r="AM523" i="2"/>
  <c r="AQ523" i="2" s="1"/>
  <c r="AL534" i="2"/>
  <c r="AP534" i="2" s="1"/>
  <c r="AM621" i="2"/>
  <c r="AQ621" i="2" s="1"/>
  <c r="AL607" i="2"/>
  <c r="AP607" i="2" s="1"/>
  <c r="AM684" i="2"/>
  <c r="AQ684" i="2" s="1"/>
  <c r="AL528" i="2"/>
  <c r="AP528" i="2" s="1"/>
  <c r="AL702" i="2"/>
  <c r="AP702" i="2" s="1"/>
  <c r="AL644" i="2"/>
  <c r="AP644" i="2" s="1"/>
  <c r="AM607" i="2"/>
  <c r="AQ607" i="2" s="1"/>
  <c r="AM782" i="2"/>
  <c r="AQ782" i="2" s="1"/>
  <c r="AM750" i="2"/>
  <c r="AQ750" i="2" s="1"/>
  <c r="AM718" i="2"/>
  <c r="AQ718" i="2" s="1"/>
  <c r="AM677" i="2"/>
  <c r="AQ677" i="2" s="1"/>
  <c r="AM645" i="2"/>
  <c r="AQ645" i="2" s="1"/>
  <c r="AM595" i="2"/>
  <c r="AQ595" i="2" s="1"/>
  <c r="AM490" i="2"/>
  <c r="AQ490" i="2" s="1"/>
  <c r="AM574" i="2"/>
  <c r="AQ574" i="2" s="1"/>
  <c r="AM530" i="2"/>
  <c r="AQ530" i="2" s="1"/>
  <c r="AL482" i="2"/>
  <c r="AP482" i="2" s="1"/>
  <c r="AL407" i="2"/>
  <c r="AP407" i="2" s="1"/>
  <c r="AL552" i="2"/>
  <c r="AP552" i="2" s="1"/>
  <c r="AM681" i="2"/>
  <c r="AQ681" i="2" s="1"/>
  <c r="AM603" i="2"/>
  <c r="AQ603" i="2" s="1"/>
  <c r="AL771" i="2"/>
  <c r="AP771" i="2" s="1"/>
  <c r="AM654" i="2"/>
  <c r="AQ654" i="2" s="1"/>
  <c r="AL542" i="2"/>
  <c r="AP542" i="2" s="1"/>
  <c r="AM664" i="2"/>
  <c r="AQ664" i="2" s="1"/>
  <c r="AL559" i="2"/>
  <c r="AP559" i="2" s="1"/>
  <c r="AL540" i="2"/>
  <c r="AP540" i="2" s="1"/>
  <c r="AM591" i="2"/>
  <c r="AQ591" i="2" s="1"/>
  <c r="AM716" i="2"/>
  <c r="AQ716" i="2" s="1"/>
  <c r="AL468" i="2"/>
  <c r="AP468" i="2" s="1"/>
  <c r="AM554" i="2"/>
  <c r="AQ554" i="2" s="1"/>
  <c r="AM725" i="2"/>
  <c r="AQ725" i="2" s="1"/>
  <c r="AL676" i="2"/>
  <c r="AP676" i="2" s="1"/>
  <c r="AM623" i="2"/>
  <c r="AQ623" i="2" s="1"/>
  <c r="AM572" i="2"/>
  <c r="AQ572" i="2" s="1"/>
  <c r="AM766" i="2"/>
  <c r="AQ766" i="2" s="1"/>
  <c r="AM734" i="2"/>
  <c r="AQ734" i="2" s="1"/>
  <c r="AL698" i="2"/>
  <c r="AP698" i="2" s="1"/>
  <c r="AM661" i="2"/>
  <c r="AQ661" i="2" s="1"/>
  <c r="AM622" i="2"/>
  <c r="AQ622" i="2" s="1"/>
  <c r="AM567" i="2"/>
  <c r="AQ567" i="2" s="1"/>
  <c r="AM348" i="2"/>
  <c r="AQ348" i="2" s="1"/>
  <c r="AM552" i="2"/>
  <c r="AQ552" i="2" s="1"/>
  <c r="AL514" i="2"/>
  <c r="AP514" i="2" s="1"/>
  <c r="AM449" i="2"/>
  <c r="AQ449" i="2" s="1"/>
  <c r="AM576" i="2"/>
  <c r="AQ576" i="2" s="1"/>
  <c r="AL516" i="2"/>
  <c r="AP516" i="2" s="1"/>
  <c r="AM649" i="2"/>
  <c r="AQ649" i="2" s="1"/>
  <c r="AM505" i="2"/>
  <c r="AQ505" i="2" s="1"/>
  <c r="AM706" i="2"/>
  <c r="AQ706" i="2" s="1"/>
  <c r="AM613" i="2"/>
  <c r="AQ613" i="2" s="1"/>
  <c r="AL741" i="2"/>
  <c r="AP741" i="2" s="1"/>
  <c r="AM583" i="2"/>
  <c r="AQ583" i="2" s="1"/>
  <c r="AL466" i="2"/>
  <c r="AP466" i="2" s="1"/>
  <c r="AM668" i="2"/>
  <c r="AQ668" i="2" s="1"/>
  <c r="AL636" i="2"/>
  <c r="AP636" i="2" s="1"/>
  <c r="AL353" i="2"/>
  <c r="AP353" i="2" s="1"/>
  <c r="AL263" i="2"/>
  <c r="AP263" i="2" s="1"/>
  <c r="AL545" i="2"/>
  <c r="AP545" i="2" s="1"/>
  <c r="AL508" i="2"/>
  <c r="AP508" i="2" s="1"/>
  <c r="AM673" i="2"/>
  <c r="AQ673" i="2" s="1"/>
  <c r="AM641" i="2"/>
  <c r="AQ641" i="2" s="1"/>
  <c r="AM596" i="2"/>
  <c r="AQ596" i="2" s="1"/>
  <c r="AM489" i="2"/>
  <c r="AQ489" i="2" s="1"/>
  <c r="AL755" i="2"/>
  <c r="AP755" i="2" s="1"/>
  <c r="AM698" i="2"/>
  <c r="AQ698" i="2" s="1"/>
  <c r="AM638" i="2"/>
  <c r="AQ638" i="2" s="1"/>
  <c r="AM605" i="2"/>
  <c r="AQ605" i="2" s="1"/>
  <c r="AL781" i="2"/>
  <c r="AP781" i="2" s="1"/>
  <c r="AL725" i="2"/>
  <c r="AP725" i="2" s="1"/>
  <c r="AM648" i="2"/>
  <c r="AQ648" i="2" s="1"/>
  <c r="AL504" i="2"/>
  <c r="AP504" i="2" s="1"/>
  <c r="AM537" i="2"/>
  <c r="AQ537" i="2" s="1"/>
  <c r="AM437" i="2"/>
  <c r="AQ437" i="2" s="1"/>
  <c r="AL522" i="2"/>
  <c r="AP522" i="2" s="1"/>
  <c r="AM652" i="2"/>
  <c r="AQ652" i="2" s="1"/>
  <c r="AM487" i="2"/>
  <c r="AQ487" i="2" s="1"/>
  <c r="AM604" i="2"/>
  <c r="AQ604" i="2" s="1"/>
  <c r="AM639" i="2"/>
  <c r="AQ639" i="2" s="1"/>
  <c r="AM510" i="2"/>
  <c r="AQ510" i="2" s="1"/>
  <c r="AL464" i="2"/>
  <c r="AP464" i="2" s="1"/>
  <c r="AM403" i="2"/>
  <c r="AQ403" i="2" s="1"/>
  <c r="AM395" i="2"/>
  <c r="AQ395" i="2" s="1"/>
  <c r="AL532" i="2"/>
  <c r="AP532" i="2" s="1"/>
  <c r="AM702" i="2"/>
  <c r="AQ702" i="2" s="1"/>
  <c r="AM665" i="2"/>
  <c r="AQ665" i="2" s="1"/>
  <c r="AL632" i="2"/>
  <c r="AP632" i="2" s="1"/>
  <c r="AM580" i="2"/>
  <c r="AQ580" i="2" s="1"/>
  <c r="AM473" i="2"/>
  <c r="AQ473" i="2" s="1"/>
  <c r="AL739" i="2"/>
  <c r="AP739" i="2" s="1"/>
  <c r="AM690" i="2"/>
  <c r="AQ690" i="2" s="1"/>
  <c r="AL633" i="2"/>
  <c r="AP633" i="2" s="1"/>
  <c r="AM598" i="2"/>
  <c r="AQ598" i="2" s="1"/>
  <c r="AL773" i="2"/>
  <c r="AP773" i="2" s="1"/>
  <c r="AL706" i="2"/>
  <c r="AP706" i="2" s="1"/>
  <c r="AM631" i="2"/>
  <c r="AQ631" i="2" s="1"/>
  <c r="AM466" i="2"/>
  <c r="AQ466" i="2" s="1"/>
  <c r="AM521" i="2"/>
  <c r="AQ521" i="2" s="1"/>
  <c r="AM584" i="2"/>
  <c r="AQ584" i="2" s="1"/>
  <c r="AM507" i="2"/>
  <c r="AQ507" i="2" s="1"/>
  <c r="AM636" i="2"/>
  <c r="AQ636" i="2" s="1"/>
  <c r="AM749" i="2"/>
  <c r="AQ749" i="2" s="1"/>
  <c r="AM780" i="2"/>
  <c r="AQ780" i="2" s="1"/>
  <c r="AM481" i="2"/>
  <c r="AQ481" i="2" s="1"/>
  <c r="AL321" i="2"/>
  <c r="AP321" i="2" s="1"/>
  <c r="AM398" i="2"/>
  <c r="AQ398" i="2" s="1"/>
  <c r="AL454" i="2"/>
  <c r="AP454" i="2" s="1"/>
  <c r="AL749" i="2"/>
  <c r="AP749" i="2" s="1"/>
  <c r="AL717" i="2"/>
  <c r="AP717" i="2" s="1"/>
  <c r="AM672" i="2"/>
  <c r="AQ672" i="2" s="1"/>
  <c r="AM640" i="2"/>
  <c r="AQ640" i="2" s="1"/>
  <c r="AM593" i="2"/>
  <c r="AQ593" i="2" s="1"/>
  <c r="AL488" i="2"/>
  <c r="AP488" i="2" s="1"/>
  <c r="AL573" i="2"/>
  <c r="AP573" i="2" s="1"/>
  <c r="AM529" i="2"/>
  <c r="AQ529" i="2" s="1"/>
  <c r="AM476" i="2"/>
  <c r="AQ476" i="2" s="1"/>
  <c r="AM392" i="2"/>
  <c r="AQ392" i="2" s="1"/>
  <c r="AM551" i="2"/>
  <c r="AQ551" i="2" s="1"/>
  <c r="AM515" i="2"/>
  <c r="AQ515" i="2" s="1"/>
  <c r="AM676" i="2"/>
  <c r="AQ676" i="2" s="1"/>
  <c r="AM644" i="2"/>
  <c r="AQ644" i="2" s="1"/>
  <c r="AL601" i="2"/>
  <c r="AP601" i="2" s="1"/>
  <c r="AM405" i="2"/>
  <c r="AQ405" i="2" s="1"/>
  <c r="AL684" i="2"/>
  <c r="AP684" i="2" s="1"/>
  <c r="AL597" i="2"/>
  <c r="AP597" i="2" s="1"/>
  <c r="AM740" i="2"/>
  <c r="AQ740" i="2" s="1"/>
  <c r="AM592" i="2"/>
  <c r="AQ592" i="2" s="1"/>
  <c r="AL474" i="2"/>
  <c r="AP474" i="2" s="1"/>
  <c r="AM486" i="2"/>
  <c r="AQ486" i="2" s="1"/>
  <c r="AL393" i="2"/>
  <c r="AP393" i="2" s="1"/>
  <c r="AM383" i="2"/>
  <c r="AQ383" i="2" s="1"/>
  <c r="AM300" i="2"/>
  <c r="AQ300" i="2" s="1"/>
  <c r="AM456" i="2"/>
  <c r="AQ456" i="2" s="1"/>
  <c r="AL329" i="2"/>
  <c r="AP329" i="2" s="1"/>
  <c r="AM384" i="2"/>
  <c r="AQ384" i="2" s="1"/>
  <c r="AL765" i="2"/>
  <c r="AP765" i="2" s="1"/>
  <c r="AL733" i="2"/>
  <c r="AP733" i="2" s="1"/>
  <c r="AM697" i="2"/>
  <c r="AQ697" i="2" s="1"/>
  <c r="AM656" i="2"/>
  <c r="AQ656" i="2" s="1"/>
  <c r="AL621" i="2"/>
  <c r="AP621" i="2" s="1"/>
  <c r="AM544" i="2"/>
  <c r="AQ544" i="2" s="1"/>
  <c r="AL591" i="2"/>
  <c r="AP591" i="2" s="1"/>
  <c r="AL550" i="2"/>
  <c r="AP550" i="2" s="1"/>
  <c r="AM508" i="2"/>
  <c r="AQ508" i="2" s="1"/>
  <c r="AL446" i="2"/>
  <c r="AP446" i="2" s="1"/>
  <c r="AM571" i="2"/>
  <c r="AQ571" i="2" s="1"/>
  <c r="AM531" i="2"/>
  <c r="AQ531" i="2" s="1"/>
  <c r="AL700" i="2"/>
  <c r="AP700" i="2" s="1"/>
  <c r="AM660" i="2"/>
  <c r="AQ660" i="2" s="1"/>
  <c r="AL627" i="2"/>
  <c r="AP627" i="2" s="1"/>
  <c r="AL577" i="2"/>
  <c r="AP577" i="2" s="1"/>
  <c r="AM733" i="2"/>
  <c r="AQ733" i="2" s="1"/>
  <c r="AM629" i="2"/>
  <c r="AQ629" i="2" s="1"/>
  <c r="AM772" i="2"/>
  <c r="AQ772" i="2" s="1"/>
  <c r="AM671" i="2"/>
  <c r="AQ671" i="2" s="1"/>
  <c r="AL567" i="2"/>
  <c r="AP567" i="2" s="1"/>
  <c r="AM548" i="2"/>
  <c r="AQ548" i="2" s="1"/>
  <c r="AM534" i="2"/>
  <c r="AQ534" i="2" s="1"/>
  <c r="AL413" i="2"/>
  <c r="AP413" i="2" s="1"/>
  <c r="AL319" i="2"/>
  <c r="AP319" i="2" s="1"/>
  <c r="AM318" i="2"/>
  <c r="AQ318" i="2" s="1"/>
  <c r="AM393" i="2"/>
  <c r="AQ393" i="2" s="1"/>
  <c r="AL387" i="2"/>
  <c r="AP387" i="2" s="1"/>
  <c r="AM705" i="2"/>
  <c r="AQ705" i="2" s="1"/>
  <c r="AL629" i="2"/>
  <c r="AP629" i="2" s="1"/>
  <c r="AM433" i="2"/>
  <c r="AQ433" i="2" s="1"/>
  <c r="AL520" i="2"/>
  <c r="AP520" i="2" s="1"/>
  <c r="AM579" i="2"/>
  <c r="AQ579" i="2" s="1"/>
  <c r="AM501" i="2"/>
  <c r="AQ501" i="2" s="1"/>
  <c r="AM570" i="2"/>
  <c r="AQ570" i="2" s="1"/>
  <c r="AM429" i="2"/>
  <c r="AQ429" i="2" s="1"/>
  <c r="AL460" i="2"/>
  <c r="AP460" i="2" s="1"/>
  <c r="AM455" i="2"/>
  <c r="AQ455" i="2" s="1"/>
  <c r="AM368" i="2"/>
  <c r="AQ368" i="2" s="1"/>
  <c r="AL269" i="2"/>
  <c r="AP269" i="2" s="1"/>
  <c r="AL252" i="2"/>
  <c r="AP252" i="2" s="1"/>
  <c r="AM411" i="2"/>
  <c r="AQ411" i="2" s="1"/>
  <c r="AM440" i="2"/>
  <c r="AQ440" i="2" s="1"/>
  <c r="AM387" i="2"/>
  <c r="AQ387" i="2" s="1"/>
  <c r="AL433" i="2"/>
  <c r="AP433" i="2" s="1"/>
  <c r="AM317" i="2"/>
  <c r="AQ317" i="2" s="1"/>
  <c r="AL331" i="2"/>
  <c r="AP331" i="2" s="1"/>
  <c r="AM425" i="2"/>
  <c r="AQ425" i="2" s="1"/>
  <c r="AM663" i="2"/>
  <c r="AQ663" i="2" s="1"/>
  <c r="AM581" i="2"/>
  <c r="AQ581" i="2" s="1"/>
  <c r="AM558" i="2"/>
  <c r="AQ558" i="2" s="1"/>
  <c r="AM460" i="2"/>
  <c r="AQ460" i="2" s="1"/>
  <c r="AM539" i="2"/>
  <c r="AQ539" i="2" s="1"/>
  <c r="AM478" i="2"/>
  <c r="AQ478" i="2" s="1"/>
  <c r="AL510" i="2"/>
  <c r="AP510" i="2" s="1"/>
  <c r="AL373" i="2"/>
  <c r="AP373" i="2" s="1"/>
  <c r="AL375" i="2"/>
  <c r="AP375" i="2" s="1"/>
  <c r="AM352" i="2"/>
  <c r="AQ352" i="2" s="1"/>
  <c r="AM308" i="2"/>
  <c r="AQ308" i="2" s="1"/>
  <c r="AL242" i="2"/>
  <c r="AP242" i="2" s="1"/>
  <c r="AL569" i="2"/>
  <c r="AP569" i="2" s="1"/>
  <c r="AL421" i="2"/>
  <c r="AP421" i="2" s="1"/>
  <c r="AM343" i="2"/>
  <c r="AQ343" i="2" s="1"/>
  <c r="AM293" i="2"/>
  <c r="AQ293" i="2" s="1"/>
  <c r="AL462" i="2"/>
  <c r="AP462" i="2" s="1"/>
  <c r="AL419" i="2"/>
  <c r="AP419" i="2" s="1"/>
  <c r="AM528" i="2"/>
  <c r="AQ528" i="2" s="1"/>
  <c r="AM781" i="2"/>
  <c r="AQ781" i="2" s="1"/>
  <c r="AM717" i="2"/>
  <c r="AQ717" i="2" s="1"/>
  <c r="AL668" i="2"/>
  <c r="AP668" i="2" s="1"/>
  <c r="AM620" i="2"/>
  <c r="AQ620" i="2" s="1"/>
  <c r="AM556" i="2"/>
  <c r="AQ556" i="2" s="1"/>
  <c r="AM764" i="2"/>
  <c r="AQ764" i="2" s="1"/>
  <c r="AM732" i="2"/>
  <c r="AQ732" i="2" s="1"/>
  <c r="AL696" i="2"/>
  <c r="AP696" i="2" s="1"/>
  <c r="AM655" i="2"/>
  <c r="AQ655" i="2" s="1"/>
  <c r="AL615" i="2"/>
  <c r="AP615" i="2" s="1"/>
  <c r="AM513" i="2"/>
  <c r="AQ513" i="2" s="1"/>
  <c r="AM590" i="2"/>
  <c r="AQ590" i="2" s="1"/>
  <c r="AL544" i="2"/>
  <c r="AP544" i="2" s="1"/>
  <c r="AL506" i="2"/>
  <c r="AP506" i="2" s="1"/>
  <c r="AM444" i="2"/>
  <c r="AQ444" i="2" s="1"/>
  <c r="AM569" i="2"/>
  <c r="AQ569" i="2" s="1"/>
  <c r="AL530" i="2"/>
  <c r="AP530" i="2" s="1"/>
  <c r="AM502" i="2"/>
  <c r="AQ502" i="2" s="1"/>
  <c r="AL472" i="2"/>
  <c r="AP472" i="2" s="1"/>
  <c r="AL561" i="2"/>
  <c r="AP561" i="2" s="1"/>
  <c r="AL478" i="2"/>
  <c r="AP478" i="2" s="1"/>
  <c r="AM421" i="2"/>
  <c r="AQ421" i="2" s="1"/>
  <c r="AM335" i="2"/>
  <c r="AQ335" i="2" s="1"/>
  <c r="AL442" i="2"/>
  <c r="AP442" i="2" s="1"/>
  <c r="AM336" i="2"/>
  <c r="AQ336" i="2" s="1"/>
  <c r="AM445" i="2"/>
  <c r="AQ445" i="2" s="1"/>
  <c r="AL305" i="2"/>
  <c r="AP305" i="2" s="1"/>
  <c r="AM361" i="2"/>
  <c r="AQ361" i="2" s="1"/>
  <c r="AL288" i="2"/>
  <c r="AP288" i="2" s="1"/>
  <c r="AL383" i="2"/>
  <c r="AP383" i="2" s="1"/>
  <c r="AM330" i="2"/>
  <c r="AQ330" i="2" s="1"/>
  <c r="AM240" i="2"/>
  <c r="AQ240" i="2" s="1"/>
  <c r="AM504" i="2"/>
  <c r="AQ504" i="2" s="1"/>
  <c r="AL361" i="2"/>
  <c r="AP361" i="2" s="1"/>
  <c r="AM412" i="2"/>
  <c r="AQ412" i="2" s="1"/>
  <c r="AL341" i="2"/>
  <c r="AP341" i="2" s="1"/>
  <c r="AL307" i="2"/>
  <c r="AP307" i="2" s="1"/>
  <c r="AM379" i="2"/>
  <c r="AQ379" i="2" s="1"/>
  <c r="AL500" i="2"/>
  <c r="AP500" i="2" s="1"/>
  <c r="AM386" i="2"/>
  <c r="AQ386" i="2" s="1"/>
  <c r="AL430" i="2"/>
  <c r="AP430" i="2" s="1"/>
  <c r="AL250" i="2"/>
  <c r="AP250" i="2" s="1"/>
  <c r="AL385" i="2"/>
  <c r="AP385" i="2" s="1"/>
  <c r="AM269" i="2"/>
  <c r="AQ269" i="2" s="1"/>
  <c r="AM503" i="2"/>
  <c r="AQ503" i="2" s="1"/>
  <c r="AM765" i="2"/>
  <c r="AQ765" i="2" s="1"/>
  <c r="AM704" i="2"/>
  <c r="AQ704" i="2" s="1"/>
  <c r="AL652" i="2"/>
  <c r="AP652" i="2" s="1"/>
  <c r="AM612" i="2"/>
  <c r="AQ612" i="2" s="1"/>
  <c r="AM536" i="2"/>
  <c r="AQ536" i="2" s="1"/>
  <c r="AM756" i="2"/>
  <c r="AQ756" i="2" s="1"/>
  <c r="AM724" i="2"/>
  <c r="AQ724" i="2" s="1"/>
  <c r="AM679" i="2"/>
  <c r="AQ679" i="2" s="1"/>
  <c r="AM647" i="2"/>
  <c r="AQ647" i="2" s="1"/>
  <c r="AM606" i="2"/>
  <c r="AQ606" i="2" s="1"/>
  <c r="AM497" i="2"/>
  <c r="AQ497" i="2" s="1"/>
  <c r="AL581" i="2"/>
  <c r="AP581" i="2" s="1"/>
  <c r="AL536" i="2"/>
  <c r="AP536" i="2" s="1"/>
  <c r="AL490" i="2"/>
  <c r="AP490" i="2" s="1"/>
  <c r="AL415" i="2"/>
  <c r="AP415" i="2" s="1"/>
  <c r="AM560" i="2"/>
  <c r="AQ560" i="2" s="1"/>
  <c r="AM518" i="2"/>
  <c r="AQ518" i="2" s="1"/>
  <c r="AM494" i="2"/>
  <c r="AQ494" i="2" s="1"/>
  <c r="AL423" i="2"/>
  <c r="AP423" i="2" s="1"/>
  <c r="AL548" i="2"/>
  <c r="AP548" i="2" s="1"/>
  <c r="AM441" i="2"/>
  <c r="AQ441" i="2" s="1"/>
  <c r="AM413" i="2"/>
  <c r="AQ413" i="2" s="1"/>
  <c r="AM250" i="2"/>
  <c r="AQ250" i="2" s="1"/>
  <c r="AL427" i="2"/>
  <c r="AP427" i="2" s="1"/>
  <c r="AM310" i="2"/>
  <c r="AQ310" i="2" s="1"/>
  <c r="AM415" i="2"/>
  <c r="AQ415" i="2" s="1"/>
  <c r="AM265" i="2"/>
  <c r="AQ265" i="2" s="1"/>
  <c r="AM344" i="2"/>
  <c r="AQ344" i="2" s="1"/>
  <c r="AL248" i="2"/>
  <c r="AP248" i="2" s="1"/>
  <c r="AM328" i="2"/>
  <c r="AQ328" i="2" s="1"/>
  <c r="AM322" i="2"/>
  <c r="AQ322" i="2" s="1"/>
  <c r="AM477" i="2"/>
  <c r="AQ477" i="2" s="1"/>
  <c r="AL438" i="2"/>
  <c r="AP438" i="2" s="1"/>
  <c r="AL328" i="2"/>
  <c r="AP328" i="2" s="1"/>
  <c r="AM302" i="2"/>
  <c r="AQ302" i="2" s="1"/>
  <c r="AM257" i="2"/>
  <c r="AQ257" i="2" s="1"/>
  <c r="AM286" i="2"/>
  <c r="AQ286" i="2" s="1"/>
  <c r="AM277" i="2"/>
  <c r="AQ277" i="2" s="1"/>
  <c r="AM388" i="2"/>
  <c r="AQ388" i="2" s="1"/>
  <c r="AL293" i="2"/>
  <c r="AP293" i="2" s="1"/>
  <c r="AM347" i="2"/>
  <c r="AQ347" i="2" s="1"/>
  <c r="AM542" i="2"/>
  <c r="AQ542" i="2" s="1"/>
  <c r="AM399" i="2"/>
  <c r="AQ399" i="2" s="1"/>
  <c r="AL494" i="2"/>
  <c r="AP494" i="2" s="1"/>
  <c r="AM333" i="2"/>
  <c r="AQ333" i="2" s="1"/>
  <c r="AM404" i="2"/>
  <c r="AQ404" i="2" s="1"/>
  <c r="AL304" i="2"/>
  <c r="AP304" i="2" s="1"/>
  <c r="AM451" i="2"/>
  <c r="AQ451" i="2" s="1"/>
  <c r="AL395" i="2"/>
  <c r="AP395" i="2" s="1"/>
  <c r="AL278" i="2"/>
  <c r="AP278" i="2" s="1"/>
  <c r="AM435" i="2"/>
  <c r="AQ435" i="2" s="1"/>
  <c r="AM332" i="2"/>
  <c r="AQ332" i="2" s="1"/>
  <c r="AM381" i="2"/>
  <c r="AQ381" i="2" s="1"/>
  <c r="AL333" i="2"/>
  <c r="AP333" i="2" s="1"/>
  <c r="AL271" i="2"/>
  <c r="AP271" i="2" s="1"/>
  <c r="AM389" i="2"/>
  <c r="AQ389" i="2" s="1"/>
  <c r="AM259" i="2"/>
  <c r="AQ259" i="2" s="1"/>
  <c r="AM280" i="2"/>
  <c r="AQ280" i="2" s="1"/>
  <c r="AM485" i="2"/>
  <c r="AQ485" i="2" s="1"/>
  <c r="AM526" i="2"/>
  <c r="AQ526" i="2" s="1"/>
  <c r="AM419" i="2"/>
  <c r="AQ419" i="2" s="1"/>
  <c r="AM464" i="2"/>
  <c r="AQ464" i="2" s="1"/>
  <c r="AM326" i="2"/>
  <c r="AQ326" i="2" s="1"/>
  <c r="AL381" i="2"/>
  <c r="AP381" i="2" s="1"/>
  <c r="AM360" i="2"/>
  <c r="AQ360" i="2" s="1"/>
  <c r="AL282" i="2"/>
  <c r="AP282" i="2" s="1"/>
  <c r="AL327" i="2"/>
  <c r="AP327" i="2" s="1"/>
  <c r="AM251" i="2"/>
  <c r="AQ251" i="2" s="1"/>
  <c r="AM450" i="2"/>
  <c r="AQ450" i="2" s="1"/>
  <c r="AL429" i="2"/>
  <c r="AP429" i="2" s="1"/>
  <c r="AM299" i="2"/>
  <c r="AQ299" i="2" s="1"/>
  <c r="AM292" i="2"/>
  <c r="AQ292" i="2" s="1"/>
  <c r="AM469" i="2"/>
  <c r="AQ469" i="2" s="1"/>
  <c r="AL286" i="2"/>
  <c r="AP286" i="2" s="1"/>
  <c r="AM254" i="2"/>
  <c r="AQ254" i="2" s="1"/>
  <c r="AM373" i="2"/>
  <c r="AQ373" i="2" s="1"/>
  <c r="AL292" i="2"/>
  <c r="AP292" i="2" s="1"/>
  <c r="AL358" i="2"/>
  <c r="AP358" i="2" s="1"/>
  <c r="AL308" i="2"/>
  <c r="AP308" i="2" s="1"/>
  <c r="AL254" i="2"/>
  <c r="AP254" i="2" s="1"/>
  <c r="AM235" i="2"/>
  <c r="AQ235" i="2" s="1"/>
  <c r="AM471" i="2"/>
  <c r="AQ471" i="2" s="1"/>
  <c r="AL555" i="2"/>
  <c r="AP555" i="2" s="1"/>
  <c r="AM488" i="2"/>
  <c r="AQ488" i="2" s="1"/>
  <c r="AM295" i="2"/>
  <c r="AQ295" i="2" s="1"/>
  <c r="AL403" i="2"/>
  <c r="AP403" i="2" s="1"/>
  <c r="AM296" i="2"/>
  <c r="AQ296" i="2" s="1"/>
  <c r="AL450" i="2"/>
  <c r="AP450" i="2" s="1"/>
  <c r="AL391" i="2"/>
  <c r="AP391" i="2" s="1"/>
  <c r="AM271" i="2"/>
  <c r="AQ271" i="2" s="1"/>
  <c r="AM431" i="2"/>
  <c r="AQ431" i="2" s="1"/>
  <c r="AM327" i="2"/>
  <c r="AQ327" i="2" s="1"/>
  <c r="AM375" i="2"/>
  <c r="AQ375" i="2" s="1"/>
  <c r="AM329" i="2"/>
  <c r="AQ329" i="2" s="1"/>
  <c r="AL265" i="2"/>
  <c r="AP265" i="2" s="1"/>
  <c r="AM246" i="2"/>
  <c r="AQ246" i="2" s="1"/>
  <c r="AM370" i="2"/>
  <c r="AQ370" i="2" s="1"/>
  <c r="AM252" i="2"/>
  <c r="AQ252" i="2" s="1"/>
  <c r="AL274" i="2"/>
  <c r="AP274" i="2" s="1"/>
  <c r="AL492" i="2"/>
  <c r="AP492" i="2" s="1"/>
  <c r="AL546" i="2"/>
  <c r="AP546" i="2" s="1"/>
  <c r="AM426" i="2"/>
  <c r="AQ426" i="2" s="1"/>
  <c r="AM470" i="2"/>
  <c r="AQ470" i="2" s="1"/>
  <c r="AM354" i="2"/>
  <c r="AQ354" i="2" s="1"/>
  <c r="AM407" i="2"/>
  <c r="AQ407" i="2" s="1"/>
  <c r="AL312" i="2"/>
  <c r="AP312" i="2" s="1"/>
  <c r="AL276" i="2"/>
  <c r="AP276" i="2" s="1"/>
  <c r="AM491" i="2"/>
  <c r="AQ491" i="2" s="1"/>
  <c r="AL425" i="2"/>
  <c r="AP425" i="2" s="1"/>
  <c r="AM351" i="2"/>
  <c r="AQ351" i="2" s="1"/>
  <c r="AM363" i="2"/>
  <c r="AQ363" i="2" s="1"/>
  <c r="AM331" i="2"/>
  <c r="AQ331" i="2" s="1"/>
  <c r="AM256" i="2"/>
  <c r="AQ256" i="2" s="1"/>
  <c r="AM402" i="2"/>
  <c r="AQ402" i="2" s="1"/>
  <c r="AM356" i="2"/>
  <c r="AQ356" i="2" s="1"/>
  <c r="AM278" i="2"/>
  <c r="AQ278" i="2" s="1"/>
  <c r="AM342" i="2"/>
  <c r="AQ342" i="2" s="1"/>
  <c r="AL299" i="2"/>
  <c r="AP299" i="2" s="1"/>
  <c r="AL259" i="2"/>
  <c r="AP259" i="2" s="1"/>
  <c r="AM493" i="2"/>
  <c r="AQ493" i="2" s="1"/>
  <c r="AM417" i="2"/>
  <c r="AQ417" i="2" s="1"/>
  <c r="AM547" i="2"/>
  <c r="AQ547" i="2" s="1"/>
  <c r="AM452" i="2"/>
  <c r="AQ452" i="2" s="1"/>
  <c r="AM427" i="2"/>
  <c r="AQ427" i="2" s="1"/>
  <c r="AL389" i="2"/>
  <c r="AP389" i="2" s="1"/>
  <c r="AM234" i="2"/>
  <c r="AQ234" i="2" s="1"/>
  <c r="AM436" i="2"/>
  <c r="AQ436" i="2" s="1"/>
  <c r="AL369" i="2"/>
  <c r="AP369" i="2" s="1"/>
  <c r="AM463" i="2"/>
  <c r="AQ463" i="2" s="1"/>
  <c r="AM409" i="2"/>
  <c r="AQ409" i="2" s="1"/>
  <c r="AM303" i="2"/>
  <c r="AQ303" i="2" s="1"/>
  <c r="AL365" i="2"/>
  <c r="AP365" i="2" s="1"/>
  <c r="AM316" i="2"/>
  <c r="AQ316" i="2" s="1"/>
  <c r="AL245" i="2"/>
  <c r="AP245" i="2" s="1"/>
  <c r="AM397" i="2"/>
  <c r="AQ397" i="2" s="1"/>
  <c r="AL349" i="2"/>
  <c r="AP349" i="2" s="1"/>
  <c r="AM337" i="2"/>
  <c r="AQ337" i="2" s="1"/>
  <c r="AM258" i="2"/>
  <c r="AQ258" i="2" s="1"/>
  <c r="AL458" i="2"/>
  <c r="AP458" i="2" s="1"/>
  <c r="AL486" i="2"/>
  <c r="AP486" i="2" s="1"/>
  <c r="AL401" i="2"/>
  <c r="AP401" i="2" s="1"/>
  <c r="AL444" i="2"/>
  <c r="AP444" i="2" s="1"/>
  <c r="AM263" i="2"/>
  <c r="AQ263" i="2" s="1"/>
  <c r="AM323" i="2"/>
  <c r="AQ323" i="2" s="1"/>
  <c r="AM276" i="2"/>
  <c r="AQ276" i="2" s="1"/>
  <c r="AL324" i="2"/>
  <c r="AP324" i="2" s="1"/>
  <c r="AL571" i="2"/>
  <c r="AP571" i="2" s="1"/>
  <c r="AM338" i="2"/>
  <c r="AQ338" i="2" s="1"/>
  <c r="AM446" i="2"/>
  <c r="AQ446" i="2" s="1"/>
  <c r="AL303" i="2"/>
  <c r="AP303" i="2" s="1"/>
  <c r="AM244" i="2"/>
  <c r="AQ244" i="2" s="1"/>
  <c r="AM297" i="2"/>
  <c r="AQ297" i="2" s="1"/>
  <c r="AL238" i="2"/>
  <c r="AP238" i="2" s="1"/>
  <c r="AL316" i="2"/>
  <c r="AP316" i="2" s="1"/>
  <c r="AM262" i="2"/>
  <c r="AQ262" i="2" s="1"/>
  <c r="AM238" i="2"/>
  <c r="AQ238" i="2" s="1"/>
  <c r="AL484" i="2"/>
  <c r="AP484" i="2" s="1"/>
  <c r="AM312" i="2"/>
  <c r="AQ312" i="2" s="1"/>
  <c r="AL518" i="2"/>
  <c r="AP518" i="2" s="1"/>
  <c r="AL431" i="2"/>
  <c r="AP431" i="2" s="1"/>
  <c r="AM418" i="2"/>
  <c r="AQ418" i="2" s="1"/>
  <c r="AM349" i="2"/>
  <c r="AQ349" i="2" s="1"/>
  <c r="AM462" i="2"/>
  <c r="AQ462" i="2" s="1"/>
  <c r="AM420" i="2"/>
  <c r="AQ420" i="2" s="1"/>
  <c r="AM320" i="2"/>
  <c r="AQ320" i="2" s="1"/>
  <c r="AM448" i="2"/>
  <c r="AQ448" i="2" s="1"/>
  <c r="AL377" i="2"/>
  <c r="AP377" i="2" s="1"/>
  <c r="AM401" i="2"/>
  <c r="AQ401" i="2" s="1"/>
  <c r="AM306" i="2"/>
  <c r="AQ306" i="2" s="1"/>
  <c r="AM385" i="2"/>
  <c r="AQ385" i="2" s="1"/>
  <c r="AM249" i="2"/>
  <c r="AQ249" i="2" s="1"/>
  <c r="AM273" i="2"/>
  <c r="AQ273" i="2" s="1"/>
  <c r="AM483" i="2"/>
  <c r="AQ483" i="2" s="1"/>
  <c r="AM512" i="2"/>
  <c r="AQ512" i="2" s="1"/>
  <c r="AL417" i="2"/>
  <c r="AP417" i="2" s="1"/>
  <c r="AM461" i="2"/>
  <c r="AQ461" i="2" s="1"/>
  <c r="AM313" i="2"/>
  <c r="AQ313" i="2" s="1"/>
  <c r="AM371" i="2"/>
  <c r="AQ371" i="2" s="1"/>
  <c r="AL345" i="2"/>
  <c r="AP345" i="2" s="1"/>
  <c r="AM275" i="2"/>
  <c r="AQ275" i="2" s="1"/>
  <c r="AM309" i="2"/>
  <c r="AQ309" i="2" s="1"/>
  <c r="AL323" i="2"/>
  <c r="AP323" i="2" s="1"/>
  <c r="AL244" i="2"/>
  <c r="AP244" i="2" s="1"/>
  <c r="AM290" i="2"/>
  <c r="AQ290" i="2" s="1"/>
  <c r="AM353" i="2"/>
  <c r="AQ353" i="2" s="1"/>
  <c r="AM307" i="2"/>
  <c r="AQ307" i="2" s="1"/>
  <c r="AM248" i="2"/>
  <c r="AQ248" i="2" s="1"/>
  <c r="AL234" i="2"/>
  <c r="AP234" i="2" s="1"/>
  <c r="AL476" i="2"/>
  <c r="AP476" i="2" s="1"/>
  <c r="AL563" i="2"/>
  <c r="AP563" i="2" s="1"/>
  <c r="AL502" i="2"/>
  <c r="AP502" i="2" s="1"/>
  <c r="AM400" i="2"/>
  <c r="AQ400" i="2" s="1"/>
  <c r="AM410" i="2"/>
  <c r="AQ410" i="2" s="1"/>
  <c r="AM319" i="2"/>
  <c r="AQ319" i="2" s="1"/>
  <c r="AM454" i="2"/>
  <c r="AQ454" i="2" s="1"/>
  <c r="AL411" i="2"/>
  <c r="AP411" i="2" s="1"/>
  <c r="AL290" i="2"/>
  <c r="AP290" i="2" s="1"/>
  <c r="AM438" i="2"/>
  <c r="AQ438" i="2" s="1"/>
  <c r="AM339" i="2"/>
  <c r="AQ339" i="2" s="1"/>
  <c r="AM364" i="2"/>
  <c r="AQ364" i="2" s="1"/>
  <c r="AM239" i="2"/>
  <c r="AQ239" i="2" s="1"/>
  <c r="AM346" i="2"/>
  <c r="AQ346" i="2" s="1"/>
  <c r="AM334" i="2"/>
  <c r="AQ334" i="2" s="1"/>
  <c r="AL257" i="2"/>
  <c r="AP257" i="2" s="1"/>
  <c r="AM355" i="2"/>
  <c r="AQ355" i="2" s="1"/>
  <c r="AL448" i="2"/>
  <c r="AP448" i="2" s="1"/>
  <c r="AM378" i="2"/>
  <c r="AQ378" i="2" s="1"/>
  <c r="AM428" i="2"/>
  <c r="AQ428" i="2" s="1"/>
  <c r="AL456" i="2"/>
  <c r="AP456" i="2" s="1"/>
  <c r="AL297" i="2"/>
  <c r="AP297" i="2" s="1"/>
  <c r="AL311" i="2"/>
  <c r="AP311" i="2" s="1"/>
  <c r="AM394" i="2"/>
  <c r="AQ394" i="2" s="1"/>
  <c r="AL267" i="2"/>
  <c r="AP267" i="2" s="1"/>
  <c r="AM288" i="2"/>
  <c r="AQ288" i="2" s="1"/>
  <c r="AM391" i="2"/>
  <c r="AQ391" i="2" s="1"/>
  <c r="AM341" i="2"/>
  <c r="AQ341" i="2" s="1"/>
  <c r="AM285" i="2"/>
  <c r="AQ285" i="2" s="1"/>
  <c r="AM266" i="2"/>
  <c r="AQ266" i="2" s="1"/>
  <c r="AM377" i="2"/>
  <c r="AQ377" i="2" s="1"/>
  <c r="AL296" i="2"/>
  <c r="AP296" i="2" s="1"/>
  <c r="AM236" i="2"/>
  <c r="AQ236" i="2" s="1"/>
  <c r="AL315" i="2"/>
  <c r="AP315" i="2" s="1"/>
  <c r="AL261" i="2"/>
  <c r="AP261" i="2" s="1"/>
  <c r="AM237" i="2"/>
  <c r="AQ237" i="2" s="1"/>
  <c r="AM475" i="2"/>
  <c r="AQ475" i="2" s="1"/>
  <c r="AM562" i="2"/>
  <c r="AQ562" i="2" s="1"/>
  <c r="AM496" i="2"/>
  <c r="AQ496" i="2" s="1"/>
  <c r="AL357" i="2"/>
  <c r="AP357" i="2" s="1"/>
  <c r="AL405" i="2"/>
  <c r="AP405" i="2" s="1"/>
  <c r="AM315" i="2"/>
  <c r="AQ315" i="2" s="1"/>
  <c r="AL452" i="2"/>
  <c r="AP452" i="2" s="1"/>
  <c r="AL399" i="2"/>
  <c r="AP399" i="2" s="1"/>
  <c r="AL284" i="2"/>
  <c r="AP284" i="2" s="1"/>
  <c r="AL436" i="2"/>
  <c r="AP436" i="2" s="1"/>
  <c r="AL337" i="2"/>
  <c r="AP337" i="2" s="1"/>
  <c r="AM390" i="2"/>
  <c r="AQ390" i="2" s="1"/>
  <c r="AM340" i="2"/>
  <c r="AQ340" i="2" s="1"/>
  <c r="AM282" i="2"/>
  <c r="AQ282" i="2" s="1"/>
  <c r="AM261" i="2"/>
  <c r="AQ261" i="2" s="1"/>
  <c r="AM376" i="2"/>
  <c r="AQ376" i="2" s="1"/>
  <c r="AL295" i="2"/>
  <c r="AP295" i="2" s="1"/>
  <c r="AM365" i="2"/>
  <c r="AQ365" i="2" s="1"/>
  <c r="AM314" i="2"/>
  <c r="AQ314" i="2" s="1"/>
  <c r="AL255" i="2"/>
  <c r="AP255" i="2" s="1"/>
  <c r="AL236" i="2"/>
  <c r="AP236" i="2" s="1"/>
  <c r="AL374" i="2"/>
  <c r="AP374" i="2" s="1"/>
  <c r="AM324" i="2"/>
  <c r="AQ324" i="2" s="1"/>
  <c r="AM260" i="2"/>
  <c r="AQ260" i="2" s="1"/>
  <c r="AL240" i="2"/>
  <c r="AP240" i="2" s="1"/>
  <c r="AL366" i="2"/>
  <c r="AP366" i="2" s="1"/>
  <c r="AM284" i="2"/>
  <c r="AQ284" i="2" s="1"/>
  <c r="AM350" i="2"/>
  <c r="AQ350" i="2" s="1"/>
  <c r="AM305" i="2"/>
  <c r="AQ305" i="2" s="1"/>
  <c r="AL246" i="2"/>
  <c r="AP246" i="2" s="1"/>
  <c r="AM499" i="2"/>
  <c r="AQ499" i="2" s="1"/>
  <c r="AM447" i="2"/>
  <c r="AQ447" i="2" s="1"/>
  <c r="AL553" i="2"/>
  <c r="AP553" i="2" s="1"/>
  <c r="AM480" i="2"/>
  <c r="AQ480" i="2" s="1"/>
  <c r="AM432" i="2"/>
  <c r="AQ432" i="2" s="1"/>
  <c r="AL397" i="2"/>
  <c r="AP397" i="2" s="1"/>
  <c r="AM274" i="2"/>
  <c r="AQ274" i="2" s="1"/>
  <c r="AM443" i="2"/>
  <c r="AQ443" i="2" s="1"/>
  <c r="AL379" i="2"/>
  <c r="AP379" i="2" s="1"/>
  <c r="AL470" i="2"/>
  <c r="AP470" i="2" s="1"/>
  <c r="AM423" i="2"/>
  <c r="AQ423" i="2" s="1"/>
  <c r="AM311" i="2"/>
  <c r="AQ311" i="2" s="1"/>
  <c r="AM369" i="2"/>
  <c r="AQ369" i="2" s="1"/>
  <c r="AL320" i="2"/>
  <c r="AP320" i="2" s="1"/>
  <c r="AL253" i="2"/>
  <c r="AP253" i="2" s="1"/>
  <c r="AM233" i="2"/>
  <c r="AQ233" i="2" s="1"/>
  <c r="AM357" i="2"/>
  <c r="AQ357" i="2" s="1"/>
  <c r="AL280" i="2"/>
  <c r="AP280" i="2" s="1"/>
  <c r="AM345" i="2"/>
  <c r="AQ345" i="2" s="1"/>
  <c r="AL300" i="2"/>
  <c r="AP300" i="2" s="1"/>
  <c r="AM242" i="2"/>
  <c r="AQ242" i="2" s="1"/>
  <c r="B24" i="2"/>
  <c r="B50" i="1" s="1"/>
  <c r="B51" i="1" s="1"/>
  <c r="B25" i="2"/>
  <c r="AA244" i="2" s="1"/>
  <c r="B26" i="2"/>
  <c r="B77" i="2" l="1"/>
  <c r="BO1" i="2" s="1"/>
  <c r="BP369" i="2" s="1"/>
  <c r="B54" i="1"/>
  <c r="B32" i="2"/>
  <c r="B56" i="1" s="1"/>
  <c r="B33" i="2"/>
  <c r="B58" i="1" s="1"/>
  <c r="B49" i="1"/>
  <c r="B39" i="4"/>
  <c r="AB147" i="2"/>
  <c r="AB592" i="2"/>
  <c r="AB40" i="2"/>
  <c r="AA72" i="2"/>
  <c r="AB338" i="2"/>
  <c r="AA641" i="2"/>
  <c r="AA325" i="2"/>
  <c r="AB770" i="2"/>
  <c r="AB406" i="2"/>
  <c r="AB230" i="2"/>
  <c r="AA193" i="2"/>
  <c r="AA148" i="2"/>
  <c r="AB135" i="2"/>
  <c r="AA453" i="2"/>
  <c r="AB677" i="2"/>
  <c r="AA376" i="2"/>
  <c r="AB181" i="2"/>
  <c r="AA183" i="2"/>
  <c r="AB67" i="2"/>
  <c r="AA552" i="2"/>
  <c r="AB354" i="2"/>
  <c r="AB178" i="2"/>
  <c r="AA108" i="2"/>
  <c r="AB88" i="2"/>
  <c r="AB68" i="2"/>
  <c r="AB724" i="2"/>
  <c r="AB382" i="2"/>
  <c r="AA691" i="2"/>
  <c r="AB786" i="2"/>
  <c r="AA36" i="2"/>
  <c r="AB15" i="2"/>
  <c r="AA229" i="2"/>
  <c r="AB100" i="2"/>
  <c r="AB192" i="2"/>
  <c r="AA410" i="2"/>
  <c r="AB449" i="2"/>
  <c r="AB651" i="2"/>
  <c r="AB211" i="2"/>
  <c r="AB108" i="2"/>
  <c r="AA739" i="2"/>
  <c r="AA5" i="2"/>
  <c r="AB18" i="2"/>
  <c r="AA270" i="2"/>
  <c r="AB270" i="2"/>
  <c r="AB29" i="2"/>
  <c r="AA217" i="2"/>
  <c r="AB216" i="2"/>
  <c r="AA243" i="2"/>
  <c r="AB553" i="2"/>
  <c r="AB443" i="2"/>
  <c r="AB212" i="2"/>
  <c r="AB539" i="2"/>
  <c r="AB457" i="2"/>
  <c r="AB191" i="2"/>
  <c r="AB806" i="2"/>
  <c r="AB479" i="2"/>
  <c r="AA136" i="2"/>
  <c r="AA141" i="2"/>
  <c r="AB769" i="2"/>
  <c r="AB654" i="2"/>
  <c r="AA435" i="2"/>
  <c r="AA4" i="2"/>
  <c r="AA57" i="2"/>
  <c r="AB110" i="2"/>
  <c r="AA287" i="2"/>
  <c r="AB21" i="2"/>
  <c r="AB53" i="2"/>
  <c r="AB249" i="2"/>
  <c r="AB247" i="2"/>
  <c r="AA294" i="2"/>
  <c r="AA634" i="2"/>
  <c r="AB533" i="2"/>
  <c r="AA291" i="2"/>
  <c r="AB618" i="2"/>
  <c r="AB608" i="2"/>
  <c r="AB266" i="2"/>
  <c r="AB499" i="2"/>
  <c r="AB195" i="2"/>
  <c r="AA91" i="2"/>
  <c r="AB155" i="2"/>
  <c r="AB819" i="2"/>
  <c r="AA591" i="2"/>
  <c r="E25" i="2"/>
  <c r="AB5" i="2"/>
  <c r="AA100" i="2"/>
  <c r="AA76" i="2"/>
  <c r="AB114" i="2"/>
  <c r="AB151" i="2"/>
  <c r="AB196" i="2"/>
  <c r="AB275" i="2"/>
  <c r="AB322" i="2"/>
  <c r="AB127" i="2"/>
  <c r="AB239" i="2"/>
  <c r="AB281" i="2"/>
  <c r="AA37" i="2"/>
  <c r="AB84" i="2"/>
  <c r="AB25" i="2"/>
  <c r="AB41" i="2"/>
  <c r="AB55" i="2"/>
  <c r="AB70" i="2"/>
  <c r="AA120" i="2"/>
  <c r="AA224" i="2"/>
  <c r="AB268" i="2"/>
  <c r="AB98" i="2"/>
  <c r="AA155" i="2"/>
  <c r="AB224" i="2"/>
  <c r="AB279" i="2"/>
  <c r="AA221" i="2"/>
  <c r="AB204" i="2"/>
  <c r="AB287" i="2"/>
  <c r="AB359" i="2"/>
  <c r="AA424" i="2"/>
  <c r="AB501" i="2"/>
  <c r="AB572" i="2"/>
  <c r="AB685" i="2"/>
  <c r="AA354" i="2"/>
  <c r="AA406" i="2"/>
  <c r="AB461" i="2"/>
  <c r="AB525" i="2"/>
  <c r="AB588" i="2"/>
  <c r="AB707" i="2"/>
  <c r="AB253" i="2"/>
  <c r="AA305" i="2"/>
  <c r="AA432" i="2"/>
  <c r="AB493" i="2"/>
  <c r="AB527" i="2"/>
  <c r="AB596" i="2"/>
  <c r="AA359" i="2"/>
  <c r="AB402" i="2"/>
  <c r="AA527" i="2"/>
  <c r="AB637" i="2"/>
  <c r="AB697" i="2"/>
  <c r="AB766" i="2"/>
  <c r="AB808" i="2"/>
  <c r="AB408" i="2"/>
  <c r="AB746" i="2"/>
  <c r="AB736" i="2"/>
  <c r="AA816" i="2"/>
  <c r="AB491" i="2"/>
  <c r="AB11" i="2"/>
  <c r="AA709" i="2"/>
  <c r="AB667" i="2"/>
  <c r="AB179" i="2"/>
  <c r="AA218" i="2"/>
  <c r="AA174" i="2"/>
  <c r="AB123" i="2"/>
  <c r="AA80" i="2"/>
  <c r="AB162" i="2"/>
  <c r="AB221" i="2"/>
  <c r="AA117" i="2"/>
  <c r="AA122" i="2"/>
  <c r="AA8" i="2"/>
  <c r="AA40" i="2"/>
  <c r="AA735" i="2"/>
  <c r="AB781" i="2"/>
  <c r="AA15" i="2"/>
  <c r="AB743" i="2"/>
  <c r="AA607" i="2"/>
  <c r="AA677" i="2"/>
  <c r="AA573" i="2"/>
  <c r="AB567" i="2"/>
  <c r="AA236" i="2"/>
  <c r="AA253" i="2"/>
  <c r="AA274" i="2"/>
  <c r="AB284" i="2"/>
  <c r="AA297" i="2"/>
  <c r="AA310" i="2"/>
  <c r="AA245" i="2"/>
  <c r="AA252" i="2"/>
  <c r="AB263" i="2"/>
  <c r="AA276" i="2"/>
  <c r="AA296" i="2"/>
  <c r="AB248" i="2"/>
  <c r="AA260" i="2"/>
  <c r="AA288" i="2"/>
  <c r="AA302" i="2"/>
  <c r="AB307" i="2"/>
  <c r="AA319" i="2"/>
  <c r="AB236" i="2"/>
  <c r="AB250" i="2"/>
  <c r="AA258" i="2"/>
  <c r="AA275" i="2"/>
  <c r="AB288" i="2"/>
  <c r="AB295" i="2"/>
  <c r="AB303" i="2"/>
  <c r="AB242" i="2"/>
  <c r="AA263" i="2"/>
  <c r="AB278" i="2"/>
  <c r="AB294" i="2"/>
  <c r="AB315" i="2"/>
  <c r="AB308" i="2"/>
  <c r="AA327" i="2"/>
  <c r="AA339" i="2"/>
  <c r="AB348" i="2"/>
  <c r="AB357" i="2"/>
  <c r="AB372" i="2"/>
  <c r="AA385" i="2"/>
  <c r="AB397" i="2"/>
  <c r="AB318" i="2"/>
  <c r="AB333" i="2"/>
  <c r="AB343" i="2"/>
  <c r="AA350" i="2"/>
  <c r="AA361" i="2"/>
  <c r="AB369" i="2"/>
  <c r="AB381" i="2"/>
  <c r="AA393" i="2"/>
  <c r="AA335" i="2"/>
  <c r="AB363" i="2"/>
  <c r="AA374" i="2"/>
  <c r="AA238" i="2"/>
  <c r="AA266" i="2"/>
  <c r="AB276" i="2"/>
  <c r="AA286" i="2"/>
  <c r="AA300" i="2"/>
  <c r="AA315" i="2"/>
  <c r="AB246" i="2"/>
  <c r="AB255" i="2"/>
  <c r="AB265" i="2"/>
  <c r="AA277" i="2"/>
  <c r="AB311" i="2"/>
  <c r="AB252" i="2"/>
  <c r="AA262" i="2"/>
  <c r="AA295" i="2"/>
  <c r="AA303" i="2"/>
  <c r="AA308" i="2"/>
  <c r="AA322" i="2"/>
  <c r="AA239" i="2"/>
  <c r="AA251" i="2"/>
  <c r="AA261" i="2"/>
  <c r="AB280" i="2"/>
  <c r="AA290" i="2"/>
  <c r="AB298" i="2"/>
  <c r="AA234" i="2"/>
  <c r="AA246" i="2"/>
  <c r="AA265" i="2"/>
  <c r="AB282" i="2"/>
  <c r="AA304" i="2"/>
  <c r="AA318" i="2"/>
  <c r="AA312" i="2"/>
  <c r="AB332" i="2"/>
  <c r="AB341" i="2"/>
  <c r="AB351" i="2"/>
  <c r="AB364" i="2"/>
  <c r="AA375" i="2"/>
  <c r="AA387" i="2"/>
  <c r="AA398" i="2"/>
  <c r="AB319" i="2"/>
  <c r="AA334" i="2"/>
  <c r="AA344" i="2"/>
  <c r="AB353" i="2"/>
  <c r="AA363" i="2"/>
  <c r="AB373" i="2"/>
  <c r="AA388" i="2"/>
  <c r="AB395" i="2"/>
  <c r="AA343" i="2"/>
  <c r="AA367" i="2"/>
  <c r="AA379" i="2"/>
  <c r="AA395" i="2"/>
  <c r="AA407" i="2"/>
  <c r="AA419" i="2"/>
  <c r="AB436" i="2"/>
  <c r="AA441" i="2"/>
  <c r="AA333" i="2"/>
  <c r="AA356" i="2"/>
  <c r="AA400" i="2"/>
  <c r="AA411" i="2"/>
  <c r="AA427" i="2"/>
  <c r="AA446" i="2"/>
  <c r="AB464" i="2"/>
  <c r="AB474" i="2"/>
  <c r="AA480" i="2"/>
  <c r="AB492" i="2"/>
  <c r="AA331" i="2"/>
  <c r="AA346" i="2"/>
  <c r="AB361" i="2"/>
  <c r="AA383" i="2"/>
  <c r="AB405" i="2"/>
  <c r="AA421" i="2"/>
  <c r="AA429" i="2"/>
  <c r="AA442" i="2"/>
  <c r="AB329" i="2"/>
  <c r="AB344" i="2"/>
  <c r="AA360" i="2"/>
  <c r="AA381" i="2"/>
  <c r="AA403" i="2"/>
  <c r="AA418" i="2"/>
  <c r="AB429" i="2"/>
  <c r="AB438" i="2"/>
  <c r="AB444" i="2"/>
  <c r="AA452" i="2"/>
  <c r="AB466" i="2"/>
  <c r="AA477" i="2"/>
  <c r="AA486" i="2"/>
  <c r="AA499" i="2"/>
  <c r="AB234" i="2"/>
  <c r="AA247" i="2"/>
  <c r="AB269" i="2"/>
  <c r="AA278" i="2"/>
  <c r="AB290" i="2"/>
  <c r="AB306" i="2"/>
  <c r="AB238" i="2"/>
  <c r="AA248" i="2"/>
  <c r="AA256" i="2"/>
  <c r="AB271" i="2"/>
  <c r="AA284" i="2"/>
  <c r="AA313" i="2"/>
  <c r="AA257" i="2"/>
  <c r="AA267" i="2"/>
  <c r="AA298" i="2"/>
  <c r="AB305" i="2"/>
  <c r="AA314" i="2"/>
  <c r="AB323" i="2"/>
  <c r="AA242" i="2"/>
  <c r="AA254" i="2"/>
  <c r="AB267" i="2"/>
  <c r="AA281" i="2"/>
  <c r="AB292" i="2"/>
  <c r="AB299" i="2"/>
  <c r="AA237" i="2"/>
  <c r="AB254" i="2"/>
  <c r="AA271" i="2"/>
  <c r="AB286" i="2"/>
  <c r="AB310" i="2"/>
  <c r="AA320" i="2"/>
  <c r="AA317" i="2"/>
  <c r="AB335" i="2"/>
  <c r="AA342" i="2"/>
  <c r="AA352" i="2"/>
  <c r="AA368" i="2"/>
  <c r="AB379" i="2"/>
  <c r="AA391" i="2"/>
  <c r="AA401" i="2"/>
  <c r="AA309" i="2"/>
  <c r="AA337" i="2"/>
  <c r="AA347" i="2"/>
  <c r="AB356" i="2"/>
  <c r="AB365" i="2"/>
  <c r="AB377" i="2"/>
  <c r="AB389" i="2"/>
  <c r="AA399" i="2"/>
  <c r="AA351" i="2"/>
  <c r="AB368" i="2"/>
  <c r="AA384" i="2"/>
  <c r="AA397" i="2"/>
  <c r="AB409" i="2"/>
  <c r="AA420" i="2"/>
  <c r="AA437" i="2"/>
  <c r="AA447" i="2"/>
  <c r="AA341" i="2"/>
  <c r="AB387" i="2"/>
  <c r="AA405" i="2"/>
  <c r="AA415" i="2"/>
  <c r="AA430" i="2"/>
  <c r="AA455" i="2"/>
  <c r="AA469" i="2"/>
  <c r="AA475" i="2"/>
  <c r="AA485" i="2"/>
  <c r="AA494" i="2"/>
  <c r="AA332" i="2"/>
  <c r="AA348" i="2"/>
  <c r="AA365" i="2"/>
  <c r="AA392" i="2"/>
  <c r="AB411" i="2"/>
  <c r="AB423" i="2"/>
  <c r="AB431" i="2"/>
  <c r="AA444" i="2"/>
  <c r="AB336" i="2"/>
  <c r="AB345" i="2"/>
  <c r="AA364" i="2"/>
  <c r="AA386" i="2"/>
  <c r="AA409" i="2"/>
  <c r="AB421" i="2"/>
  <c r="AB432" i="2"/>
  <c r="AA440" i="2"/>
  <c r="AA445" i="2"/>
  <c r="AB454" i="2"/>
  <c r="AA468" i="2"/>
  <c r="AB482" i="2"/>
  <c r="AA488" i="2"/>
  <c r="AA272" i="2"/>
  <c r="AB240" i="2"/>
  <c r="AA285" i="2"/>
  <c r="AA299" i="2"/>
  <c r="AB244" i="2"/>
  <c r="AA293" i="2"/>
  <c r="AB274" i="2"/>
  <c r="AA323" i="2"/>
  <c r="AB371" i="2"/>
  <c r="AB331" i="2"/>
  <c r="AA366" i="2"/>
  <c r="AA357" i="2"/>
  <c r="AB399" i="2"/>
  <c r="AA426" i="2"/>
  <c r="AB448" i="2"/>
  <c r="AA389" i="2"/>
  <c r="AB419" i="2"/>
  <c r="AA458" i="2"/>
  <c r="AB476" i="2"/>
  <c r="AA496" i="2"/>
  <c r="AB355" i="2"/>
  <c r="AA402" i="2"/>
  <c r="AA425" i="2"/>
  <c r="AB446" i="2"/>
  <c r="AB347" i="2"/>
  <c r="AA394" i="2"/>
  <c r="AB425" i="2"/>
  <c r="AB442" i="2"/>
  <c r="AB456" i="2"/>
  <c r="AA483" i="2"/>
  <c r="AB500" i="2"/>
  <c r="AA487" i="2"/>
  <c r="AA507" i="2"/>
  <c r="AA517" i="2"/>
  <c r="AB530" i="2"/>
  <c r="AA539" i="2"/>
  <c r="AB554" i="2"/>
  <c r="AA566" i="2"/>
  <c r="AA456" i="2"/>
  <c r="AB468" i="2"/>
  <c r="AA479" i="2"/>
  <c r="AA505" i="2"/>
  <c r="AA514" i="2"/>
  <c r="AA523" i="2"/>
  <c r="AA540" i="2"/>
  <c r="AA550" i="2"/>
  <c r="AA559" i="2"/>
  <c r="AB571" i="2"/>
  <c r="AA581" i="2"/>
  <c r="AB591" i="2"/>
  <c r="AA599" i="2"/>
  <c r="AB607" i="2"/>
  <c r="AB621" i="2"/>
  <c r="AB452" i="2"/>
  <c r="AB462" i="2"/>
  <c r="AA498" i="2"/>
  <c r="AA509" i="2"/>
  <c r="AB518" i="2"/>
  <c r="AA529" i="2"/>
  <c r="AB544" i="2"/>
  <c r="AA558" i="2"/>
  <c r="AA451" i="2"/>
  <c r="AA481" i="2"/>
  <c r="AB502" i="2"/>
  <c r="AA508" i="2"/>
  <c r="AB528" i="2"/>
  <c r="AA538" i="2"/>
  <c r="AB551" i="2"/>
  <c r="AA562" i="2"/>
  <c r="AB569" i="2"/>
  <c r="AA580" i="2"/>
  <c r="AA594" i="2"/>
  <c r="AA611" i="2"/>
  <c r="AA617" i="2"/>
  <c r="AA569" i="2"/>
  <c r="AA595" i="2"/>
  <c r="AB613" i="2"/>
  <c r="AB640" i="2"/>
  <c r="AA646" i="2"/>
  <c r="AB658" i="2"/>
  <c r="AB672" i="2"/>
  <c r="AB680" i="2"/>
  <c r="AA695" i="2"/>
  <c r="AB709" i="2"/>
  <c r="AA716" i="2"/>
  <c r="AA235" i="2"/>
  <c r="AA292" i="2"/>
  <c r="AA259" i="2"/>
  <c r="AB259" i="2"/>
  <c r="AA316" i="2"/>
  <c r="AA269" i="2"/>
  <c r="AA240" i="2"/>
  <c r="AA311" i="2"/>
  <c r="AA345" i="2"/>
  <c r="AA396" i="2"/>
  <c r="AB349" i="2"/>
  <c r="AA390" i="2"/>
  <c r="AB385" i="2"/>
  <c r="AB413" i="2"/>
  <c r="AA439" i="2"/>
  <c r="AA349" i="2"/>
  <c r="AB407" i="2"/>
  <c r="AA431" i="2"/>
  <c r="AA470" i="2"/>
  <c r="AB490" i="2"/>
  <c r="AA338" i="2"/>
  <c r="AA369" i="2"/>
  <c r="AA412" i="2"/>
  <c r="AB433" i="2"/>
  <c r="AB337" i="2"/>
  <c r="AA373" i="2"/>
  <c r="AA413" i="2"/>
  <c r="AA434" i="2"/>
  <c r="AA448" i="2"/>
  <c r="AA471" i="2"/>
  <c r="AA493" i="2"/>
  <c r="AA482" i="2"/>
  <c r="AA501" i="2"/>
  <c r="AA510" i="2"/>
  <c r="AA522" i="2"/>
  <c r="AA534" i="2"/>
  <c r="AA545" i="2"/>
  <c r="AB557" i="2"/>
  <c r="AA568" i="2"/>
  <c r="AA463" i="2"/>
  <c r="AA474" i="2"/>
  <c r="AB496" i="2"/>
  <c r="AA511" i="2"/>
  <c r="AA518" i="2"/>
  <c r="AB534" i="2"/>
  <c r="AB546" i="2"/>
  <c r="AB555" i="2"/>
  <c r="AA565" i="2"/>
  <c r="AA575" i="2"/>
  <c r="AB587" i="2"/>
  <c r="AA593" i="2"/>
  <c r="AA604" i="2"/>
  <c r="AB615" i="2"/>
  <c r="AA629" i="2"/>
  <c r="AA460" i="2"/>
  <c r="AB488" i="2"/>
  <c r="AA502" i="2"/>
  <c r="AA515" i="2"/>
  <c r="AA524" i="2"/>
  <c r="AB536" i="2"/>
  <c r="AB550" i="2"/>
  <c r="AA560" i="2"/>
  <c r="AB471" i="2"/>
  <c r="AA492" i="2"/>
  <c r="AB504" i="2"/>
  <c r="AB520" i="2"/>
  <c r="AB532" i="2"/>
  <c r="AB547" i="2"/>
  <c r="AA554" i="2"/>
  <c r="AA564" i="2"/>
  <c r="AA578" i="2"/>
  <c r="AB585" i="2"/>
  <c r="AA603" i="2"/>
  <c r="AA613" i="2"/>
  <c r="AA627" i="2"/>
  <c r="AA584" i="2"/>
  <c r="AA598" i="2"/>
  <c r="AB633" i="2"/>
  <c r="AB642" i="2"/>
  <c r="AB656" i="2"/>
  <c r="AA662" i="2"/>
  <c r="AB674" i="2"/>
  <c r="AA688" i="2"/>
  <c r="AA705" i="2"/>
  <c r="AB713" i="2"/>
  <c r="AA719" i="2"/>
  <c r="AA307" i="2"/>
  <c r="AA280" i="2"/>
  <c r="AA283" i="2"/>
  <c r="AB327" i="2"/>
  <c r="AB314" i="2"/>
  <c r="AA328" i="2"/>
  <c r="AB417" i="2"/>
  <c r="AA353" i="2"/>
  <c r="AA433" i="2"/>
  <c r="AA491" i="2"/>
  <c r="AA377" i="2"/>
  <c r="AA438" i="2"/>
  <c r="AB375" i="2"/>
  <c r="AA436" i="2"/>
  <c r="AA473" i="2"/>
  <c r="AA484" i="2"/>
  <c r="AA512" i="2"/>
  <c r="AB538" i="2"/>
  <c r="AA561" i="2"/>
  <c r="AA464" i="2"/>
  <c r="AA497" i="2"/>
  <c r="AB522" i="2"/>
  <c r="AA549" i="2"/>
  <c r="AA570" i="2"/>
  <c r="AA588" i="2"/>
  <c r="AA606" i="2"/>
  <c r="AA631" i="2"/>
  <c r="AA489" i="2"/>
  <c r="AB516" i="2"/>
  <c r="AB540" i="2"/>
  <c r="AA563" i="2"/>
  <c r="AA495" i="2"/>
  <c r="AB524" i="2"/>
  <c r="AB548" i="2"/>
  <c r="AA567" i="2"/>
  <c r="AA589" i="2"/>
  <c r="AA614" i="2"/>
  <c r="AB593" i="2"/>
  <c r="AA635" i="2"/>
  <c r="AA657" i="2"/>
  <c r="AA676" i="2"/>
  <c r="AB706" i="2"/>
  <c r="AA721" i="2"/>
  <c r="AB733" i="2"/>
  <c r="AA587" i="2"/>
  <c r="AB617" i="2"/>
  <c r="AB631" i="2"/>
  <c r="AB644" i="2"/>
  <c r="AA650" i="2"/>
  <c r="AB662" i="2"/>
  <c r="AB676" i="2"/>
  <c r="AA694" i="2"/>
  <c r="AA707" i="2"/>
  <c r="AB575" i="2"/>
  <c r="AA590" i="2"/>
  <c r="AB603" i="2"/>
  <c r="AA632" i="2"/>
  <c r="AB648" i="2"/>
  <c r="AA654" i="2"/>
  <c r="AB666" i="2"/>
  <c r="AA678" i="2"/>
  <c r="AA686" i="2"/>
  <c r="AB696" i="2"/>
  <c r="AA704" i="2"/>
  <c r="AA714" i="2"/>
  <c r="AB725" i="2"/>
  <c r="AA582" i="2"/>
  <c r="AA625" i="2"/>
  <c r="AA637" i="2"/>
  <c r="AA647" i="2"/>
  <c r="AA656" i="2"/>
  <c r="AA669" i="2"/>
  <c r="AB678" i="2"/>
  <c r="AB684" i="2"/>
  <c r="AB702" i="2"/>
  <c r="AA710" i="2"/>
  <c r="AA722" i="2"/>
  <c r="AA731" i="2"/>
  <c r="AA744" i="2"/>
  <c r="AA754" i="2"/>
  <c r="AA730" i="2"/>
  <c r="AB751" i="2"/>
  <c r="AB761" i="2"/>
  <c r="AA774" i="2"/>
  <c r="AA783" i="2"/>
  <c r="AB791" i="2"/>
  <c r="AA802" i="2"/>
  <c r="AB817" i="2"/>
  <c r="AA11" i="2"/>
  <c r="AB22" i="2"/>
  <c r="AA31" i="2"/>
  <c r="AB38" i="2"/>
  <c r="AA48" i="2"/>
  <c r="AA56" i="2"/>
  <c r="AB72" i="2"/>
  <c r="AA737" i="2"/>
  <c r="AA746" i="2"/>
  <c r="AA764" i="2"/>
  <c r="AB777" i="2"/>
  <c r="AB783" i="2"/>
  <c r="AB797" i="2"/>
  <c r="AA810" i="2"/>
  <c r="AB821" i="2"/>
  <c r="AB16" i="2"/>
  <c r="AA21" i="2"/>
  <c r="AA39" i="2"/>
  <c r="AB50" i="2"/>
  <c r="AB58" i="2"/>
  <c r="AA69" i="2"/>
  <c r="AA84" i="2"/>
  <c r="AB737" i="2"/>
  <c r="AA755" i="2"/>
  <c r="AA768" i="2"/>
  <c r="AA775" i="2"/>
  <c r="AB793" i="2"/>
  <c r="AB803" i="2"/>
  <c r="AA812" i="2"/>
  <c r="AA6" i="2"/>
  <c r="AB17" i="2"/>
  <c r="AA25" i="2"/>
  <c r="AB39" i="2"/>
  <c r="AA51" i="2"/>
  <c r="AB61" i="2"/>
  <c r="AB69" i="2"/>
  <c r="AA741" i="2"/>
  <c r="AB753" i="2"/>
  <c r="AA759" i="2"/>
  <c r="AA772" i="2"/>
  <c r="AB787" i="2"/>
  <c r="AA796" i="2"/>
  <c r="AA813" i="2"/>
  <c r="AA10" i="2"/>
  <c r="AA22" i="2"/>
  <c r="AA32" i="2"/>
  <c r="AA41" i="2"/>
  <c r="AA59" i="2"/>
  <c r="AA68" i="2"/>
  <c r="AA81" i="2"/>
  <c r="AA78" i="2"/>
  <c r="AB93" i="2"/>
  <c r="AB105" i="2"/>
  <c r="AA113" i="2"/>
  <c r="AB124" i="2"/>
  <c r="AB140" i="2"/>
  <c r="AB153" i="2"/>
  <c r="AA165" i="2"/>
  <c r="AA181" i="2"/>
  <c r="AA195" i="2"/>
  <c r="AA204" i="2"/>
  <c r="AA212" i="2"/>
  <c r="AA82" i="2"/>
  <c r="AA102" i="2"/>
  <c r="AB115" i="2"/>
  <c r="AA126" i="2"/>
  <c r="AA134" i="2"/>
  <c r="AA142" i="2"/>
  <c r="AA156" i="2"/>
  <c r="AA162" i="2"/>
  <c r="AA171" i="2"/>
  <c r="AA184" i="2"/>
  <c r="AA203" i="2"/>
  <c r="AA215" i="2"/>
  <c r="AB225" i="2"/>
  <c r="AA74" i="2"/>
  <c r="AA95" i="2"/>
  <c r="AA103" i="2"/>
  <c r="AA112" i="2"/>
  <c r="AB125" i="2"/>
  <c r="AB133" i="2"/>
  <c r="AB141" i="2"/>
  <c r="AA249" i="2"/>
  <c r="AA306" i="2"/>
  <c r="AB302" i="2"/>
  <c r="AA336" i="2"/>
  <c r="AA250" i="2"/>
  <c r="AA273" i="2"/>
  <c r="AA233" i="2"/>
  <c r="AB261" i="2"/>
  <c r="AA355" i="2"/>
  <c r="AB360" i="2"/>
  <c r="AB393" i="2"/>
  <c r="AB440" i="2"/>
  <c r="AA408" i="2"/>
  <c r="AB472" i="2"/>
  <c r="AA340" i="2"/>
  <c r="AB415" i="2"/>
  <c r="AB339" i="2"/>
  <c r="AA417" i="2"/>
  <c r="AB450" i="2"/>
  <c r="AB498" i="2"/>
  <c r="AB506" i="2"/>
  <c r="AA526" i="2"/>
  <c r="AA546" i="2"/>
  <c r="AA450" i="2"/>
  <c r="AA476" i="2"/>
  <c r="AB512" i="2"/>
  <c r="AA536" i="2"/>
  <c r="AA556" i="2"/>
  <c r="AB577" i="2"/>
  <c r="AB597" i="2"/>
  <c r="AB619" i="2"/>
  <c r="AA461" i="2"/>
  <c r="AA504" i="2"/>
  <c r="AA528" i="2"/>
  <c r="AB552" i="2"/>
  <c r="AB480" i="2"/>
  <c r="AA506" i="2"/>
  <c r="AA537" i="2"/>
  <c r="AA557" i="2"/>
  <c r="AB579" i="2"/>
  <c r="AA605" i="2"/>
  <c r="AB630" i="2"/>
  <c r="AB605" i="2"/>
  <c r="AA644" i="2"/>
  <c r="AA667" i="2"/>
  <c r="AB692" i="2"/>
  <c r="AA715" i="2"/>
  <c r="AB731" i="2"/>
  <c r="AB583" i="2"/>
  <c r="AB611" i="2"/>
  <c r="AB627" i="2"/>
  <c r="AB635" i="2"/>
  <c r="AB646" i="2"/>
  <c r="AB660" i="2"/>
  <c r="AA666" i="2"/>
  <c r="AB688" i="2"/>
  <c r="AA697" i="2"/>
  <c r="AA720" i="2"/>
  <c r="AA579" i="2"/>
  <c r="AB599" i="2"/>
  <c r="AA619" i="2"/>
  <c r="AA638" i="2"/>
  <c r="AB650" i="2"/>
  <c r="AB664" i="2"/>
  <c r="AA670" i="2"/>
  <c r="AA682" i="2"/>
  <c r="AB690" i="2"/>
  <c r="AB700" i="2"/>
  <c r="AA711" i="2"/>
  <c r="AB723" i="2"/>
  <c r="AA571" i="2"/>
  <c r="AA621" i="2"/>
  <c r="AA633" i="2"/>
  <c r="AA640" i="2"/>
  <c r="AA653" i="2"/>
  <c r="AA663" i="2"/>
  <c r="AA672" i="2"/>
  <c r="AA681" i="2"/>
  <c r="AA692" i="2"/>
  <c r="AA706" i="2"/>
  <c r="AB714" i="2"/>
  <c r="AA728" i="2"/>
  <c r="AA738" i="2"/>
  <c r="AA747" i="2"/>
  <c r="AA727" i="2"/>
  <c r="AB741" i="2"/>
  <c r="AB759" i="2"/>
  <c r="AA765" i="2"/>
  <c r="AA778" i="2"/>
  <c r="AA786" i="2"/>
  <c r="AA797" i="2"/>
  <c r="AB809" i="2"/>
  <c r="AA821" i="2"/>
  <c r="AA16" i="2"/>
  <c r="AB28" i="2"/>
  <c r="AA33" i="2"/>
  <c r="AA45" i="2"/>
  <c r="AA52" i="2"/>
  <c r="AB59" i="2"/>
  <c r="AA723" i="2"/>
  <c r="AA740" i="2"/>
  <c r="AA758" i="2"/>
  <c r="AA767" i="2"/>
  <c r="AA780" i="2"/>
  <c r="AA790" i="2"/>
  <c r="AA803" i="2"/>
  <c r="AA815" i="2"/>
  <c r="AA9" i="2"/>
  <c r="AA18" i="2"/>
  <c r="AA35" i="2"/>
  <c r="AB48" i="2"/>
  <c r="AA54" i="2"/>
  <c r="AB63" i="2"/>
  <c r="AB77" i="2"/>
  <c r="AA87" i="2"/>
  <c r="AA750" i="2"/>
  <c r="AA762" i="2"/>
  <c r="AA771" i="2"/>
  <c r="AA782" i="2"/>
  <c r="AA795" i="2"/>
  <c r="AA807" i="2"/>
  <c r="AB820" i="2"/>
  <c r="AA12" i="2"/>
  <c r="AA23" i="2"/>
  <c r="AA29" i="2"/>
  <c r="AA42" i="2"/>
  <c r="AB57" i="2"/>
  <c r="AA65" i="2"/>
  <c r="AB735" i="2"/>
  <c r="AB747" i="2"/>
  <c r="AA756" i="2"/>
  <c r="AA766" i="2"/>
  <c r="AB775" i="2"/>
  <c r="AA791" i="2"/>
  <c r="AB807" i="2"/>
  <c r="AA818" i="2"/>
  <c r="AA14" i="2"/>
  <c r="AA28" i="2"/>
  <c r="AA38" i="2"/>
  <c r="AA44" i="2"/>
  <c r="AB65" i="2"/>
  <c r="AA73" i="2"/>
  <c r="AB76" i="2"/>
  <c r="AB91" i="2"/>
  <c r="AA101" i="2"/>
  <c r="AA110" i="2"/>
  <c r="AB119" i="2"/>
  <c r="AB132" i="2"/>
  <c r="AB149" i="2"/>
  <c r="AB159" i="2"/>
  <c r="AA173" i="2"/>
  <c r="AA188" i="2"/>
  <c r="AB200" i="2"/>
  <c r="AA208" i="2"/>
  <c r="AB75" i="2"/>
  <c r="AA94" i="2"/>
  <c r="AB113" i="2"/>
  <c r="AB122" i="2"/>
  <c r="AA130" i="2"/>
  <c r="AA138" i="2"/>
  <c r="AA146" i="2"/>
  <c r="AB160" i="2"/>
  <c r="AA168" i="2"/>
  <c r="AA178" i="2"/>
  <c r="AA196" i="2"/>
  <c r="AA209" i="2"/>
  <c r="AA219" i="2"/>
  <c r="AB217" i="2"/>
  <c r="AA85" i="2"/>
  <c r="AA98" i="2"/>
  <c r="AB107" i="2"/>
  <c r="AA121" i="2"/>
  <c r="AB129" i="2"/>
  <c r="AB137" i="2"/>
  <c r="AB257" i="2"/>
  <c r="AA378" i="2"/>
  <c r="AA449" i="2"/>
  <c r="AA478" i="2"/>
  <c r="AB427" i="2"/>
  <c r="AB428" i="2"/>
  <c r="AA466" i="2"/>
  <c r="AA531" i="2"/>
  <c r="AB458" i="2"/>
  <c r="AA516" i="2"/>
  <c r="AB561" i="2"/>
  <c r="AB601" i="2"/>
  <c r="AB478" i="2"/>
  <c r="AA532" i="2"/>
  <c r="AA490" i="2"/>
  <c r="AA542" i="2"/>
  <c r="AA583" i="2"/>
  <c r="AA574" i="2"/>
  <c r="AA651" i="2"/>
  <c r="AA703" i="2"/>
  <c r="AA732" i="2"/>
  <c r="AA615" i="2"/>
  <c r="AA639" i="2"/>
  <c r="AA661" i="2"/>
  <c r="AA690" i="2"/>
  <c r="AB721" i="2"/>
  <c r="AA601" i="2"/>
  <c r="AA643" i="2"/>
  <c r="AA665" i="2"/>
  <c r="AA684" i="2"/>
  <c r="AA702" i="2"/>
  <c r="AA724" i="2"/>
  <c r="AA622" i="2"/>
  <c r="AB293" i="2"/>
  <c r="AA372" i="2"/>
  <c r="AB391" i="2"/>
  <c r="AB330" i="2"/>
  <c r="AA324" i="2"/>
  <c r="AA443" i="2"/>
  <c r="AB494" i="2"/>
  <c r="AB542" i="2"/>
  <c r="AA472" i="2"/>
  <c r="AB526" i="2"/>
  <c r="AA572" i="2"/>
  <c r="AA609" i="2"/>
  <c r="AA500" i="2"/>
  <c r="AA548" i="2"/>
  <c r="AA503" i="2"/>
  <c r="AA553" i="2"/>
  <c r="AB595" i="2"/>
  <c r="AA597" i="2"/>
  <c r="AA660" i="2"/>
  <c r="AB710" i="2"/>
  <c r="AA576" i="2"/>
  <c r="AB623" i="2"/>
  <c r="AA645" i="2"/>
  <c r="AA664" i="2"/>
  <c r="AA696" i="2"/>
  <c r="AA577" i="2"/>
  <c r="AB609" i="2"/>
  <c r="AA649" i="2"/>
  <c r="AA668" i="2"/>
  <c r="AA687" i="2"/>
  <c r="AA708" i="2"/>
  <c r="AB565" i="2"/>
  <c r="AB626" i="2"/>
  <c r="AB652" i="2"/>
  <c r="AB670" i="2"/>
  <c r="AB686" i="2"/>
  <c r="AB712" i="2"/>
  <c r="AA733" i="2"/>
  <c r="AA725" i="2"/>
  <c r="AA752" i="2"/>
  <c r="AA777" i="2"/>
  <c r="AA792" i="2"/>
  <c r="AA819" i="2"/>
  <c r="AA27" i="2"/>
  <c r="AB44" i="2"/>
  <c r="AA58" i="2"/>
  <c r="AB739" i="2"/>
  <c r="AB765" i="2"/>
  <c r="AB785" i="2"/>
  <c r="AA811" i="2"/>
  <c r="AA17" i="2"/>
  <c r="AA43" i="2"/>
  <c r="AA61" i="2"/>
  <c r="AB85" i="2"/>
  <c r="AA757" i="2"/>
  <c r="AB779" i="2"/>
  <c r="AA804" i="2"/>
  <c r="AB9" i="2"/>
  <c r="AA26" i="2"/>
  <c r="AB54" i="2"/>
  <c r="AA71" i="2"/>
  <c r="AB755" i="2"/>
  <c r="AB773" i="2"/>
  <c r="AB799" i="2"/>
  <c r="AB12" i="2"/>
  <c r="AB34" i="2"/>
  <c r="AA64" i="2"/>
  <c r="AA86" i="2"/>
  <c r="AB97" i="2"/>
  <c r="AA115" i="2"/>
  <c r="AB144" i="2"/>
  <c r="AB166" i="2"/>
  <c r="AB198" i="2"/>
  <c r="AB214" i="2"/>
  <c r="AA107" i="2"/>
  <c r="AA129" i="2"/>
  <c r="AA145" i="2"/>
  <c r="AA163" i="2"/>
  <c r="AA186" i="2"/>
  <c r="AA216" i="2"/>
  <c r="AA83" i="2"/>
  <c r="AA106" i="2"/>
  <c r="AA127" i="2"/>
  <c r="AA143" i="2"/>
  <c r="AA154" i="2"/>
  <c r="AB383" i="2"/>
  <c r="AA423" i="2"/>
  <c r="AB352" i="2"/>
  <c r="AB508" i="2"/>
  <c r="AB486" i="2"/>
  <c r="AA586" i="2"/>
  <c r="AB514" i="2"/>
  <c r="AA513" i="2"/>
  <c r="AA612" i="2"/>
  <c r="AA673" i="2"/>
  <c r="AA585" i="2"/>
  <c r="AA648" i="2"/>
  <c r="AA700" i="2"/>
  <c r="AA620" i="2"/>
  <c r="AA675" i="2"/>
  <c r="AA712" i="2"/>
  <c r="AB636" i="2"/>
  <c r="AA658" i="2"/>
  <c r="AB682" i="2"/>
  <c r="AA717" i="2"/>
  <c r="AB745" i="2"/>
  <c r="AA745" i="2"/>
  <c r="AA781" i="2"/>
  <c r="AA805" i="2"/>
  <c r="AA20" i="2"/>
  <c r="AB46" i="2"/>
  <c r="AB73" i="2"/>
  <c r="AB763" i="2"/>
  <c r="AA793" i="2"/>
  <c r="AA7" i="2"/>
  <c r="AB36" i="2"/>
  <c r="AA67" i="2"/>
  <c r="AA748" i="2"/>
  <c r="AA773" i="2"/>
  <c r="AB811" i="2"/>
  <c r="AA19" i="2"/>
  <c r="AA47" i="2"/>
  <c r="AA736" i="2"/>
  <c r="AA761" i="2"/>
  <c r="AB795" i="2"/>
  <c r="AB19" i="2"/>
  <c r="AB42" i="2"/>
  <c r="AA79" i="2"/>
  <c r="AB104" i="2"/>
  <c r="AB128" i="2"/>
  <c r="AA160" i="2"/>
  <c r="AB201" i="2"/>
  <c r="AA90" i="2"/>
  <c r="AA125" i="2"/>
  <c r="AA151" i="2"/>
  <c r="AA176" i="2"/>
  <c r="AA213" i="2"/>
  <c r="AA89" i="2"/>
  <c r="AB117" i="2"/>
  <c r="AA139" i="2"/>
  <c r="AB156" i="2"/>
  <c r="AA169" i="2"/>
  <c r="AB186" i="2"/>
  <c r="AA197" i="2"/>
  <c r="AB213" i="2"/>
  <c r="AB87" i="2"/>
  <c r="AA93" i="2"/>
  <c r="AB103" i="2"/>
  <c r="AA116" i="2"/>
  <c r="AA124" i="2"/>
  <c r="AA140" i="2"/>
  <c r="AA153" i="2"/>
  <c r="AA166" i="2"/>
  <c r="AA175" i="2"/>
  <c r="AB190" i="2"/>
  <c r="AA198" i="2"/>
  <c r="AA210" i="2"/>
  <c r="AA222" i="2"/>
  <c r="AA231" i="2"/>
  <c r="AA225" i="2"/>
  <c r="AB187" i="2"/>
  <c r="AB146" i="2"/>
  <c r="AB169" i="2"/>
  <c r="AB33" i="2"/>
  <c r="AB687" i="2"/>
  <c r="AB558" i="2"/>
  <c r="AB475" i="2"/>
  <c r="AB434" i="2"/>
  <c r="AB798" i="2"/>
  <c r="AB715" i="2"/>
  <c r="AB167" i="2"/>
  <c r="AB171" i="2"/>
  <c r="AB116" i="2"/>
  <c r="AB790" i="2"/>
  <c r="AB6" i="2"/>
  <c r="AB570" i="2"/>
  <c r="AB507" i="2"/>
  <c r="AB473" i="2"/>
  <c r="AB445" i="2"/>
  <c r="AB273" i="2"/>
  <c r="AB780" i="2"/>
  <c r="AB810" i="2"/>
  <c r="AB792" i="2"/>
  <c r="AB764" i="2"/>
  <c r="AB748" i="2"/>
  <c r="AB732" i="2"/>
  <c r="AB165" i="2"/>
  <c r="AB142" i="2"/>
  <c r="AB150" i="2"/>
  <c r="AB730" i="2"/>
  <c r="AB14" i="2"/>
  <c r="AB586" i="2"/>
  <c r="AB578" i="2"/>
  <c r="AB392" i="2"/>
  <c r="AB237" i="2"/>
  <c r="AA808" i="2"/>
  <c r="AA820" i="2"/>
  <c r="AB776" i="2"/>
  <c r="AB176" i="2"/>
  <c r="AB47" i="2"/>
  <c r="AB778" i="2"/>
  <c r="AB734" i="2"/>
  <c r="AB590" i="2"/>
  <c r="AB404" i="2"/>
  <c r="AB804" i="2"/>
  <c r="AB691" i="2"/>
  <c r="AB699" i="2"/>
  <c r="AB665" i="2"/>
  <c r="AB649" i="2"/>
  <c r="AA616" i="2"/>
  <c r="AA630" i="2"/>
  <c r="AB602" i="2"/>
  <c r="AB545" i="2"/>
  <c r="AB523" i="2"/>
  <c r="AB453" i="2"/>
  <c r="AB410" i="2"/>
  <c r="AB386" i="2"/>
  <c r="AB358" i="2"/>
  <c r="AA321" i="2"/>
  <c r="AB701" i="2"/>
  <c r="AB624" i="2"/>
  <c r="AB580" i="2"/>
  <c r="AA551" i="2"/>
  <c r="AB535" i="2"/>
  <c r="AB477" i="2"/>
  <c r="AB469" i="2"/>
  <c r="AB390" i="2"/>
  <c r="AA371" i="2"/>
  <c r="AB317" i="2"/>
  <c r="AA279" i="2"/>
  <c r="AB241" i="2"/>
  <c r="AA200" i="2"/>
  <c r="AB703" i="2"/>
  <c r="AB612" i="2"/>
  <c r="AB628" i="2"/>
  <c r="AB568" i="2"/>
  <c r="AB519" i="2"/>
  <c r="AB497" i="2"/>
  <c r="AB455" i="2"/>
  <c r="AB435" i="2"/>
  <c r="AA428" i="2"/>
  <c r="AB394" i="2"/>
  <c r="AB362" i="2"/>
  <c r="AB716" i="2"/>
  <c r="AB705" i="2"/>
  <c r="AA624" i="2"/>
  <c r="AB556" i="2"/>
  <c r="AA525" i="2"/>
  <c r="AB485" i="2"/>
  <c r="AA416" i="2"/>
  <c r="AB420" i="2"/>
  <c r="AB378" i="2"/>
  <c r="AA329" i="2"/>
  <c r="AB291" i="2"/>
  <c r="AA268" i="2"/>
  <c r="AB340" i="2"/>
  <c r="AA462" i="2"/>
  <c r="AB401" i="2"/>
  <c r="AA521" i="2"/>
  <c r="AB510" i="2"/>
  <c r="AA592" i="2"/>
  <c r="AA520" i="2"/>
  <c r="AA530" i="2"/>
  <c r="AB625" i="2"/>
  <c r="AA683" i="2"/>
  <c r="AB589" i="2"/>
  <c r="AA655" i="2"/>
  <c r="AB719" i="2"/>
  <c r="AA636" i="2"/>
  <c r="AA679" i="2"/>
  <c r="AA718" i="2"/>
  <c r="AB638" i="2"/>
  <c r="AB668" i="2"/>
  <c r="AB698" i="2"/>
  <c r="AB727" i="2"/>
  <c r="AA749" i="2"/>
  <c r="AA760" i="2"/>
  <c r="AA785" i="2"/>
  <c r="AB813" i="2"/>
  <c r="AB30" i="2"/>
  <c r="AA50" i="2"/>
  <c r="AA734" i="2"/>
  <c r="AA769" i="2"/>
  <c r="AB801" i="2"/>
  <c r="AA13" i="2"/>
  <c r="AA49" i="2"/>
  <c r="AA75" i="2"/>
  <c r="AA753" i="2"/>
  <c r="AA787" i="2"/>
  <c r="AB815" i="2"/>
  <c r="AB24" i="2"/>
  <c r="AA60" i="2"/>
  <c r="AA743" i="2"/>
  <c r="AB771" i="2"/>
  <c r="AA809" i="2"/>
  <c r="AB26" i="2"/>
  <c r="AA46" i="2"/>
  <c r="AA77" i="2"/>
  <c r="AB109" i="2"/>
  <c r="AB136" i="2"/>
  <c r="AB174" i="2"/>
  <c r="AB206" i="2"/>
  <c r="AB101" i="2"/>
  <c r="AA133" i="2"/>
  <c r="AA158" i="2"/>
  <c r="AA179" i="2"/>
  <c r="AA220" i="2"/>
  <c r="AA96" i="2"/>
  <c r="AA123" i="2"/>
  <c r="AB145" i="2"/>
  <c r="AA157" i="2"/>
  <c r="AB170" i="2"/>
  <c r="AA187" i="2"/>
  <c r="AB202" i="2"/>
  <c r="AA226" i="2"/>
  <c r="AA88" i="2"/>
  <c r="AB95" i="2"/>
  <c r="AA105" i="2"/>
  <c r="AA119" i="2"/>
  <c r="AA128" i="2"/>
  <c r="AA144" i="2"/>
  <c r="AB157" i="2"/>
  <c r="AA167" i="2"/>
  <c r="AA180" i="2"/>
  <c r="AA192" i="2"/>
  <c r="AA199" i="2"/>
  <c r="AA211" i="2"/>
  <c r="AB226" i="2"/>
  <c r="AB218" i="2"/>
  <c r="AB231" i="2"/>
  <c r="AB173" i="2"/>
  <c r="AB138" i="2"/>
  <c r="AA118" i="2"/>
  <c r="AB774" i="2"/>
  <c r="AA689" i="2"/>
  <c r="AB511" i="2"/>
  <c r="AB437" i="2"/>
  <c r="AB312" i="2"/>
  <c r="AA814" i="2"/>
  <c r="AB693" i="2"/>
  <c r="AB184" i="2"/>
  <c r="AB223" i="2"/>
  <c r="AB51" i="2"/>
  <c r="AB758" i="2"/>
  <c r="AA788" i="2"/>
  <c r="AB683" i="2"/>
  <c r="AB582" i="2"/>
  <c r="AB388" i="2"/>
  <c r="AB400" i="2"/>
  <c r="AB316" i="2"/>
  <c r="AB822" i="2"/>
  <c r="AA800" i="2"/>
  <c r="AA784" i="2"/>
  <c r="AB760" i="2"/>
  <c r="AB744" i="2"/>
  <c r="AB728" i="2"/>
  <c r="AB94" i="2"/>
  <c r="AB134" i="2"/>
  <c r="AB82" i="2"/>
  <c r="AB43" i="2"/>
  <c r="AB718" i="2"/>
  <c r="AB671" i="2"/>
  <c r="AB598" i="2"/>
  <c r="AB320" i="2"/>
  <c r="AB258" i="2"/>
  <c r="AB802" i="2"/>
  <c r="AB812" i="2"/>
  <c r="AB207" i="2"/>
  <c r="AB188" i="2"/>
  <c r="AB742" i="2"/>
  <c r="AB62" i="2"/>
  <c r="AB675" i="2"/>
  <c r="AB487" i="2"/>
  <c r="AB441" i="2"/>
  <c r="AB816" i="2"/>
  <c r="AA701" i="2"/>
  <c r="AA685" i="2"/>
  <c r="AB661" i="2"/>
  <c r="AB645" i="2"/>
  <c r="AA602" i="2"/>
  <c r="AB622" i="2"/>
  <c r="AB576" i="2"/>
  <c r="AB541" i="2"/>
  <c r="AB505" i="2"/>
  <c r="AA457" i="2"/>
  <c r="AB422" i="2"/>
  <c r="AB380" i="2"/>
  <c r="AB350" i="2"/>
  <c r="AB346" i="2"/>
  <c r="AA618" i="2"/>
  <c r="AB620" i="2"/>
  <c r="AB564" i="2"/>
  <c r="AA543" i="2"/>
  <c r="AA519" i="2"/>
  <c r="AA465" i="2"/>
  <c r="AA459" i="2"/>
  <c r="AB374" i="2"/>
  <c r="AB370" i="2"/>
  <c r="AB309" i="2"/>
  <c r="AB260" i="2"/>
  <c r="AB228" i="2"/>
  <c r="AA232" i="2"/>
  <c r="AB689" i="2"/>
  <c r="AB600" i="2"/>
  <c r="AB616" i="2"/>
  <c r="AA535" i="2"/>
  <c r="AB537" i="2"/>
  <c r="AB481" i="2"/>
  <c r="AB447" i="2"/>
  <c r="AA414" i="2"/>
  <c r="AA422" i="2"/>
  <c r="AB384" i="2"/>
  <c r="AB366" i="2"/>
  <c r="AA699" i="2"/>
  <c r="AB711" i="2"/>
  <c r="AA610" i="2"/>
  <c r="AB529" i="2"/>
  <c r="AB549" i="2"/>
  <c r="AB463" i="2"/>
  <c r="AB412" i="2"/>
  <c r="AB414" i="2"/>
  <c r="AB376" i="2"/>
  <c r="AB297" i="2"/>
  <c r="AA289" i="2"/>
  <c r="AB251" i="2"/>
  <c r="AA282" i="2"/>
  <c r="AB403" i="2"/>
  <c r="AA358" i="2"/>
  <c r="AB460" i="2"/>
  <c r="AA555" i="2"/>
  <c r="AA544" i="2"/>
  <c r="AA623" i="2"/>
  <c r="AB559" i="2"/>
  <c r="AB563" i="2"/>
  <c r="AB629" i="2"/>
  <c r="AB717" i="2"/>
  <c r="AA628" i="2"/>
  <c r="AA671" i="2"/>
  <c r="AB581" i="2"/>
  <c r="AA652" i="2"/>
  <c r="AB694" i="2"/>
  <c r="AB573" i="2"/>
  <c r="AA642" i="2"/>
  <c r="AA674" i="2"/>
  <c r="AB704" i="2"/>
  <c r="AB729" i="2"/>
  <c r="AA729" i="2"/>
  <c r="AA763" i="2"/>
  <c r="AB789" i="2"/>
  <c r="AB8" i="2"/>
  <c r="AB32" i="2"/>
  <c r="AA55" i="2"/>
  <c r="AA742" i="2"/>
  <c r="AA779" i="2"/>
  <c r="AB805" i="2"/>
  <c r="AB20" i="2"/>
  <c r="AB52" i="2"/>
  <c r="AB83" i="2"/>
  <c r="AB767" i="2"/>
  <c r="AA794" i="2"/>
  <c r="AA822" i="2"/>
  <c r="AA34" i="2"/>
  <c r="AA62" i="2"/>
  <c r="AA751" i="2"/>
  <c r="AA776" i="2"/>
  <c r="AA817" i="2"/>
  <c r="AA30" i="2"/>
  <c r="AA66" i="2"/>
  <c r="AB79" i="2"/>
  <c r="AB111" i="2"/>
  <c r="AA150" i="2"/>
  <c r="AB182" i="2"/>
  <c r="AB210" i="2"/>
  <c r="AA114" i="2"/>
  <c r="AA137" i="2"/>
  <c r="AA161" i="2"/>
  <c r="AA202" i="2"/>
  <c r="AB229" i="2"/>
  <c r="AA99" i="2"/>
  <c r="AA131" i="2"/>
  <c r="AA147" i="2"/>
  <c r="AB161" i="2"/>
  <c r="AA177" i="2"/>
  <c r="AA190" i="2"/>
  <c r="AB205" i="2"/>
  <c r="AA230" i="2"/>
  <c r="AB89" i="2"/>
  <c r="AA97" i="2"/>
  <c r="AA109" i="2"/>
  <c r="AB121" i="2"/>
  <c r="AA132" i="2"/>
  <c r="AA149" i="2"/>
  <c r="AA159" i="2"/>
  <c r="AA172" i="2"/>
  <c r="AA182" i="2"/>
  <c r="AA194" i="2"/>
  <c r="AA206" i="2"/>
  <c r="AA214" i="2"/>
  <c r="AA227" i="2"/>
  <c r="AB222" i="2"/>
  <c r="AB175" i="2"/>
  <c r="AB90" i="2"/>
  <c r="AB130" i="2"/>
  <c r="AB782" i="2"/>
  <c r="AB738" i="2"/>
  <c r="AB639" i="2"/>
  <c r="AB566" i="2"/>
  <c r="AB396" i="2"/>
  <c r="AB277" i="2"/>
  <c r="AA798" i="2"/>
  <c r="AB227" i="2"/>
  <c r="AB168" i="2"/>
  <c r="AB180" i="2"/>
  <c r="AB7" i="2"/>
  <c r="AB27" i="2"/>
  <c r="AB643" i="2"/>
  <c r="AB647" i="2"/>
  <c r="AB515" i="2"/>
  <c r="AB328" i="2"/>
  <c r="AB324" i="2"/>
  <c r="AA264" i="2"/>
  <c r="AB800" i="2"/>
  <c r="AB794" i="2"/>
  <c r="AB772" i="2"/>
  <c r="AB756" i="2"/>
  <c r="AB740" i="2"/>
  <c r="AA189" i="2"/>
  <c r="AB215" i="2"/>
  <c r="AB126" i="2"/>
  <c r="AB23" i="2"/>
  <c r="AB754" i="2"/>
  <c r="AB679" i="2"/>
  <c r="AB722" i="2"/>
  <c r="AB562" i="2"/>
  <c r="AB272" i="2"/>
  <c r="AB233" i="2"/>
  <c r="AB814" i="2"/>
  <c r="AB796" i="2"/>
  <c r="AB183" i="2"/>
  <c r="AB86" i="2"/>
  <c r="AB726" i="2"/>
  <c r="AB10" i="2"/>
  <c r="AB594" i="2"/>
  <c r="AB495" i="2"/>
  <c r="AB262" i="2"/>
  <c r="AB788" i="2"/>
  <c r="AA713" i="2"/>
  <c r="AB673" i="2"/>
  <c r="AB657" i="2"/>
  <c r="AB641" i="2"/>
  <c r="AB632" i="2"/>
  <c r="AB604" i="2"/>
  <c r="AB560" i="2"/>
  <c r="AA541" i="2"/>
  <c r="AB489" i="2"/>
  <c r="AB467" i="2"/>
  <c r="D25" i="2"/>
  <c r="AB4" i="2"/>
  <c r="AB37" i="2"/>
  <c r="AB154" i="2"/>
  <c r="AB106" i="2"/>
  <c r="AB118" i="2"/>
  <c r="AB143" i="2"/>
  <c r="AB245" i="2"/>
  <c r="AB289" i="2"/>
  <c r="AB342" i="2"/>
  <c r="AB158" i="2"/>
  <c r="AB243" i="2"/>
  <c r="AB334" i="2"/>
  <c r="AA53" i="2"/>
  <c r="AB92" i="2"/>
  <c r="AB31" i="2"/>
  <c r="AB45" i="2"/>
  <c r="AB60" i="2"/>
  <c r="AB78" i="2"/>
  <c r="AB139" i="2"/>
  <c r="AB199" i="2"/>
  <c r="AB304" i="2"/>
  <c r="AA104" i="2"/>
  <c r="AB189" i="2"/>
  <c r="AB232" i="2"/>
  <c r="AB321" i="2"/>
  <c r="AB193" i="2"/>
  <c r="AB220" i="2"/>
  <c r="AB285" i="2"/>
  <c r="AB367" i="2"/>
  <c r="AB424" i="2"/>
  <c r="AB517" i="2"/>
  <c r="AB606" i="2"/>
  <c r="AB695" i="2"/>
  <c r="AA382" i="2"/>
  <c r="AB430" i="2"/>
  <c r="AA467" i="2"/>
  <c r="AB531" i="2"/>
  <c r="AA608" i="2"/>
  <c r="AB681" i="2"/>
  <c r="AA255" i="2"/>
  <c r="AA330" i="2"/>
  <c r="AB451" i="2"/>
  <c r="AB509" i="2"/>
  <c r="AA533" i="2"/>
  <c r="AB614" i="2"/>
  <c r="AA362" i="2"/>
  <c r="AB418" i="2"/>
  <c r="AA547" i="2"/>
  <c r="AB653" i="2"/>
  <c r="AB296" i="2"/>
  <c r="AB66" i="2"/>
  <c r="AB784" i="2"/>
  <c r="AB663" i="2"/>
  <c r="AB177" i="2"/>
  <c r="AB752" i="2"/>
  <c r="AA806" i="2"/>
  <c r="AB574" i="2"/>
  <c r="AB164" i="2"/>
  <c r="AB300" i="2"/>
  <c r="AB750" i="2"/>
  <c r="AB112" i="2"/>
  <c r="AA207" i="2"/>
  <c r="AA164" i="2"/>
  <c r="AA111" i="2"/>
  <c r="AB209" i="2"/>
  <c r="AA152" i="2"/>
  <c r="AA205" i="2"/>
  <c r="AB81" i="2"/>
  <c r="AA92" i="2"/>
  <c r="AA789" i="2"/>
  <c r="AB13" i="2"/>
  <c r="AB56" i="2"/>
  <c r="AB749" i="2"/>
  <c r="AA801" i="2"/>
  <c r="AB708" i="2"/>
  <c r="AA698" i="2"/>
  <c r="AB634" i="2"/>
  <c r="AB470" i="2"/>
  <c r="AB484" i="2"/>
  <c r="AB102" i="2"/>
  <c r="AB131" i="2"/>
  <c r="AA185" i="2"/>
  <c r="AB256" i="2"/>
  <c r="AB283" i="2"/>
  <c r="AB80" i="2"/>
  <c r="AA201" i="2"/>
  <c r="AB264" i="2"/>
  <c r="AB326" i="2"/>
  <c r="AA70" i="2"/>
  <c r="AB96" i="2"/>
  <c r="AB35" i="2"/>
  <c r="AB49" i="2"/>
  <c r="AB64" i="2"/>
  <c r="AB74" i="2"/>
  <c r="AB148" i="2"/>
  <c r="AB235" i="2"/>
  <c r="AA301" i="2"/>
  <c r="AB120" i="2"/>
  <c r="AB208" i="2"/>
  <c r="AA241" i="2"/>
  <c r="AB325" i="2"/>
  <c r="AB203" i="2"/>
  <c r="AA228" i="2"/>
  <c r="AB313" i="2"/>
  <c r="AB398" i="2"/>
  <c r="AB465" i="2"/>
  <c r="AB543" i="2"/>
  <c r="AB610" i="2"/>
  <c r="AB720" i="2"/>
  <c r="AB416" i="2"/>
  <c r="AB439" i="2"/>
  <c r="AB513" i="2"/>
  <c r="AB584" i="2"/>
  <c r="AA626" i="2"/>
  <c r="AB185" i="2"/>
  <c r="AB301" i="2"/>
  <c r="AA380" i="2"/>
  <c r="AB459" i="2"/>
  <c r="AB521" i="2"/>
  <c r="AA600" i="2"/>
  <c r="AA693" i="2"/>
  <c r="AA370" i="2"/>
  <c r="AB426" i="2"/>
  <c r="AA596" i="2"/>
  <c r="AB669" i="2"/>
  <c r="AB503" i="2"/>
  <c r="AB172" i="2"/>
  <c r="AB818" i="2"/>
  <c r="AB659" i="2"/>
  <c r="AB163" i="2"/>
  <c r="AB768" i="2"/>
  <c r="AA326" i="2"/>
  <c r="AB655" i="2"/>
  <c r="AB219" i="2"/>
  <c r="AB483" i="2"/>
  <c r="AB762" i="2"/>
  <c r="AA223" i="2"/>
  <c r="AB197" i="2"/>
  <c r="AB152" i="2"/>
  <c r="AB99" i="2"/>
  <c r="AA191" i="2"/>
  <c r="AA135" i="2"/>
  <c r="AA170" i="2"/>
  <c r="AB194" i="2"/>
  <c r="AB71" i="2"/>
  <c r="AB757" i="2"/>
  <c r="AA799" i="2"/>
  <c r="AA24" i="2"/>
  <c r="AA63" i="2"/>
  <c r="AA770" i="2"/>
  <c r="AA680" i="2"/>
  <c r="AA659" i="2"/>
  <c r="AA726" i="2"/>
  <c r="AA454" i="2"/>
  <c r="AA404" i="2"/>
  <c r="AD234" i="2"/>
  <c r="AC236" i="2"/>
  <c r="AD240" i="2"/>
  <c r="AD244" i="2"/>
  <c r="AD245" i="2"/>
  <c r="AC248" i="2"/>
  <c r="AC251" i="2"/>
  <c r="AD254" i="2"/>
  <c r="AD257" i="2"/>
  <c r="AC258" i="2"/>
  <c r="AD261" i="2"/>
  <c r="AC263" i="2"/>
  <c r="AD269" i="2"/>
  <c r="AC271" i="2"/>
  <c r="AC274" i="2"/>
  <c r="AC282" i="2"/>
  <c r="AC285" i="2"/>
  <c r="AC286" i="2"/>
  <c r="AD290" i="2"/>
  <c r="AD293" i="2"/>
  <c r="AC295" i="2"/>
  <c r="AD300" i="2"/>
  <c r="AD303" i="2"/>
  <c r="AD308" i="2"/>
  <c r="AD315" i="2"/>
  <c r="AC316" i="2"/>
  <c r="AD324" i="2"/>
  <c r="AD328" i="2"/>
  <c r="AC353" i="2"/>
  <c r="AD361" i="2"/>
  <c r="AD362" i="2"/>
  <c r="AD365" i="2"/>
  <c r="AD373" i="2"/>
  <c r="AD374" i="2"/>
  <c r="AC378" i="2"/>
  <c r="AC379" i="2"/>
  <c r="AD381" i="2"/>
  <c r="AC383" i="2"/>
  <c r="AC386" i="2"/>
  <c r="AC387" i="2"/>
  <c r="AC392" i="2"/>
  <c r="AD395" i="2"/>
  <c r="AC397" i="2"/>
  <c r="AD401" i="2"/>
  <c r="AD411" i="2"/>
  <c r="AD413" i="2"/>
  <c r="AD417" i="2"/>
  <c r="AD421" i="2"/>
  <c r="AD425" i="2"/>
  <c r="AC426" i="2"/>
  <c r="AD427" i="2"/>
  <c r="AC429" i="2"/>
  <c r="AD431" i="2"/>
  <c r="AD433" i="2"/>
  <c r="AD436" i="2"/>
  <c r="AD440" i="2"/>
  <c r="AC447" i="2"/>
  <c r="AD450" i="2"/>
  <c r="AD452" i="2"/>
  <c r="AD456" i="2"/>
  <c r="AD460" i="2"/>
  <c r="AC461" i="2"/>
  <c r="AD462" i="2"/>
  <c r="AD473" i="2"/>
  <c r="AD474" i="2"/>
  <c r="AC476" i="2"/>
  <c r="AD480" i="2"/>
  <c r="AC485" i="2"/>
  <c r="AD490" i="2"/>
  <c r="AC492" i="2"/>
  <c r="AD496" i="2"/>
  <c r="AC501" i="2"/>
  <c r="AD506" i="2"/>
  <c r="AC508" i="2"/>
  <c r="AD512" i="2"/>
  <c r="AC517" i="2"/>
  <c r="AD518" i="2"/>
  <c r="AC525" i="2"/>
  <c r="AD236" i="2"/>
  <c r="AD238" i="2"/>
  <c r="AC241" i="2"/>
  <c r="AC243" i="2"/>
  <c r="AC247" i="2"/>
  <c r="AD248" i="2"/>
  <c r="AC249" i="2"/>
  <c r="AC252" i="2"/>
  <c r="AC259" i="2"/>
  <c r="AD263" i="2"/>
  <c r="AC266" i="2"/>
  <c r="AC267" i="2"/>
  <c r="AD271" i="2"/>
  <c r="AD274" i="2"/>
  <c r="AC277" i="2"/>
  <c r="AC281" i="2"/>
  <c r="AD282" i="2"/>
  <c r="AC283" i="2"/>
  <c r="AD284" i="2"/>
  <c r="AD286" i="2"/>
  <c r="AC287" i="2"/>
  <c r="AC289" i="2"/>
  <c r="AD292" i="2"/>
  <c r="AD295" i="2"/>
  <c r="AC299" i="2"/>
  <c r="AC311" i="2"/>
  <c r="AD316" i="2"/>
  <c r="AC319" i="2"/>
  <c r="AC320" i="2"/>
  <c r="AD321" i="2"/>
  <c r="AC333" i="2"/>
  <c r="AC337" i="2"/>
  <c r="AC341" i="2"/>
  <c r="AC345" i="2"/>
  <c r="AC349" i="2"/>
  <c r="AD353" i="2"/>
  <c r="AD354" i="2"/>
  <c r="AC357" i="2"/>
  <c r="AD358" i="2"/>
  <c r="AC364" i="2"/>
  <c r="AC368" i="2"/>
  <c r="AC372" i="2"/>
  <c r="AD377" i="2"/>
  <c r="AD379" i="2"/>
  <c r="AD383" i="2"/>
  <c r="AD387" i="2"/>
  <c r="AC388" i="2"/>
  <c r="AD391" i="2"/>
  <c r="AC393" i="2"/>
  <c r="AD397" i="2"/>
  <c r="AC404" i="2"/>
  <c r="AC408" i="2"/>
  <c r="AC409" i="2"/>
  <c r="AC414" i="2"/>
  <c r="AC416" i="2"/>
  <c r="AC418" i="2"/>
  <c r="AD419" i="2"/>
  <c r="AC422" i="2"/>
  <c r="AC424" i="2"/>
  <c r="AD429" i="2"/>
  <c r="AD430" i="2"/>
  <c r="AC443" i="2"/>
  <c r="AD446" i="2"/>
  <c r="AC448" i="2"/>
  <c r="AC453" i="2"/>
  <c r="AC457" i="2"/>
  <c r="AC459" i="2"/>
  <c r="AD466" i="2"/>
  <c r="AC468" i="2"/>
  <c r="AC471" i="2"/>
  <c r="AD476" i="2"/>
  <c r="AC481" i="2"/>
  <c r="AD486" i="2"/>
  <c r="AC488" i="2"/>
  <c r="AD492" i="2"/>
  <c r="AC497" i="2"/>
  <c r="AD502" i="2"/>
  <c r="AC504" i="2"/>
  <c r="AD508" i="2"/>
  <c r="AC513" i="2"/>
  <c r="AD250" i="2"/>
  <c r="AD252" i="2"/>
  <c r="AD255" i="2"/>
  <c r="AD259" i="2"/>
  <c r="AD265" i="2"/>
  <c r="AD267" i="2"/>
  <c r="AC268" i="2"/>
  <c r="AC270" i="2"/>
  <c r="AC278" i="2"/>
  <c r="AC296" i="2"/>
  <c r="AD297" i="2"/>
  <c r="AD299" i="2"/>
  <c r="AC307" i="2"/>
  <c r="AD311" i="2"/>
  <c r="AC312" i="2"/>
  <c r="AD319" i="2"/>
  <c r="AD320" i="2"/>
  <c r="AC323" i="2"/>
  <c r="AD325" i="2"/>
  <c r="AC327" i="2"/>
  <c r="AD329" i="2"/>
  <c r="AC330" i="2"/>
  <c r="AC331" i="2"/>
  <c r="AD333" i="2"/>
  <c r="AD337" i="2"/>
  <c r="AD341" i="2"/>
  <c r="AD345" i="2"/>
  <c r="AD349" i="2"/>
  <c r="AD357" i="2"/>
  <c r="AC360" i="2"/>
  <c r="AC369" i="2"/>
  <c r="AC380" i="2"/>
  <c r="AC382" i="2"/>
  <c r="AC384" i="2"/>
  <c r="AD385" i="2"/>
  <c r="AC389" i="2"/>
  <c r="AD393" i="2"/>
  <c r="AC400" i="2"/>
  <c r="AD403" i="2"/>
  <c r="AC405" i="2"/>
  <c r="AD409" i="2"/>
  <c r="AC435" i="2"/>
  <c r="AD438" i="2"/>
  <c r="AC439" i="2"/>
  <c r="AD442" i="2"/>
  <c r="AC444" i="2"/>
  <c r="AD448" i="2"/>
  <c r="AC463" i="2"/>
  <c r="AC464" i="2"/>
  <c r="AD468" i="2"/>
  <c r="AC469" i="2"/>
  <c r="AD470" i="2"/>
  <c r="AC472" i="2"/>
  <c r="AC477" i="2"/>
  <c r="AD482" i="2"/>
  <c r="AC484" i="2"/>
  <c r="AD488" i="2"/>
  <c r="AC493" i="2"/>
  <c r="AD498" i="2"/>
  <c r="AC500" i="2"/>
  <c r="AD504" i="2"/>
  <c r="AC509" i="2"/>
  <c r="AD514" i="2"/>
  <c r="AC516" i="2"/>
  <c r="AC520" i="2"/>
  <c r="AC523" i="2"/>
  <c r="AC524" i="2"/>
  <c r="AC235" i="2"/>
  <c r="AC240" i="2"/>
  <c r="AD242" i="2"/>
  <c r="AC244" i="2"/>
  <c r="AD246" i="2"/>
  <c r="AC262" i="2"/>
  <c r="AC273" i="2"/>
  <c r="AD276" i="2"/>
  <c r="AD278" i="2"/>
  <c r="AD280" i="2"/>
  <c r="AD288" i="2"/>
  <c r="AC290" i="2"/>
  <c r="AD296" i="2"/>
  <c r="AC300" i="2"/>
  <c r="AD301" i="2"/>
  <c r="AC303" i="2"/>
  <c r="AD305" i="2"/>
  <c r="AD307" i="2"/>
  <c r="AC308" i="2"/>
  <c r="AD312" i="2"/>
  <c r="AC315" i="2"/>
  <c r="AD323" i="2"/>
  <c r="AC324" i="2"/>
  <c r="AD327" i="2"/>
  <c r="AC328" i="2"/>
  <c r="AD331" i="2"/>
  <c r="AC332" i="2"/>
  <c r="AC336" i="2"/>
  <c r="AC340" i="2"/>
  <c r="AC344" i="2"/>
  <c r="AC348" i="2"/>
  <c r="AC352" i="2"/>
  <c r="AC356" i="2"/>
  <c r="AC361" i="2"/>
  <c r="AC365" i="2"/>
  <c r="AD366" i="2"/>
  <c r="AD369" i="2"/>
  <c r="AD370" i="2"/>
  <c r="AC373" i="2"/>
  <c r="AD375" i="2"/>
  <c r="AD389" i="2"/>
  <c r="AC396" i="2"/>
  <c r="AD399" i="2"/>
  <c r="AC401" i="2"/>
  <c r="AD405" i="2"/>
  <c r="AD407" i="2"/>
  <c r="AC412" i="2"/>
  <c r="AC413" i="2"/>
  <c r="AD415" i="2"/>
  <c r="AC417" i="2"/>
  <c r="AC420" i="2"/>
  <c r="AC421" i="2"/>
  <c r="AD423" i="2"/>
  <c r="AC425" i="2"/>
  <c r="AC433" i="2"/>
  <c r="AC436" i="2"/>
  <c r="AC440" i="2"/>
  <c r="AD444" i="2"/>
  <c r="AC451" i="2"/>
  <c r="AC452" i="2"/>
  <c r="AD454" i="2"/>
  <c r="AC455" i="2"/>
  <c r="AC456" i="2"/>
  <c r="AD458" i="2"/>
  <c r="AC460" i="2"/>
  <c r="AD464" i="2"/>
  <c r="AC465" i="2"/>
  <c r="AC467" i="2"/>
  <c r="AD472" i="2"/>
  <c r="AC473" i="2"/>
  <c r="AD478" i="2"/>
  <c r="AC480" i="2"/>
  <c r="AD484" i="2"/>
  <c r="AC489" i="2"/>
  <c r="AD494" i="2"/>
  <c r="AC496" i="2"/>
  <c r="AD500" i="2"/>
  <c r="AC505" i="2"/>
  <c r="AD510" i="2"/>
  <c r="AC512" i="2"/>
  <c r="AD516" i="2"/>
  <c r="AD520" i="2"/>
  <c r="AC521" i="2"/>
  <c r="AD522" i="2"/>
  <c r="AD534" i="2"/>
  <c r="AC536" i="2"/>
  <c r="AC539" i="2"/>
  <c r="AC540" i="2"/>
  <c r="AD542" i="2"/>
  <c r="AC544" i="2"/>
  <c r="AD554" i="2"/>
  <c r="AD557" i="2"/>
  <c r="AC559" i="2"/>
  <c r="AD563" i="2"/>
  <c r="AC570" i="2"/>
  <c r="AD573" i="2"/>
  <c r="AC575" i="2"/>
  <c r="AD579" i="2"/>
  <c r="AC586" i="2"/>
  <c r="AD589" i="2"/>
  <c r="AD591" i="2"/>
  <c r="AC595" i="2"/>
  <c r="AD599" i="2"/>
  <c r="AD601" i="2"/>
  <c r="AC603" i="2"/>
  <c r="AC606" i="2"/>
  <c r="AC607" i="2"/>
  <c r="AD611" i="2"/>
  <c r="AD615" i="2"/>
  <c r="AD619" i="2"/>
  <c r="AC620" i="2"/>
  <c r="AD621" i="2"/>
  <c r="AD623" i="2"/>
  <c r="AC624" i="2"/>
  <c r="AC631" i="2"/>
  <c r="AD635" i="2"/>
  <c r="AD636" i="2"/>
  <c r="AC638" i="2"/>
  <c r="AD642" i="2"/>
  <c r="AC647" i="2"/>
  <c r="AD652" i="2"/>
  <c r="AC654" i="2"/>
  <c r="AD658" i="2"/>
  <c r="AC663" i="2"/>
  <c r="AD668" i="2"/>
  <c r="AC670" i="2"/>
  <c r="AD674" i="2"/>
  <c r="AD682" i="2"/>
  <c r="AC686" i="2"/>
  <c r="AC691" i="2"/>
  <c r="AC693" i="2"/>
  <c r="AC695" i="2"/>
  <c r="AD696" i="2"/>
  <c r="AC699" i="2"/>
  <c r="AC701" i="2"/>
  <c r="AC714" i="2"/>
  <c r="AD719" i="2"/>
  <c r="AC721" i="2"/>
  <c r="AD725" i="2"/>
  <c r="AC730" i="2"/>
  <c r="AD735" i="2"/>
  <c r="AC737" i="2"/>
  <c r="AD741" i="2"/>
  <c r="AC746" i="2"/>
  <c r="AD751" i="2"/>
  <c r="AC753" i="2"/>
  <c r="AD757" i="2"/>
  <c r="AC762" i="2"/>
  <c r="AD767" i="2"/>
  <c r="AC769" i="2"/>
  <c r="AD773" i="2"/>
  <c r="AD781" i="2"/>
  <c r="AC785" i="2"/>
  <c r="AC790" i="2"/>
  <c r="AC793" i="2"/>
  <c r="AD807" i="2"/>
  <c r="AC809" i="2"/>
  <c r="AC812" i="2"/>
  <c r="AC813" i="2"/>
  <c r="AD815" i="2"/>
  <c r="AC817" i="2"/>
  <c r="AD6" i="2"/>
  <c r="AD526" i="2"/>
  <c r="AC528" i="2"/>
  <c r="AC531" i="2"/>
  <c r="AC532" i="2"/>
  <c r="AD536" i="2"/>
  <c r="AC537" i="2"/>
  <c r="AD538" i="2"/>
  <c r="AD540" i="2"/>
  <c r="AD544" i="2"/>
  <c r="AC552" i="2"/>
  <c r="AC555" i="2"/>
  <c r="AD559" i="2"/>
  <c r="AC566" i="2"/>
  <c r="AD569" i="2"/>
  <c r="AC571" i="2"/>
  <c r="AD575" i="2"/>
  <c r="AC582" i="2"/>
  <c r="AD585" i="2"/>
  <c r="AC587" i="2"/>
  <c r="AD593" i="2"/>
  <c r="AD595" i="2"/>
  <c r="AD603" i="2"/>
  <c r="AC604" i="2"/>
  <c r="AD605" i="2"/>
  <c r="AD607" i="2"/>
  <c r="AC608" i="2"/>
  <c r="AC610" i="2"/>
  <c r="AC612" i="2"/>
  <c r="AD613" i="2"/>
  <c r="AC616" i="2"/>
  <c r="AC618" i="2"/>
  <c r="AD631" i="2"/>
  <c r="AD638" i="2"/>
  <c r="AC643" i="2"/>
  <c r="AD648" i="2"/>
  <c r="AC650" i="2"/>
  <c r="AD654" i="2"/>
  <c r="AC659" i="2"/>
  <c r="AD664" i="2"/>
  <c r="AC666" i="2"/>
  <c r="AD670" i="2"/>
  <c r="AC675" i="2"/>
  <c r="AC678" i="2"/>
  <c r="AC683" i="2"/>
  <c r="AD686" i="2"/>
  <c r="AD708" i="2"/>
  <c r="AC710" i="2"/>
  <c r="AD712" i="2"/>
  <c r="AD714" i="2"/>
  <c r="AC717" i="2"/>
  <c r="AD721" i="2"/>
  <c r="AC726" i="2"/>
  <c r="AD731" i="2"/>
  <c r="AC733" i="2"/>
  <c r="AD737" i="2"/>
  <c r="AC742" i="2"/>
  <c r="AD747" i="2"/>
  <c r="AC749" i="2"/>
  <c r="AD753" i="2"/>
  <c r="AC758" i="2"/>
  <c r="AD763" i="2"/>
  <c r="AC765" i="2"/>
  <c r="AD769" i="2"/>
  <c r="AC774" i="2"/>
  <c r="AC777" i="2"/>
  <c r="AC782" i="2"/>
  <c r="AD785" i="2"/>
  <c r="AD791" i="2"/>
  <c r="AD793" i="2"/>
  <c r="AC796" i="2"/>
  <c r="AC797" i="2"/>
  <c r="AD799" i="2"/>
  <c r="AC801" i="2"/>
  <c r="AC804" i="2"/>
  <c r="AC805" i="2"/>
  <c r="AD809" i="2"/>
  <c r="AC810" i="2"/>
  <c r="AD811" i="2"/>
  <c r="AD813" i="2"/>
  <c r="AD817" i="2"/>
  <c r="AC821" i="2"/>
  <c r="AD528" i="2"/>
  <c r="AD532" i="2"/>
  <c r="AC533" i="2"/>
  <c r="AC535" i="2"/>
  <c r="AC541" i="2"/>
  <c r="AC543" i="2"/>
  <c r="AC548" i="2"/>
  <c r="AD550" i="2"/>
  <c r="AD552" i="2"/>
  <c r="AD555" i="2"/>
  <c r="AC562" i="2"/>
  <c r="AD565" i="2"/>
  <c r="AC567" i="2"/>
  <c r="AD571" i="2"/>
  <c r="AC578" i="2"/>
  <c r="AD581" i="2"/>
  <c r="AC583" i="2"/>
  <c r="AD587" i="2"/>
  <c r="AC598" i="2"/>
  <c r="AC602" i="2"/>
  <c r="AD625" i="2"/>
  <c r="AC627" i="2"/>
  <c r="AD629" i="2"/>
  <c r="AC639" i="2"/>
  <c r="AD644" i="2"/>
  <c r="AC646" i="2"/>
  <c r="AD650" i="2"/>
  <c r="AC655" i="2"/>
  <c r="AD660" i="2"/>
  <c r="AC662" i="2"/>
  <c r="AD666" i="2"/>
  <c r="AC671" i="2"/>
  <c r="AD676" i="2"/>
  <c r="AD678" i="2"/>
  <c r="AD684" i="2"/>
  <c r="AC687" i="2"/>
  <c r="AC690" i="2"/>
  <c r="AD692" i="2"/>
  <c r="AC694" i="2"/>
  <c r="AC697" i="2"/>
  <c r="AC698" i="2"/>
  <c r="AD700" i="2"/>
  <c r="AC702" i="2"/>
  <c r="AC705" i="2"/>
  <c r="AC706" i="2"/>
  <c r="AD710" i="2"/>
  <c r="AD711" i="2"/>
  <c r="AD717" i="2"/>
  <c r="AC722" i="2"/>
  <c r="AD727" i="2"/>
  <c r="AC729" i="2"/>
  <c r="AD733" i="2"/>
  <c r="AC738" i="2"/>
  <c r="AD743" i="2"/>
  <c r="AC745" i="2"/>
  <c r="AD749" i="2"/>
  <c r="AC754" i="2"/>
  <c r="AD759" i="2"/>
  <c r="AC761" i="2"/>
  <c r="AD765" i="2"/>
  <c r="AC770" i="2"/>
  <c r="AD775" i="2"/>
  <c r="AD777" i="2"/>
  <c r="AD783" i="2"/>
  <c r="AC786" i="2"/>
  <c r="AC789" i="2"/>
  <c r="AC794" i="2"/>
  <c r="AD795" i="2"/>
  <c r="AD797" i="2"/>
  <c r="AD801" i="2"/>
  <c r="AD805" i="2"/>
  <c r="AC806" i="2"/>
  <c r="AC808" i="2"/>
  <c r="AC814" i="2"/>
  <c r="AC816" i="2"/>
  <c r="AC818" i="2"/>
  <c r="AD819" i="2"/>
  <c r="AD821" i="2"/>
  <c r="AD524" i="2"/>
  <c r="AC527" i="2"/>
  <c r="AC529" i="2"/>
  <c r="AD530" i="2"/>
  <c r="AD546" i="2"/>
  <c r="AD548" i="2"/>
  <c r="AD549" i="2"/>
  <c r="AC558" i="2"/>
  <c r="AD561" i="2"/>
  <c r="AC563" i="2"/>
  <c r="AD567" i="2"/>
  <c r="AC574" i="2"/>
  <c r="AD577" i="2"/>
  <c r="AC579" i="2"/>
  <c r="AD583" i="2"/>
  <c r="AC590" i="2"/>
  <c r="AC591" i="2"/>
  <c r="AC594" i="2"/>
  <c r="AD597" i="2"/>
  <c r="AC599" i="2"/>
  <c r="AD609" i="2"/>
  <c r="AC611" i="2"/>
  <c r="AC614" i="2"/>
  <c r="AC615" i="2"/>
  <c r="AD617" i="2"/>
  <c r="AC619" i="2"/>
  <c r="AC622" i="2"/>
  <c r="AC623" i="2"/>
  <c r="AD627" i="2"/>
  <c r="AD628" i="2"/>
  <c r="AD633" i="2"/>
  <c r="AC635" i="2"/>
  <c r="AD640" i="2"/>
  <c r="AC642" i="2"/>
  <c r="AD646" i="2"/>
  <c r="AC651" i="2"/>
  <c r="AD656" i="2"/>
  <c r="AC658" i="2"/>
  <c r="AD662" i="2"/>
  <c r="AC667" i="2"/>
  <c r="AD672" i="2"/>
  <c r="AC674" i="2"/>
  <c r="AC679" i="2"/>
  <c r="AD680" i="2"/>
  <c r="AC682" i="2"/>
  <c r="AD688" i="2"/>
  <c r="AD690" i="2"/>
  <c r="AD694" i="2"/>
  <c r="AD698" i="2"/>
  <c r="AD702" i="2"/>
  <c r="AC703" i="2"/>
  <c r="AD704" i="2"/>
  <c r="AD706" i="2"/>
  <c r="AC718" i="2"/>
  <c r="AD723" i="2"/>
  <c r="AC725" i="2"/>
  <c r="AD729" i="2"/>
  <c r="AC734" i="2"/>
  <c r="AD739" i="2"/>
  <c r="AC741" i="2"/>
  <c r="AD745" i="2"/>
  <c r="AC750" i="2"/>
  <c r="AD755" i="2"/>
  <c r="AC757" i="2"/>
  <c r="AD761" i="2"/>
  <c r="AC766" i="2"/>
  <c r="AD771" i="2"/>
  <c r="AC773" i="2"/>
  <c r="AC778" i="2"/>
  <c r="AD779" i="2"/>
  <c r="AC781" i="2"/>
  <c r="AD787" i="2"/>
  <c r="AD789" i="2"/>
  <c r="AC798" i="2"/>
  <c r="AC800" i="2"/>
  <c r="AC802" i="2"/>
  <c r="AD803" i="2"/>
  <c r="AC9" i="2"/>
  <c r="AC12" i="2"/>
  <c r="AD19" i="2"/>
  <c r="AD22" i="2"/>
  <c r="AC24" i="2"/>
  <c r="AC27" i="2"/>
  <c r="AC28" i="2"/>
  <c r="AD32" i="2"/>
  <c r="AD44" i="2"/>
  <c r="AC46" i="2"/>
  <c r="AD50" i="2"/>
  <c r="AC53" i="2"/>
  <c r="AC60" i="2"/>
  <c r="AD63" i="2"/>
  <c r="AC65" i="2"/>
  <c r="AD71" i="2"/>
  <c r="AC73" i="2"/>
  <c r="AD75" i="2"/>
  <c r="AD77" i="2"/>
  <c r="AC82" i="2"/>
  <c r="AD87" i="2"/>
  <c r="AC89" i="2"/>
  <c r="AD93" i="2"/>
  <c r="AD97" i="2"/>
  <c r="AD99" i="2"/>
  <c r="AC101" i="2"/>
  <c r="AD113" i="2"/>
  <c r="AC120" i="2"/>
  <c r="AC123" i="2"/>
  <c r="AD125" i="2"/>
  <c r="AC126" i="2"/>
  <c r="AD133" i="2"/>
  <c r="AC134" i="2"/>
  <c r="AD141" i="2"/>
  <c r="AC142" i="2"/>
  <c r="AD164" i="2"/>
  <c r="AC170" i="2"/>
  <c r="AD180" i="2"/>
  <c r="AD188" i="2"/>
  <c r="AC206" i="2"/>
  <c r="AD9" i="2"/>
  <c r="AD10" i="2"/>
  <c r="AC16" i="2"/>
  <c r="AC20" i="2"/>
  <c r="AD24" i="2"/>
  <c r="AD28" i="2"/>
  <c r="AC35" i="2"/>
  <c r="AC39" i="2"/>
  <c r="AC42" i="2"/>
  <c r="AD46" i="2"/>
  <c r="AC51" i="2"/>
  <c r="AC58" i="2"/>
  <c r="AD59" i="2"/>
  <c r="AC61" i="2"/>
  <c r="AD65" i="2"/>
  <c r="AC68" i="2"/>
  <c r="AC69" i="2"/>
  <c r="AD73" i="2"/>
  <c r="AD74" i="2"/>
  <c r="AD83" i="2"/>
  <c r="AC85" i="2"/>
  <c r="AD89" i="2"/>
  <c r="AC94" i="2"/>
  <c r="AD95" i="2"/>
  <c r="AC98" i="2"/>
  <c r="AD101" i="2"/>
  <c r="AD109" i="2"/>
  <c r="AC111" i="2"/>
  <c r="AD115" i="2"/>
  <c r="AD123" i="2"/>
  <c r="AD126" i="2"/>
  <c r="AC129" i="2"/>
  <c r="AD134" i="2"/>
  <c r="AC137" i="2"/>
  <c r="AD142" i="2"/>
  <c r="AC145" i="2"/>
  <c r="AD150" i="2"/>
  <c r="AC153" i="2"/>
  <c r="AD158" i="2"/>
  <c r="AD161" i="2"/>
  <c r="AD163" i="2"/>
  <c r="AC167" i="2"/>
  <c r="AD168" i="2"/>
  <c r="AD170" i="2"/>
  <c r="AC174" i="2"/>
  <c r="AD179" i="2"/>
  <c r="AC183" i="2"/>
  <c r="AD184" i="2"/>
  <c r="AD187" i="2"/>
  <c r="AC191" i="2"/>
  <c r="AC194" i="2"/>
  <c r="AC198" i="2"/>
  <c r="AD206" i="2"/>
  <c r="AC207" i="2"/>
  <c r="AD214" i="2"/>
  <c r="AC215" i="2"/>
  <c r="AC218" i="2"/>
  <c r="AC230" i="2"/>
  <c r="AD231" i="2"/>
  <c r="AC163" i="2"/>
  <c r="AC179" i="2"/>
  <c r="AD190" i="2"/>
  <c r="AC13" i="2"/>
  <c r="AC17" i="2"/>
  <c r="AD20" i="2"/>
  <c r="AD26" i="2"/>
  <c r="AC31" i="2"/>
  <c r="AD34" i="2"/>
  <c r="AC36" i="2"/>
  <c r="AD38" i="2"/>
  <c r="AC40" i="2"/>
  <c r="AD42" i="2"/>
  <c r="AC47" i="2"/>
  <c r="AD52" i="2"/>
  <c r="AC54" i="2"/>
  <c r="AD56" i="2"/>
  <c r="AD58" i="2"/>
  <c r="AD61" i="2"/>
  <c r="AD69" i="2"/>
  <c r="AC70" i="2"/>
  <c r="AD79" i="2"/>
  <c r="AC81" i="2"/>
  <c r="AD85" i="2"/>
  <c r="AC90" i="2"/>
  <c r="AC100" i="2"/>
  <c r="AD103" i="2"/>
  <c r="AC105" i="2"/>
  <c r="AD107" i="2"/>
  <c r="AD111" i="2"/>
  <c r="AC116" i="2"/>
  <c r="AC119" i="2"/>
  <c r="AD121" i="2"/>
  <c r="AD129" i="2"/>
  <c r="AC130" i="2"/>
  <c r="AD137" i="2"/>
  <c r="AC138" i="2"/>
  <c r="AD145" i="2"/>
  <c r="AC146" i="2"/>
  <c r="AD147" i="2"/>
  <c r="AC149" i="2"/>
  <c r="AD153" i="2"/>
  <c r="AC156" i="2"/>
  <c r="AC162" i="2"/>
  <c r="AD167" i="2"/>
  <c r="AC171" i="2"/>
  <c r="AD172" i="2"/>
  <c r="AD174" i="2"/>
  <c r="AC178" i="2"/>
  <c r="AD183" i="2"/>
  <c r="AC186" i="2"/>
  <c r="AD191" i="2"/>
  <c r="AD194" i="2"/>
  <c r="AD196" i="2"/>
  <c r="AD198" i="2"/>
  <c r="AD199" i="2"/>
  <c r="AC202" i="2"/>
  <c r="AD207" i="2"/>
  <c r="AC210" i="2"/>
  <c r="AD215" i="2"/>
  <c r="AD218" i="2"/>
  <c r="AC219" i="2"/>
  <c r="AC222" i="2"/>
  <c r="AC223" i="2"/>
  <c r="AC226" i="2"/>
  <c r="AC227" i="2"/>
  <c r="AD230" i="2"/>
  <c r="AC115" i="2"/>
  <c r="AC150" i="2"/>
  <c r="AD157" i="2"/>
  <c r="AC161" i="2"/>
  <c r="AD166" i="2"/>
  <c r="AD182" i="2"/>
  <c r="AD192" i="2"/>
  <c r="AC214" i="2"/>
  <c r="AC8" i="2"/>
  <c r="AD13" i="2"/>
  <c r="AD14" i="2"/>
  <c r="AD17" i="2"/>
  <c r="AC23" i="2"/>
  <c r="AD30" i="2"/>
  <c r="AC32" i="2"/>
  <c r="AD36" i="2"/>
  <c r="AC37" i="2"/>
  <c r="AD40" i="2"/>
  <c r="AC43" i="2"/>
  <c r="AD48" i="2"/>
  <c r="AC50" i="2"/>
  <c r="AD54" i="2"/>
  <c r="AD55" i="2"/>
  <c r="AC64" i="2"/>
  <c r="AD67" i="2"/>
  <c r="AC77" i="2"/>
  <c r="AD81" i="2"/>
  <c r="AC86" i="2"/>
  <c r="AD91" i="2"/>
  <c r="AC93" i="2"/>
  <c r="AC96" i="2"/>
  <c r="AC97" i="2"/>
  <c r="AD105" i="2"/>
  <c r="AD106" i="2"/>
  <c r="AC112" i="2"/>
  <c r="AD117" i="2"/>
  <c r="AD119" i="2"/>
  <c r="AC125" i="2"/>
  <c r="AD130" i="2"/>
  <c r="AC133" i="2"/>
  <c r="AD138" i="2"/>
  <c r="AC141" i="2"/>
  <c r="AD146" i="2"/>
  <c r="AD149" i="2"/>
  <c r="AD151" i="2"/>
  <c r="AC157" i="2"/>
  <c r="AD162" i="2"/>
  <c r="AC166" i="2"/>
  <c r="AD171" i="2"/>
  <c r="AC175" i="2"/>
  <c r="AD176" i="2"/>
  <c r="AD178" i="2"/>
  <c r="AC182" i="2"/>
  <c r="AD186" i="2"/>
  <c r="AC190" i="2"/>
  <c r="AC195" i="2"/>
  <c r="AC201" i="2"/>
  <c r="AD202" i="2"/>
  <c r="AC203" i="2"/>
  <c r="AD210" i="2"/>
  <c r="AC211" i="2"/>
  <c r="AD219" i="2"/>
  <c r="AD222" i="2"/>
  <c r="AD223" i="2"/>
  <c r="AD226" i="2"/>
  <c r="AD227" i="2"/>
  <c r="AC229" i="2"/>
  <c r="AC158" i="2"/>
  <c r="AD175" i="2"/>
  <c r="AC187" i="2"/>
  <c r="AD195" i="2"/>
  <c r="AD211" i="2"/>
  <c r="AC108" i="2"/>
  <c r="AC152" i="2"/>
  <c r="AD200" i="2"/>
  <c r="AC78" i="2"/>
  <c r="AC551" i="2"/>
  <c r="AC709" i="2"/>
  <c r="AC549" i="2"/>
  <c r="AC545" i="2"/>
  <c r="AC432" i="2"/>
  <c r="AC302"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104" i="2"/>
  <c r="AC106" i="2"/>
  <c r="AC160" i="2"/>
  <c r="AC820" i="2"/>
  <c r="AC547" i="2"/>
  <c r="AC630" i="2"/>
  <c r="AC715" i="2"/>
  <c r="AC634" i="2"/>
  <c r="AC428"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D159" i="2"/>
  <c r="AC55" i="2"/>
  <c r="AC76" i="2"/>
  <c r="AC707" i="2"/>
  <c r="AC822" i="2"/>
  <c r="AC628" i="2"/>
  <c r="AC711" i="2"/>
  <c r="AC245" i="2"/>
  <c r="AC430"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C154" i="2"/>
  <c r="AC18" i="2"/>
  <c r="AC102" i="2"/>
  <c r="AC626" i="2"/>
  <c r="AC713" i="2"/>
  <c r="AC553" i="2"/>
  <c r="AC632" i="2"/>
  <c r="AC253" i="2"/>
  <c r="AC304"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D553" i="2"/>
  <c r="AC534" i="2"/>
  <c r="AC510" i="2"/>
  <c r="AD507" i="2"/>
  <c r="AC494" i="2"/>
  <c r="AD491" i="2"/>
  <c r="AC482" i="2"/>
  <c r="AD479" i="2"/>
  <c r="AC474" i="2"/>
  <c r="AC515" i="2"/>
  <c r="AC507" i="2"/>
  <c r="AC499" i="2"/>
  <c r="AC491" i="2"/>
  <c r="AC483" i="2"/>
  <c r="AC475" i="2"/>
  <c r="AD469"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C314" i="2"/>
  <c r="AC298" i="2"/>
  <c r="AD302" i="2"/>
  <c r="AC294" i="2"/>
  <c r="AC301" i="2"/>
  <c r="AD291" i="2"/>
  <c r="AD285" i="2"/>
  <c r="AD279" i="2"/>
  <c r="AD287" i="2"/>
  <c r="AC284" i="2"/>
  <c r="AD270" i="2"/>
  <c r="AD264" i="2"/>
  <c r="AD272" i="2"/>
  <c r="AC269" i="2"/>
  <c r="AD262" i="2"/>
  <c r="AD249" i="2"/>
  <c r="AC246" i="2"/>
  <c r="AC233" i="2"/>
  <c r="AC213" i="2"/>
  <c r="AD197" i="2"/>
  <c r="AC192" i="2"/>
  <c r="AC193" i="2"/>
  <c r="AD185" i="2"/>
  <c r="AD212" i="2"/>
  <c r="AD189" i="2"/>
  <c r="AC148" i="2"/>
  <c r="AC184" i="2"/>
  <c r="AD181" i="2"/>
  <c r="AC176" i="2"/>
  <c r="AD173" i="2"/>
  <c r="AC168" i="2"/>
  <c r="AC560" i="2"/>
  <c r="AC542" i="2"/>
  <c r="AD471" i="2"/>
  <c r="AD459" i="2"/>
  <c r="AD517" i="2"/>
  <c r="AD513" i="2"/>
  <c r="AD509" i="2"/>
  <c r="AD505" i="2"/>
  <c r="AD501" i="2"/>
  <c r="AD497" i="2"/>
  <c r="AD493" i="2"/>
  <c r="AD489" i="2"/>
  <c r="AD485" i="2"/>
  <c r="AD481" i="2"/>
  <c r="AD477"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518" i="2"/>
  <c r="AD515" i="2"/>
  <c r="AC502" i="2"/>
  <c r="AD499" i="2"/>
  <c r="AC486" i="2"/>
  <c r="AD483" i="2"/>
  <c r="AC478" i="2"/>
  <c r="AD475" i="2"/>
  <c r="AD463" i="2"/>
  <c r="AC511" i="2"/>
  <c r="AC503" i="2"/>
  <c r="AC495" i="2"/>
  <c r="AC487" i="2"/>
  <c r="AC479" i="2"/>
  <c r="AD457" i="2"/>
  <c r="AD453" i="2"/>
  <c r="AD455"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291" i="2"/>
  <c r="AC306" i="2"/>
  <c r="AD298" i="2"/>
  <c r="AD294" i="2"/>
  <c r="AD313" i="2"/>
  <c r="AC305" i="2"/>
  <c r="AC293" i="2"/>
  <c r="AC279" i="2"/>
  <c r="AC288" i="2"/>
  <c r="AC280" i="2"/>
  <c r="AC264" i="2"/>
  <c r="AC261" i="2"/>
  <c r="AD258" i="2"/>
  <c r="AD247" i="2"/>
  <c r="AC254" i="2"/>
  <c r="AC250" i="2"/>
  <c r="AD241" i="2"/>
  <c r="AD237" i="2"/>
  <c r="AD233" i="2"/>
  <c r="AC242" i="2"/>
  <c r="AC221" i="2"/>
  <c r="AC205" i="2"/>
  <c r="AC197" i="2"/>
  <c r="AC200" i="2"/>
  <c r="AD193" i="2"/>
  <c r="AC185" i="2"/>
  <c r="AD204" i="2"/>
  <c r="AC189" i="2"/>
  <c r="AC196" i="2"/>
  <c r="AC180" i="2"/>
  <c r="AD177" i="2"/>
  <c r="AC172" i="2"/>
  <c r="AD169" i="2"/>
  <c r="AC526" i="2"/>
  <c r="AD449" i="2"/>
  <c r="AD451" i="2"/>
  <c r="AD445" i="2"/>
  <c r="AD441" i="2"/>
  <c r="AD437" i="2"/>
  <c r="AD426"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81" i="2"/>
  <c r="AC114" i="2"/>
  <c r="AD100" i="2"/>
  <c r="AC79" i="2"/>
  <c r="AC72" i="2"/>
  <c r="AD66" i="2"/>
  <c r="AD62" i="2"/>
  <c r="AC62" i="2"/>
  <c r="AD53" i="2"/>
  <c r="AD68" i="2"/>
  <c r="AC63" i="2"/>
  <c r="AD60" i="2"/>
  <c r="AC57" i="2"/>
  <c r="AC45" i="2"/>
  <c r="AD37" i="2"/>
  <c r="AC52" i="2"/>
  <c r="AD49" i="2"/>
  <c r="AC44" i="2"/>
  <c r="AD41" i="2"/>
  <c r="AD25" i="2"/>
  <c r="AC29" i="2"/>
  <c r="AD23" i="2"/>
  <c r="AC10" i="2"/>
  <c r="AC6" i="2"/>
  <c r="AD35" i="2"/>
  <c r="AC26" i="2"/>
  <c r="AC15" i="2"/>
  <c r="AC11" i="2"/>
  <c r="AD12" i="2"/>
  <c r="AD165" i="2"/>
  <c r="AD156" i="2"/>
  <c r="AC173" i="2"/>
  <c r="AC136" i="2"/>
  <c r="AD122" i="2"/>
  <c r="AC131" i="2"/>
  <c r="AD128" i="2"/>
  <c r="AC122" i="2"/>
  <c r="AC117" i="2"/>
  <c r="AD114" i="2"/>
  <c r="AC109" i="2"/>
  <c r="AD98" i="2"/>
  <c r="AC88" i="2"/>
  <c r="AC80" i="2"/>
  <c r="AC75" i="2"/>
  <c r="AC95" i="2"/>
  <c r="AD92" i="2"/>
  <c r="AC87" i="2"/>
  <c r="AD84" i="2"/>
  <c r="AC71" i="2"/>
  <c r="AC56" i="2"/>
  <c r="AD51" i="2"/>
  <c r="AD47" i="2"/>
  <c r="AD43" i="2"/>
  <c r="AD39" i="2"/>
  <c r="AD29" i="2"/>
  <c r="AC30" i="2"/>
  <c r="AC21" i="2"/>
  <c r="AC7" i="2"/>
  <c r="AC165" i="2"/>
  <c r="AD152" i="2"/>
  <c r="AC128" i="2"/>
  <c r="AD139" i="2"/>
  <c r="AC121" i="2"/>
  <c r="AD96" i="2"/>
  <c r="AD108" i="2"/>
  <c r="AC110" i="2"/>
  <c r="AD72" i="2"/>
  <c r="AC74" i="2"/>
  <c r="AD57" i="2"/>
  <c r="AC66" i="2"/>
  <c r="AC67" i="2"/>
  <c r="AD64" i="2"/>
  <c r="AC59" i="2"/>
  <c r="AC49" i="2"/>
  <c r="AC41" i="2"/>
  <c r="AC48" i="2"/>
  <c r="AD45" i="2"/>
  <c r="AD33" i="2"/>
  <c r="AC25" i="2"/>
  <c r="AC38" i="2"/>
  <c r="AC22" i="2"/>
  <c r="AD21" i="2"/>
  <c r="AD11" i="2"/>
  <c r="AC34" i="2"/>
  <c r="AD27" i="2"/>
  <c r="AC19" i="2"/>
  <c r="AD15" i="2"/>
  <c r="AD7" i="2"/>
  <c r="AD8" i="2"/>
  <c r="AC164" i="2"/>
  <c r="AC151" i="2"/>
  <c r="AD160" i="2"/>
  <c r="AD131"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D31" i="2"/>
  <c r="AD18" i="2"/>
  <c r="AC14" i="2"/>
  <c r="AD16" i="2"/>
  <c r="Z240" i="2"/>
  <c r="Z242" i="2"/>
  <c r="Y244" i="2"/>
  <c r="AE244" i="2" s="1"/>
  <c r="AT244" i="2" s="1"/>
  <c r="Z248" i="2"/>
  <c r="Z252" i="2"/>
  <c r="Z254" i="2"/>
  <c r="Z257" i="2"/>
  <c r="Y259" i="2"/>
  <c r="Z261" i="2"/>
  <c r="Z263" i="2"/>
  <c r="Y267" i="2"/>
  <c r="Y271" i="2"/>
  <c r="Y273" i="2"/>
  <c r="Y277" i="2"/>
  <c r="Z280" i="2"/>
  <c r="Y283" i="2"/>
  <c r="Y285" i="2"/>
  <c r="Z288" i="2"/>
  <c r="Y295" i="2"/>
  <c r="Y296" i="2"/>
  <c r="Y299" i="2"/>
  <c r="Y303" i="2"/>
  <c r="Z304" i="2"/>
  <c r="Y308" i="2"/>
  <c r="Y311" i="2"/>
  <c r="Y312" i="2"/>
  <c r="Y236" i="2"/>
  <c r="Z244" i="2"/>
  <c r="Y247" i="2"/>
  <c r="Y262" i="2"/>
  <c r="Y266" i="2"/>
  <c r="Z267" i="2"/>
  <c r="Y290" i="2"/>
  <c r="Z295" i="2"/>
  <c r="Z299" i="2"/>
  <c r="Z303" i="2"/>
  <c r="Y307" i="2"/>
  <c r="Z308" i="2"/>
  <c r="AF308" i="2" s="1"/>
  <c r="AU308" i="2" s="1"/>
  <c r="Z236" i="2"/>
  <c r="Y241" i="2"/>
  <c r="Z250" i="2"/>
  <c r="Y251" i="2"/>
  <c r="Y258" i="2"/>
  <c r="Z269" i="2"/>
  <c r="Y274" i="2"/>
  <c r="Y278" i="2"/>
  <c r="Y281" i="2"/>
  <c r="Y282" i="2"/>
  <c r="Y286" i="2"/>
  <c r="Z290" i="2"/>
  <c r="Z292" i="2"/>
  <c r="Y293" i="2"/>
  <c r="Z297" i="2"/>
  <c r="Y300" i="2"/>
  <c r="Z312" i="2"/>
  <c r="Y315" i="2"/>
  <c r="Y320" i="2"/>
  <c r="Z324" i="2"/>
  <c r="Z327" i="2"/>
  <c r="Z234" i="2"/>
  <c r="Y235" i="2"/>
  <c r="Y240" i="2"/>
  <c r="Z246" i="2"/>
  <c r="Y263" i="2"/>
  <c r="Z265" i="2"/>
  <c r="AF265" i="2" s="1"/>
  <c r="AU265" i="2" s="1"/>
  <c r="Z271" i="2"/>
  <c r="Z274" i="2"/>
  <c r="Z278" i="2"/>
  <c r="Z282" i="2"/>
  <c r="Z286" i="2"/>
  <c r="Z300" i="2"/>
  <c r="Z238" i="2"/>
  <c r="Y243" i="2"/>
  <c r="Y245" i="2"/>
  <c r="Y248" i="2"/>
  <c r="Y249" i="2"/>
  <c r="Y252" i="2"/>
  <c r="Y255" i="2"/>
  <c r="Z259" i="2"/>
  <c r="Z276" i="2"/>
  <c r="Z284" i="2"/>
  <c r="Z296" i="2"/>
  <c r="Y316" i="2"/>
  <c r="Y319" i="2"/>
  <c r="Z323" i="2"/>
  <c r="Z328" i="2"/>
  <c r="Z320" i="2"/>
  <c r="Y323" i="2"/>
  <c r="Z311" i="2"/>
  <c r="Z315" i="2"/>
  <c r="Z316" i="2"/>
  <c r="Z319" i="2"/>
  <c r="Z331" i="2"/>
  <c r="Z333" i="2"/>
  <c r="Y337" i="2"/>
  <c r="Y340" i="2"/>
  <c r="Z349" i="2"/>
  <c r="Z353" i="2"/>
  <c r="Y356" i="2"/>
  <c r="Y360" i="2"/>
  <c r="Y361" i="2"/>
  <c r="Z365" i="2"/>
  <c r="Z369" i="2"/>
  <c r="Z373" i="2"/>
  <c r="Y374" i="2"/>
  <c r="Z377" i="2"/>
  <c r="Z381" i="2"/>
  <c r="Y386" i="2"/>
  <c r="Z389" i="2"/>
  <c r="Y393" i="2"/>
  <c r="Z395" i="2"/>
  <c r="Y400" i="2"/>
  <c r="Y324" i="2"/>
  <c r="Y328" i="2"/>
  <c r="Y330" i="2"/>
  <c r="Y332" i="2"/>
  <c r="Z341" i="2"/>
  <c r="Y345" i="2"/>
  <c r="Y348" i="2"/>
  <c r="Z354" i="2"/>
  <c r="Z357" i="2"/>
  <c r="Y364" i="2"/>
  <c r="Z370" i="2"/>
  <c r="Y372" i="2"/>
  <c r="Z379" i="2"/>
  <c r="Z383" i="2"/>
  <c r="Y384" i="2"/>
  <c r="Y387" i="2"/>
  <c r="Y392" i="2"/>
  <c r="Z397" i="2"/>
  <c r="Y401" i="2"/>
  <c r="AE401" i="2" s="1"/>
  <c r="AT401" i="2" s="1"/>
  <c r="Z403" i="2"/>
  <c r="Y333" i="2"/>
  <c r="Y341" i="2"/>
  <c r="Y349" i="2"/>
  <c r="AE349" i="2" s="1"/>
  <c r="AT349" i="2" s="1"/>
  <c r="Y353" i="2"/>
  <c r="Z366" i="2"/>
  <c r="Z387" i="2"/>
  <c r="Y388" i="2"/>
  <c r="Y389" i="2"/>
  <c r="Z391" i="2"/>
  <c r="Z405" i="2"/>
  <c r="Y408" i="2"/>
  <c r="Z411" i="2"/>
  <c r="Z415" i="2"/>
  <c r="Y421" i="2"/>
  <c r="Z423" i="2"/>
  <c r="Y425" i="2"/>
  <c r="Z427" i="2"/>
  <c r="Y429" i="2"/>
  <c r="AE429" i="2" s="1"/>
  <c r="AT429" i="2" s="1"/>
  <c r="Y430" i="2"/>
  <c r="Z431" i="2"/>
  <c r="Z433" i="2"/>
  <c r="Y444" i="2"/>
  <c r="Z446" i="2"/>
  <c r="Y331" i="2"/>
  <c r="Z361" i="2"/>
  <c r="Y365" i="2"/>
  <c r="Y369" i="2"/>
  <c r="Y383" i="2"/>
  <c r="Y404" i="2"/>
  <c r="Y409" i="2"/>
  <c r="Y413" i="2"/>
  <c r="Y417" i="2"/>
  <c r="Z421" i="2"/>
  <c r="Z425" i="2"/>
  <c r="Z429" i="2"/>
  <c r="Y436" i="2"/>
  <c r="Z438" i="2"/>
  <c r="Y440" i="2"/>
  <c r="Z442" i="2"/>
  <c r="Z444" i="2"/>
  <c r="Y448" i="2"/>
  <c r="Z450" i="2"/>
  <c r="Y452" i="2"/>
  <c r="Z454" i="2"/>
  <c r="Z456" i="2"/>
  <c r="Z460" i="2"/>
  <c r="Y463" i="2"/>
  <c r="Z466" i="2"/>
  <c r="Y468" i="2"/>
  <c r="Y473" i="2"/>
  <c r="Z482" i="2"/>
  <c r="Z484" i="2"/>
  <c r="Y488" i="2"/>
  <c r="Y489" i="2"/>
  <c r="Z498" i="2"/>
  <c r="Z500" i="2"/>
  <c r="Y327" i="2"/>
  <c r="Y336" i="2"/>
  <c r="Z337" i="2"/>
  <c r="Y344" i="2"/>
  <c r="Z345" i="2"/>
  <c r="Y352" i="2"/>
  <c r="Y373" i="2"/>
  <c r="Z401" i="2"/>
  <c r="Z409" i="2"/>
  <c r="Z413" i="2"/>
  <c r="Z417" i="2"/>
  <c r="Y418" i="2"/>
  <c r="Y428" i="2"/>
  <c r="Z436" i="2"/>
  <c r="Z440" i="2"/>
  <c r="Y443" i="2"/>
  <c r="Y357" i="2"/>
  <c r="Y368" i="2"/>
  <c r="Y379" i="2"/>
  <c r="Z385" i="2"/>
  <c r="Z393" i="2"/>
  <c r="Y396" i="2"/>
  <c r="Y397" i="2"/>
  <c r="Z399" i="2"/>
  <c r="Y405" i="2"/>
  <c r="Z407" i="2"/>
  <c r="Z419" i="2"/>
  <c r="Y422" i="2"/>
  <c r="Y424" i="2"/>
  <c r="Y433" i="2"/>
  <c r="Y435" i="2"/>
  <c r="Y439" i="2"/>
  <c r="Y447" i="2"/>
  <c r="Y457" i="2"/>
  <c r="Y459" i="2"/>
  <c r="Y461" i="2"/>
  <c r="Z464" i="2"/>
  <c r="Z472" i="2"/>
  <c r="Z474" i="2"/>
  <c r="Z476" i="2"/>
  <c r="Y480" i="2"/>
  <c r="Y481" i="2"/>
  <c r="Z490" i="2"/>
  <c r="Z492" i="2"/>
  <c r="Y496" i="2"/>
  <c r="Y497" i="2"/>
  <c r="Y456" i="2"/>
  <c r="Z458" i="2"/>
  <c r="Y464" i="2"/>
  <c r="Z468" i="2"/>
  <c r="Y472" i="2"/>
  <c r="Y476" i="2"/>
  <c r="AE476" i="2" s="1"/>
  <c r="AT476" i="2" s="1"/>
  <c r="Y485" i="2"/>
  <c r="Z486" i="2"/>
  <c r="Z496" i="2"/>
  <c r="Y504" i="2"/>
  <c r="Y505" i="2"/>
  <c r="Z514" i="2"/>
  <c r="Z516" i="2"/>
  <c r="Z518" i="2"/>
  <c r="Y520" i="2"/>
  <c r="Y524" i="2"/>
  <c r="Y528" i="2"/>
  <c r="Y532" i="2"/>
  <c r="Z536" i="2"/>
  <c r="Z540" i="2"/>
  <c r="Z544" i="2"/>
  <c r="Y548" i="2"/>
  <c r="Y549" i="2"/>
  <c r="Z550" i="2"/>
  <c r="Z552" i="2"/>
  <c r="Z559" i="2"/>
  <c r="Y563" i="2"/>
  <c r="Z565" i="2"/>
  <c r="AF565" i="2" s="1"/>
  <c r="AU565" i="2" s="1"/>
  <c r="Y570" i="2"/>
  <c r="Z452" i="2"/>
  <c r="Y453" i="2"/>
  <c r="Y460" i="2"/>
  <c r="Z462" i="2"/>
  <c r="Z473" i="2"/>
  <c r="Y477" i="2"/>
  <c r="Z478" i="2"/>
  <c r="Z488" i="2"/>
  <c r="Y500" i="2"/>
  <c r="Z502" i="2"/>
  <c r="Z504" i="2"/>
  <c r="Y508" i="2"/>
  <c r="Y509" i="2"/>
  <c r="Z520" i="2"/>
  <c r="Z524" i="2"/>
  <c r="Z528" i="2"/>
  <c r="Y529" i="2"/>
  <c r="Z532" i="2"/>
  <c r="Z548" i="2"/>
  <c r="Y558" i="2"/>
  <c r="Z563" i="2"/>
  <c r="Y567" i="2"/>
  <c r="Z569" i="2"/>
  <c r="Y574" i="2"/>
  <c r="Z579" i="2"/>
  <c r="Y583" i="2"/>
  <c r="Z585" i="2"/>
  <c r="Y590" i="2"/>
  <c r="Z595" i="2"/>
  <c r="Y598" i="2"/>
  <c r="Y603" i="2"/>
  <c r="Y611" i="2"/>
  <c r="Y616" i="2"/>
  <c r="Y618" i="2"/>
  <c r="Y620" i="2"/>
  <c r="Y622" i="2"/>
  <c r="Z625" i="2"/>
  <c r="Y627" i="2"/>
  <c r="Y628" i="2"/>
  <c r="Z470" i="2"/>
  <c r="Y471" i="2"/>
  <c r="Z480" i="2"/>
  <c r="Y492" i="2"/>
  <c r="Z506" i="2"/>
  <c r="Z508" i="2"/>
  <c r="Y512" i="2"/>
  <c r="Y513" i="2"/>
  <c r="Z530" i="2"/>
  <c r="Y533" i="2"/>
  <c r="Y535" i="2"/>
  <c r="Z538" i="2"/>
  <c r="Z542" i="2"/>
  <c r="Y547" i="2"/>
  <c r="Y555" i="2"/>
  <c r="Z557" i="2"/>
  <c r="Y562" i="2"/>
  <c r="Z448" i="2"/>
  <c r="Y465" i="2"/>
  <c r="Y467" i="2"/>
  <c r="Y484" i="2"/>
  <c r="Y493" i="2"/>
  <c r="Z494" i="2"/>
  <c r="Y501" i="2"/>
  <c r="Z510" i="2"/>
  <c r="Z512" i="2"/>
  <c r="Y516" i="2"/>
  <c r="Y517" i="2"/>
  <c r="Z522" i="2"/>
  <c r="AF522" i="2" s="1"/>
  <c r="AU522" i="2" s="1"/>
  <c r="Z526" i="2"/>
  <c r="Y531" i="2"/>
  <c r="Z534" i="2"/>
  <c r="Y536" i="2"/>
  <c r="Y540" i="2"/>
  <c r="Y544" i="2"/>
  <c r="Y552" i="2"/>
  <c r="Z555" i="2"/>
  <c r="Y559" i="2"/>
  <c r="Z561" i="2"/>
  <c r="Y566" i="2"/>
  <c r="Z571" i="2"/>
  <c r="Y575" i="2"/>
  <c r="AE575" i="2" s="1"/>
  <c r="AT575" i="2" s="1"/>
  <c r="Z577" i="2"/>
  <c r="Y582" i="2"/>
  <c r="Z587" i="2"/>
  <c r="Z591" i="2"/>
  <c r="AF591" i="2" s="1"/>
  <c r="AU591" i="2" s="1"/>
  <c r="Z597" i="2"/>
  <c r="Y599" i="2"/>
  <c r="Z601" i="2"/>
  <c r="Z607" i="2"/>
  <c r="Z615" i="2"/>
  <c r="Z619" i="2"/>
  <c r="Z621" i="2"/>
  <c r="Y623" i="2"/>
  <c r="Y626" i="2"/>
  <c r="Y631" i="2"/>
  <c r="Z583" i="2"/>
  <c r="Y586" i="2"/>
  <c r="Y587" i="2"/>
  <c r="Z589" i="2"/>
  <c r="Y602" i="2"/>
  <c r="Y604" i="2"/>
  <c r="Z611" i="2"/>
  <c r="Y615" i="2"/>
  <c r="Z617" i="2"/>
  <c r="Z623" i="2"/>
  <c r="Z627" i="2"/>
  <c r="Z631" i="2"/>
  <c r="Y634" i="2"/>
  <c r="Y638" i="2"/>
  <c r="Y639" i="2"/>
  <c r="Z648" i="2"/>
  <c r="Z650" i="2"/>
  <c r="Y654" i="2"/>
  <c r="Y655" i="2"/>
  <c r="Z664" i="2"/>
  <c r="Z666" i="2"/>
  <c r="Y670" i="2"/>
  <c r="Y671" i="2"/>
  <c r="Y678" i="2"/>
  <c r="Y682" i="2"/>
  <c r="Y686" i="2"/>
  <c r="Z690" i="2"/>
  <c r="Z694" i="2"/>
  <c r="Z696" i="2"/>
  <c r="Y698" i="2"/>
  <c r="Z700" i="2"/>
  <c r="Y702" i="2"/>
  <c r="Y714" i="2"/>
  <c r="Z723" i="2"/>
  <c r="Z725" i="2"/>
  <c r="Y729" i="2"/>
  <c r="Y730" i="2"/>
  <c r="Z575" i="2"/>
  <c r="Y578" i="2"/>
  <c r="Y579" i="2"/>
  <c r="Z581" i="2"/>
  <c r="Y591" i="2"/>
  <c r="Z599" i="2"/>
  <c r="Z603" i="2"/>
  <c r="Z609" i="2"/>
  <c r="Y619" i="2"/>
  <c r="Z636" i="2"/>
  <c r="Z638" i="2"/>
  <c r="AF638" i="2" s="1"/>
  <c r="AU638" i="2" s="1"/>
  <c r="Y642" i="2"/>
  <c r="Y643" i="2"/>
  <c r="Z652" i="2"/>
  <c r="Z654" i="2"/>
  <c r="Y658" i="2"/>
  <c r="Y659" i="2"/>
  <c r="Z668" i="2"/>
  <c r="Z670" i="2"/>
  <c r="Y674" i="2"/>
  <c r="Y675" i="2"/>
  <c r="Z678" i="2"/>
  <c r="Y679" i="2"/>
  <c r="Z682" i="2"/>
  <c r="Z684" i="2"/>
  <c r="Z686" i="2"/>
  <c r="Y687" i="2"/>
  <c r="Z698" i="2"/>
  <c r="Z702" i="2"/>
  <c r="Z704" i="2"/>
  <c r="Y706" i="2"/>
  <c r="Z708" i="2"/>
  <c r="Y710" i="2"/>
  <c r="Y711" i="2"/>
  <c r="Z712" i="2"/>
  <c r="Z714" i="2"/>
  <c r="Y717" i="2"/>
  <c r="Y718" i="2"/>
  <c r="Z567" i="2"/>
  <c r="Y571" i="2"/>
  <c r="Z573" i="2"/>
  <c r="Y607" i="2"/>
  <c r="Z633" i="2"/>
  <c r="Y635" i="2"/>
  <c r="Z640" i="2"/>
  <c r="Z642" i="2"/>
  <c r="Y646" i="2"/>
  <c r="Y647" i="2"/>
  <c r="Z656" i="2"/>
  <c r="Z658" i="2"/>
  <c r="Y662" i="2"/>
  <c r="Y663" i="2"/>
  <c r="Z672" i="2"/>
  <c r="Z674" i="2"/>
  <c r="Z680" i="2"/>
  <c r="Z692" i="2"/>
  <c r="Z706" i="2"/>
  <c r="Z710" i="2"/>
  <c r="Z717" i="2"/>
  <c r="Y721" i="2"/>
  <c r="Y722" i="2"/>
  <c r="Z593" i="2"/>
  <c r="Y594" i="2"/>
  <c r="AE594" i="2" s="1"/>
  <c r="AT594" i="2" s="1"/>
  <c r="Y595" i="2"/>
  <c r="Z605" i="2"/>
  <c r="Y606" i="2"/>
  <c r="Z613" i="2"/>
  <c r="Z635" i="2"/>
  <c r="Z644" i="2"/>
  <c r="Z646" i="2"/>
  <c r="Y650" i="2"/>
  <c r="Y651" i="2"/>
  <c r="Z660" i="2"/>
  <c r="Z662" i="2"/>
  <c r="Y666" i="2"/>
  <c r="Y667" i="2"/>
  <c r="Z676" i="2"/>
  <c r="Y683" i="2"/>
  <c r="Z688" i="2"/>
  <c r="Y690" i="2"/>
  <c r="Y694" i="2"/>
  <c r="Y699" i="2"/>
  <c r="Y701" i="2"/>
  <c r="Y703" i="2"/>
  <c r="Y705" i="2"/>
  <c r="Y709" i="2"/>
  <c r="Z719" i="2"/>
  <c r="Z721" i="2"/>
  <c r="Y725" i="2"/>
  <c r="Y726" i="2"/>
  <c r="Z735" i="2"/>
  <c r="Z737" i="2"/>
  <c r="Y741" i="2"/>
  <c r="Y742" i="2"/>
  <c r="Z751" i="2"/>
  <c r="Z753" i="2"/>
  <c r="Z733" i="2"/>
  <c r="Y734" i="2"/>
  <c r="Y737" i="2"/>
  <c r="Y746" i="2"/>
  <c r="Z749" i="2"/>
  <c r="Y754" i="2"/>
  <c r="Y757" i="2"/>
  <c r="Y758" i="2"/>
  <c r="Z767" i="2"/>
  <c r="Z769" i="2"/>
  <c r="Y773" i="2"/>
  <c r="Z779" i="2"/>
  <c r="Y790" i="2"/>
  <c r="Z793" i="2"/>
  <c r="Z803" i="2"/>
  <c r="Y806" i="2"/>
  <c r="Y808" i="2"/>
  <c r="Z811" i="2"/>
  <c r="Z815" i="2"/>
  <c r="Z9" i="2"/>
  <c r="Z13" i="2"/>
  <c r="Z17" i="2"/>
  <c r="Z24" i="2"/>
  <c r="Y35" i="2"/>
  <c r="Y37" i="2"/>
  <c r="Y39" i="2"/>
  <c r="Y40" i="2"/>
  <c r="Y42" i="2"/>
  <c r="Y43" i="2"/>
  <c r="Z54" i="2"/>
  <c r="Z61" i="2"/>
  <c r="Y65" i="2"/>
  <c r="Z67" i="2"/>
  <c r="Z69" i="2"/>
  <c r="Z731" i="2"/>
  <c r="Y750" i="2"/>
  <c r="Y753" i="2"/>
  <c r="Z755" i="2"/>
  <c r="Z757" i="2"/>
  <c r="Y761" i="2"/>
  <c r="Y762" i="2"/>
  <c r="Z771" i="2"/>
  <c r="Z773" i="2"/>
  <c r="Z775" i="2"/>
  <c r="Y782" i="2"/>
  <c r="Z787" i="2"/>
  <c r="Y789" i="2"/>
  <c r="Z795" i="2"/>
  <c r="Z799" i="2"/>
  <c r="Y804" i="2"/>
  <c r="Z807" i="2"/>
  <c r="Y809" i="2"/>
  <c r="Y813" i="2"/>
  <c r="Y817" i="2"/>
  <c r="Y12" i="2"/>
  <c r="Y23" i="2"/>
  <c r="Z26" i="2"/>
  <c r="Y28" i="2"/>
  <c r="Y32" i="2"/>
  <c r="Z34" i="2"/>
  <c r="Z40" i="2"/>
  <c r="Z42" i="2"/>
  <c r="Y46" i="2"/>
  <c r="Y47" i="2"/>
  <c r="Y51" i="2"/>
  <c r="Y60" i="2"/>
  <c r="Z65" i="2"/>
  <c r="Z71" i="2"/>
  <c r="Y73" i="2"/>
  <c r="Y74" i="2"/>
  <c r="Y81" i="2"/>
  <c r="Y82" i="2"/>
  <c r="Z741" i="2"/>
  <c r="Z743" i="2"/>
  <c r="Y745" i="2"/>
  <c r="Z747" i="2"/>
  <c r="Z759" i="2"/>
  <c r="Z761" i="2"/>
  <c r="Y765" i="2"/>
  <c r="Y766" i="2"/>
  <c r="Y777" i="2"/>
  <c r="Y781" i="2"/>
  <c r="Y785" i="2"/>
  <c r="Z789" i="2"/>
  <c r="Z791" i="2"/>
  <c r="Y797" i="2"/>
  <c r="Y801" i="2"/>
  <c r="Y805" i="2"/>
  <c r="Z809" i="2"/>
  <c r="Z813" i="2"/>
  <c r="Z817" i="2"/>
  <c r="Y818" i="2"/>
  <c r="Y821" i="2"/>
  <c r="Y8" i="2"/>
  <c r="Z10" i="2"/>
  <c r="Z14" i="2"/>
  <c r="Y20" i="2"/>
  <c r="Z22" i="2"/>
  <c r="Z28" i="2"/>
  <c r="Z30" i="2"/>
  <c r="Z32" i="2"/>
  <c r="Y36" i="2"/>
  <c r="Z38" i="2"/>
  <c r="Z44" i="2"/>
  <c r="Z46" i="2"/>
  <c r="Y50" i="2"/>
  <c r="Y53" i="2"/>
  <c r="Y58" i="2"/>
  <c r="Z59" i="2"/>
  <c r="Y64" i="2"/>
  <c r="Y68" i="2"/>
  <c r="Z727" i="2"/>
  <c r="Z729" i="2"/>
  <c r="Y733" i="2"/>
  <c r="Y738" i="2"/>
  <c r="Z739" i="2"/>
  <c r="Z745" i="2"/>
  <c r="Y749" i="2"/>
  <c r="Z763" i="2"/>
  <c r="Z765" i="2"/>
  <c r="Y769" i="2"/>
  <c r="Y770" i="2"/>
  <c r="Y774" i="2"/>
  <c r="Z777" i="2"/>
  <c r="Y778" i="2"/>
  <c r="Z781" i="2"/>
  <c r="Z783" i="2"/>
  <c r="Z785" i="2"/>
  <c r="Y786" i="2"/>
  <c r="Y793" i="2"/>
  <c r="Z797" i="2"/>
  <c r="Z801" i="2"/>
  <c r="Y802" i="2"/>
  <c r="Z805" i="2"/>
  <c r="Z819" i="2"/>
  <c r="Z821" i="2"/>
  <c r="Y9" i="2"/>
  <c r="Y13" i="2"/>
  <c r="Y16" i="2"/>
  <c r="Y17" i="2"/>
  <c r="Z20" i="2"/>
  <c r="Y24" i="2"/>
  <c r="Y27" i="2"/>
  <c r="Y31" i="2"/>
  <c r="Z36" i="2"/>
  <c r="Z48" i="2"/>
  <c r="Z50" i="2"/>
  <c r="Z52" i="2"/>
  <c r="AF52" i="2" s="1"/>
  <c r="AU52" i="2" s="1"/>
  <c r="Y54" i="2"/>
  <c r="Y55" i="2"/>
  <c r="Z56" i="2"/>
  <c r="Z58" i="2"/>
  <c r="Y61" i="2"/>
  <c r="Z63" i="2"/>
  <c r="Y69" i="2"/>
  <c r="Y72" i="2"/>
  <c r="Z77" i="2"/>
  <c r="Z83" i="2"/>
  <c r="Z85" i="2"/>
  <c r="Z81" i="2"/>
  <c r="Y89" i="2"/>
  <c r="Y90" i="2"/>
  <c r="Y94" i="2"/>
  <c r="Y100" i="2"/>
  <c r="Z117" i="2"/>
  <c r="Y123" i="2"/>
  <c r="Z125" i="2"/>
  <c r="Z126" i="2"/>
  <c r="Z129" i="2"/>
  <c r="Z130" i="2"/>
  <c r="Z133" i="2"/>
  <c r="Z134" i="2"/>
  <c r="Z137" i="2"/>
  <c r="Z138" i="2"/>
  <c r="Z141" i="2"/>
  <c r="Z142" i="2"/>
  <c r="Z145" i="2"/>
  <c r="Z146" i="2"/>
  <c r="Z151" i="2"/>
  <c r="Y156" i="2"/>
  <c r="Y157" i="2"/>
  <c r="Z158" i="2"/>
  <c r="Z161" i="2"/>
  <c r="Z162" i="2"/>
  <c r="Z163" i="2"/>
  <c r="Z168" i="2"/>
  <c r="Z170" i="2"/>
  <c r="Z171" i="2"/>
  <c r="Z176" i="2"/>
  <c r="Z178" i="2"/>
  <c r="Z179" i="2"/>
  <c r="Z184" i="2"/>
  <c r="Z186" i="2"/>
  <c r="Y187" i="2"/>
  <c r="Y190" i="2"/>
  <c r="Y191" i="2"/>
  <c r="Z196" i="2"/>
  <c r="Z202" i="2"/>
  <c r="Z215" i="2"/>
  <c r="Z219" i="2"/>
  <c r="Y226" i="2"/>
  <c r="Y230" i="2"/>
  <c r="Y85" i="2"/>
  <c r="Z89" i="2"/>
  <c r="Y93" i="2"/>
  <c r="Z95" i="2"/>
  <c r="Y97" i="2"/>
  <c r="Y98" i="2"/>
  <c r="Z99" i="2"/>
  <c r="Z103" i="2"/>
  <c r="Y105" i="2"/>
  <c r="Y106" i="2"/>
  <c r="Y111" i="2"/>
  <c r="Y112" i="2"/>
  <c r="Y119" i="2"/>
  <c r="Z121" i="2"/>
  <c r="Z123" i="2"/>
  <c r="Y149" i="2"/>
  <c r="Y153" i="2"/>
  <c r="Z154" i="2"/>
  <c r="Z157" i="2"/>
  <c r="Y166" i="2"/>
  <c r="Y167" i="2"/>
  <c r="Y174" i="2"/>
  <c r="Y175" i="2"/>
  <c r="Y182" i="2"/>
  <c r="Y183" i="2"/>
  <c r="Z187" i="2"/>
  <c r="Z190" i="2"/>
  <c r="Z191" i="2"/>
  <c r="Y194" i="2"/>
  <c r="Y198" i="2"/>
  <c r="Y199" i="2"/>
  <c r="Y206" i="2"/>
  <c r="Y207" i="2"/>
  <c r="Y210" i="2"/>
  <c r="Y211" i="2"/>
  <c r="Y214" i="2"/>
  <c r="Y218" i="2"/>
  <c r="Y222" i="2"/>
  <c r="Z226" i="2"/>
  <c r="Y227" i="2"/>
  <c r="Z230" i="2"/>
  <c r="Z214" i="2"/>
  <c r="Y223" i="2"/>
  <c r="Z227" i="2"/>
  <c r="Z231" i="2"/>
  <c r="Y86" i="2"/>
  <c r="Z87" i="2"/>
  <c r="Z91" i="2"/>
  <c r="Z93" i="2"/>
  <c r="Z97" i="2"/>
  <c r="Y101" i="2"/>
  <c r="Z105" i="2"/>
  <c r="Z109" i="2"/>
  <c r="Z111" i="2"/>
  <c r="Y115" i="2"/>
  <c r="AE115" i="2" s="1"/>
  <c r="AT115" i="2" s="1"/>
  <c r="Y116" i="2"/>
  <c r="Z119" i="2"/>
  <c r="Z149" i="2"/>
  <c r="Y150" i="2"/>
  <c r="Z153" i="2"/>
  <c r="Z159" i="2"/>
  <c r="Z164" i="2"/>
  <c r="Z166" i="2"/>
  <c r="Z167" i="2"/>
  <c r="Z172" i="2"/>
  <c r="Z174" i="2"/>
  <c r="Z175" i="2"/>
  <c r="Z180" i="2"/>
  <c r="Z182" i="2"/>
  <c r="Z183" i="2"/>
  <c r="Z192" i="2"/>
  <c r="Z194" i="2"/>
  <c r="Y195" i="2"/>
  <c r="Z198" i="2"/>
  <c r="AF198" i="2" s="1"/>
  <c r="AU198" i="2" s="1"/>
  <c r="Z199" i="2"/>
  <c r="Z206" i="2"/>
  <c r="Z207" i="2"/>
  <c r="Z210" i="2"/>
  <c r="Z211" i="2"/>
  <c r="Z218" i="2"/>
  <c r="Z222" i="2"/>
  <c r="Z73" i="2"/>
  <c r="Y77" i="2"/>
  <c r="Z79" i="2"/>
  <c r="Z101" i="2"/>
  <c r="Y104" i="2"/>
  <c r="Z113" i="2"/>
  <c r="Z115" i="2"/>
  <c r="Y122" i="2"/>
  <c r="Y125" i="2"/>
  <c r="Y126" i="2"/>
  <c r="Y129" i="2"/>
  <c r="Y130" i="2"/>
  <c r="Y133" i="2"/>
  <c r="Y134" i="2"/>
  <c r="Y137" i="2"/>
  <c r="Y138" i="2"/>
  <c r="Y141" i="2"/>
  <c r="Y142" i="2"/>
  <c r="Y145" i="2"/>
  <c r="Y146" i="2"/>
  <c r="Z150" i="2"/>
  <c r="Y158" i="2"/>
  <c r="Y161" i="2"/>
  <c r="Y162" i="2"/>
  <c r="Y163" i="2"/>
  <c r="Y170" i="2"/>
  <c r="Y171" i="2"/>
  <c r="Y178" i="2"/>
  <c r="Y179" i="2"/>
  <c r="Y186" i="2"/>
  <c r="Z188" i="2"/>
  <c r="Z195" i="2"/>
  <c r="Y202" i="2"/>
  <c r="Y215" i="2"/>
  <c r="Y219" i="2"/>
  <c r="Z223" i="2"/>
  <c r="Y229" i="2"/>
  <c r="Z213" i="2"/>
  <c r="Z205" i="2"/>
  <c r="Y228" i="2"/>
  <c r="Y110" i="2"/>
  <c r="Y113" i="2"/>
  <c r="Y139" i="2"/>
  <c r="Y131" i="2"/>
  <c r="Y91" i="2"/>
  <c r="Z60" i="2"/>
  <c r="Y34" i="2"/>
  <c r="Z12" i="2"/>
  <c r="Y740" i="2"/>
  <c r="Y67" i="2"/>
  <c r="Y803" i="2"/>
  <c r="Y760" i="2"/>
  <c r="Y728" i="2"/>
  <c r="Y63" i="2"/>
  <c r="Z31" i="2"/>
  <c r="Y796" i="2"/>
  <c r="Y756" i="2"/>
  <c r="Y59" i="2"/>
  <c r="Y22" i="2"/>
  <c r="Z8" i="2"/>
  <c r="Y791" i="2"/>
  <c r="Y759" i="2"/>
  <c r="Y727" i="2"/>
  <c r="Y668" i="2"/>
  <c r="Y645" i="2"/>
  <c r="Y617" i="2"/>
  <c r="Y723" i="2"/>
  <c r="Y657" i="2"/>
  <c r="Y593" i="2"/>
  <c r="Y688" i="2"/>
  <c r="Y644" i="2"/>
  <c r="Y731" i="2"/>
  <c r="Y672" i="2"/>
  <c r="Y649" i="2"/>
  <c r="Y609" i="2"/>
  <c r="Y568" i="2"/>
  <c r="Y585" i="2"/>
  <c r="Y486" i="2"/>
  <c r="Z546" i="2"/>
  <c r="AF546" i="2" s="1"/>
  <c r="AU546" i="2" s="1"/>
  <c r="Y514" i="2"/>
  <c r="Y494" i="2"/>
  <c r="Y621" i="2"/>
  <c r="Y597" i="2"/>
  <c r="Y537" i="2"/>
  <c r="Y522" i="2"/>
  <c r="Z501" i="2"/>
  <c r="Y557" i="2"/>
  <c r="Y498" i="2"/>
  <c r="Y442" i="2"/>
  <c r="Y391" i="2"/>
  <c r="Y335" i="2"/>
  <c r="Y415" i="2"/>
  <c r="Z329" i="2"/>
  <c r="Z447" i="2"/>
  <c r="Z352" i="2"/>
  <c r="Z336" i="2"/>
  <c r="Z356" i="2"/>
  <c r="Z321" i="2"/>
  <c r="Z307" i="2"/>
  <c r="Y378" i="2"/>
  <c r="Y347" i="2"/>
  <c r="Z317" i="2"/>
  <c r="Y260" i="2"/>
  <c r="Y318" i="2"/>
  <c r="Y246" i="2"/>
  <c r="Z293" i="2"/>
  <c r="Y239" i="2"/>
  <c r="Y269" i="2"/>
  <c r="Z255" i="2"/>
  <c r="Y780" i="2"/>
  <c r="Z780" i="2"/>
  <c r="Z820" i="2"/>
  <c r="Z800" i="2"/>
  <c r="Z810" i="2"/>
  <c r="Z794" i="2"/>
  <c r="AF794" i="2" s="1"/>
  <c r="AU794" i="2" s="1"/>
  <c r="Y822" i="2"/>
  <c r="Z806" i="2"/>
  <c r="Y792" i="2"/>
  <c r="Z792" i="2"/>
  <c r="Z782" i="2"/>
  <c r="AF782" i="2" s="1"/>
  <c r="AU782" i="2" s="1"/>
  <c r="Y203" i="2"/>
  <c r="Y99" i="2"/>
  <c r="Y224" i="2"/>
  <c r="Y204" i="2"/>
  <c r="Z80" i="2"/>
  <c r="Z144" i="2"/>
  <c r="Z136" i="2"/>
  <c r="Z128" i="2"/>
  <c r="Z88" i="2"/>
  <c r="Z84" i="2"/>
  <c r="Y26" i="2"/>
  <c r="Y799" i="2"/>
  <c r="Y775" i="2"/>
  <c r="Y755" i="2"/>
  <c r="Y732" i="2"/>
  <c r="Z45" i="2"/>
  <c r="Y83" i="2"/>
  <c r="Y52" i="2"/>
  <c r="Y772" i="2"/>
  <c r="Y751" i="2"/>
  <c r="Z68" i="2"/>
  <c r="Y44" i="2"/>
  <c r="Z19" i="2"/>
  <c r="Y747" i="2"/>
  <c r="Y743" i="2"/>
  <c r="Y720" i="2"/>
  <c r="Y684" i="2"/>
  <c r="Y661" i="2"/>
  <c r="Y589" i="2"/>
  <c r="Y716" i="2"/>
  <c r="Y673" i="2"/>
  <c r="Y613" i="2"/>
  <c r="Y660" i="2"/>
  <c r="Y637" i="2"/>
  <c r="Y724" i="2"/>
  <c r="Y665" i="2"/>
  <c r="Y581" i="2"/>
  <c r="AE581" i="2" s="1"/>
  <c r="AT581" i="2" s="1"/>
  <c r="Y625" i="2"/>
  <c r="Y556" i="2"/>
  <c r="Z509" i="2"/>
  <c r="Z485" i="2"/>
  <c r="Y539" i="2"/>
  <c r="Z493" i="2"/>
  <c r="Y564" i="2"/>
  <c r="Y534" i="2"/>
  <c r="Z517" i="2"/>
  <c r="Y470" i="2"/>
  <c r="Y542" i="2"/>
  <c r="Y478" i="2"/>
  <c r="Y455" i="2"/>
  <c r="Y438" i="2"/>
  <c r="Y427" i="2"/>
  <c r="Y411" i="2"/>
  <c r="Y394" i="2"/>
  <c r="Z481" i="2"/>
  <c r="Y419" i="2"/>
  <c r="Z346" i="2"/>
  <c r="Y451" i="2"/>
  <c r="Y381" i="2"/>
  <c r="Z342" i="2"/>
  <c r="Y403" i="2"/>
  <c r="Z372" i="2"/>
  <c r="Z334" i="2"/>
  <c r="Y306" i="2"/>
  <c r="Y280" i="2"/>
  <c r="Y257" i="2"/>
  <c r="Y275" i="2"/>
  <c r="Y238" i="2"/>
  <c r="Y261" i="2"/>
  <c r="Z235" i="2"/>
  <c r="Y234" i="2"/>
  <c r="Z818" i="2"/>
  <c r="Z802" i="2"/>
  <c r="Z814" i="2"/>
  <c r="Y784" i="2"/>
  <c r="Z784" i="2"/>
  <c r="Z812" i="2"/>
  <c r="Z796" i="2"/>
  <c r="Y816" i="2"/>
  <c r="Z808" i="2"/>
  <c r="Y776" i="2"/>
  <c r="Z776" i="2"/>
  <c r="Z778" i="2"/>
  <c r="Y220" i="2"/>
  <c r="Z209" i="2"/>
  <c r="Y95" i="2"/>
  <c r="Y212" i="2"/>
  <c r="Y201" i="2"/>
  <c r="Z229" i="2"/>
  <c r="Y87" i="2"/>
  <c r="Z221" i="2"/>
  <c r="Y135" i="2"/>
  <c r="Y127" i="2"/>
  <c r="Y109" i="2"/>
  <c r="Z49" i="2"/>
  <c r="Y810" i="2"/>
  <c r="Y795" i="2"/>
  <c r="AE795" i="2" s="1"/>
  <c r="AT795" i="2" s="1"/>
  <c r="Y771" i="2"/>
  <c r="Y815" i="2"/>
  <c r="Y779" i="2"/>
  <c r="Y48" i="2"/>
  <c r="Z16" i="2"/>
  <c r="Y783" i="2"/>
  <c r="Y748" i="2"/>
  <c r="Z64" i="2"/>
  <c r="Y38" i="2"/>
  <c r="Y812" i="2"/>
  <c r="Y768" i="2"/>
  <c r="Y735" i="2"/>
  <c r="Y736" i="2"/>
  <c r="Y636" i="2"/>
  <c r="Y700" i="2"/>
  <c r="Y648" i="2"/>
  <c r="Y605" i="2"/>
  <c r="AE605" i="2" s="1"/>
  <c r="AT605" i="2" s="1"/>
  <c r="Y565" i="2"/>
  <c r="Y676" i="2"/>
  <c r="Y653" i="2"/>
  <c r="Y692" i="2"/>
  <c r="Y640" i="2"/>
  <c r="Y572" i="2"/>
  <c r="Y502" i="2"/>
  <c r="Y521" i="2"/>
  <c r="Z505" i="2"/>
  <c r="Y580" i="2"/>
  <c r="Y561" i="2"/>
  <c r="Y510" i="2"/>
  <c r="Y538" i="2"/>
  <c r="Z513" i="2"/>
  <c r="Z477" i="2"/>
  <c r="AF477" i="2" s="1"/>
  <c r="AU477" i="2" s="1"/>
  <c r="Z489" i="2"/>
  <c r="Y469" i="2"/>
  <c r="Y454" i="2"/>
  <c r="Y351" i="2"/>
  <c r="Y446" i="2"/>
  <c r="Y423" i="2"/>
  <c r="Y385" i="2"/>
  <c r="Z497" i="2"/>
  <c r="Y474" i="2"/>
  <c r="Z439" i="2"/>
  <c r="Y407" i="2"/>
  <c r="AE407" i="2" s="1"/>
  <c r="AT407" i="2" s="1"/>
  <c r="Z344" i="2"/>
  <c r="Y398" i="2"/>
  <c r="Y377" i="2"/>
  <c r="Z340" i="2"/>
  <c r="AF340" i="2" s="1"/>
  <c r="AU340" i="2" s="1"/>
  <c r="Z364" i="2"/>
  <c r="Z332" i="2"/>
  <c r="Z305" i="2"/>
  <c r="Y250" i="2"/>
  <c r="Y310" i="2"/>
  <c r="Y265" i="2"/>
  <c r="Y314" i="2"/>
  <c r="Y284" i="2"/>
  <c r="Y819" i="2"/>
  <c r="Z804" i="2"/>
  <c r="Z816" i="2"/>
  <c r="Y788" i="2"/>
  <c r="Z788" i="2"/>
  <c r="Y820" i="2"/>
  <c r="Y798" i="2"/>
  <c r="Z790" i="2"/>
  <c r="Z774" i="2"/>
  <c r="Z770" i="2"/>
  <c r="Z766" i="2"/>
  <c r="Z762" i="2"/>
  <c r="Z758" i="2"/>
  <c r="Z754" i="2"/>
  <c r="Z750" i="2"/>
  <c r="Z746" i="2"/>
  <c r="Z742" i="2"/>
  <c r="Z738" i="2"/>
  <c r="Y216" i="2"/>
  <c r="Y114" i="2"/>
  <c r="Y232" i="2"/>
  <c r="Y208" i="2"/>
  <c r="Y117" i="2"/>
  <c r="Z92" i="2"/>
  <c r="Z225" i="2"/>
  <c r="Z140" i="2"/>
  <c r="Z132" i="2"/>
  <c r="Z124" i="2"/>
  <c r="Z217" i="2"/>
  <c r="Y71" i="2"/>
  <c r="Y21" i="2"/>
  <c r="Y807" i="2"/>
  <c r="Y787" i="2"/>
  <c r="Y764" i="2"/>
  <c r="Z35" i="2"/>
  <c r="Y811" i="2"/>
  <c r="Y767" i="2"/>
  <c r="Y739" i="2"/>
  <c r="Z41" i="2"/>
  <c r="Y763" i="2"/>
  <c r="Y744" i="2"/>
  <c r="Y30" i="2"/>
  <c r="Y794" i="2"/>
  <c r="Y752" i="2"/>
  <c r="Y704" i="2"/>
  <c r="Y652" i="2"/>
  <c r="Y584" i="2"/>
  <c r="Y696" i="2"/>
  <c r="Y664" i="2"/>
  <c r="Y641" i="2"/>
  <c r="Y719" i="2"/>
  <c r="Y669" i="2"/>
  <c r="Y573" i="2"/>
  <c r="Y680" i="2"/>
  <c r="Y656" i="2"/>
  <c r="Y576" i="2"/>
  <c r="Y569" i="2"/>
  <c r="Y523" i="2"/>
  <c r="Y458" i="2"/>
  <c r="Y518" i="2"/>
  <c r="Y601" i="2"/>
  <c r="Y577" i="2"/>
  <c r="Z554" i="2"/>
  <c r="Y526" i="2"/>
  <c r="Y560" i="2"/>
  <c r="Y530" i="2"/>
  <c r="Y506" i="2"/>
  <c r="Y462" i="2"/>
  <c r="Y482" i="2"/>
  <c r="Y466" i="2"/>
  <c r="AE466" i="2" s="1"/>
  <c r="AT466" i="2" s="1"/>
  <c r="Y450" i="2"/>
  <c r="Y343" i="2"/>
  <c r="Y420" i="2"/>
  <c r="Y399" i="2"/>
  <c r="Z368" i="2"/>
  <c r="Y490" i="2"/>
  <c r="Z435" i="2"/>
  <c r="Y402" i="2"/>
  <c r="Z338" i="2"/>
  <c r="Z443" i="2"/>
  <c r="Y395" i="2"/>
  <c r="Z360" i="2"/>
  <c r="Y339" i="2"/>
  <c r="Y390" i="2"/>
  <c r="Z348" i="2"/>
  <c r="Z313" i="2"/>
  <c r="Y288" i="2"/>
  <c r="Y256" i="2"/>
  <c r="Z309" i="2"/>
  <c r="Y242" i="2"/>
  <c r="AE242" i="2" s="1"/>
  <c r="AT242" i="2" s="1"/>
  <c r="Y276" i="2"/>
  <c r="Z798" i="2"/>
  <c r="Z822" i="2"/>
  <c r="Y814" i="2"/>
  <c r="Y800" i="2"/>
  <c r="Z786" i="2"/>
  <c r="Y712" i="2"/>
  <c r="Z713" i="2"/>
  <c r="Z693" i="2"/>
  <c r="Z726" i="2"/>
  <c r="Z722" i="2"/>
  <c r="Z718" i="2"/>
  <c r="Z697" i="2"/>
  <c r="Z768" i="2"/>
  <c r="AF768" i="2" s="1"/>
  <c r="AU768" i="2" s="1"/>
  <c r="Z760" i="2"/>
  <c r="Z752" i="2"/>
  <c r="Z744" i="2"/>
  <c r="Z736" i="2"/>
  <c r="Z728" i="2"/>
  <c r="Z720" i="2"/>
  <c r="Y697" i="2"/>
  <c r="Y715" i="2"/>
  <c r="Z701" i="2"/>
  <c r="Y693" i="2"/>
  <c r="Z679" i="2"/>
  <c r="Z614" i="2"/>
  <c r="Y596" i="2"/>
  <c r="Z596" i="2"/>
  <c r="Z624" i="2"/>
  <c r="Z620" i="2"/>
  <c r="Y612" i="2"/>
  <c r="Z618" i="2"/>
  <c r="Y610" i="2"/>
  <c r="Z598" i="2"/>
  <c r="Z594" i="2"/>
  <c r="Z590" i="2"/>
  <c r="Z586" i="2"/>
  <c r="Z570" i="2"/>
  <c r="AF570" i="2" s="1"/>
  <c r="AU570" i="2" s="1"/>
  <c r="Z527" i="2"/>
  <c r="Z572" i="2"/>
  <c r="Z556" i="2"/>
  <c r="Y546" i="2"/>
  <c r="Z539" i="2"/>
  <c r="Z521" i="2"/>
  <c r="Y553" i="2"/>
  <c r="Z535" i="2"/>
  <c r="Z515" i="2"/>
  <c r="Z499" i="2"/>
  <c r="Z483" i="2"/>
  <c r="Y449" i="2"/>
  <c r="Z449" i="2"/>
  <c r="Z459" i="2"/>
  <c r="Z469" i="2"/>
  <c r="Z451" i="2"/>
  <c r="Y426" i="2"/>
  <c r="Z396" i="2"/>
  <c r="Z382" i="2"/>
  <c r="Z390" i="2"/>
  <c r="Y376" i="2"/>
  <c r="Y355" i="2"/>
  <c r="Z355" i="2"/>
  <c r="Y370" i="2"/>
  <c r="Z347" i="2"/>
  <c r="Y346" i="2"/>
  <c r="Z330" i="2"/>
  <c r="Z730" i="2"/>
  <c r="Z711" i="2"/>
  <c r="Y681" i="2"/>
  <c r="Z681" i="2"/>
  <c r="Z715" i="2"/>
  <c r="Z707" i="2"/>
  <c r="Z703" i="2"/>
  <c r="Y689" i="2"/>
  <c r="Z689" i="2"/>
  <c r="Y677" i="2"/>
  <c r="Z677" i="2"/>
  <c r="Z675" i="2"/>
  <c r="Z671" i="2"/>
  <c r="Z667" i="2"/>
  <c r="Z663" i="2"/>
  <c r="Z659" i="2"/>
  <c r="Z655" i="2"/>
  <c r="Z651" i="2"/>
  <c r="Z647" i="2"/>
  <c r="Z643" i="2"/>
  <c r="Z639" i="2"/>
  <c r="Y629" i="2"/>
  <c r="Z612" i="2"/>
  <c r="Y600" i="2"/>
  <c r="Z600" i="2"/>
  <c r="Z669" i="2"/>
  <c r="Z661" i="2"/>
  <c r="Z653" i="2"/>
  <c r="Z645" i="2"/>
  <c r="Z637" i="2"/>
  <c r="Z632" i="2"/>
  <c r="Y588" i="2"/>
  <c r="Z588" i="2"/>
  <c r="Y630" i="2"/>
  <c r="Z626" i="2"/>
  <c r="Z616" i="2"/>
  <c r="Y592" i="2"/>
  <c r="Z592" i="2"/>
  <c r="Z574" i="2"/>
  <c r="Z558" i="2"/>
  <c r="Z549" i="2"/>
  <c r="Z531" i="2"/>
  <c r="Z525" i="2"/>
  <c r="Y519" i="2"/>
  <c r="Z576" i="2"/>
  <c r="Z560" i="2"/>
  <c r="Y554" i="2"/>
  <c r="Z537" i="2"/>
  <c r="Y543" i="2"/>
  <c r="Z533" i="2"/>
  <c r="Z503" i="2"/>
  <c r="Z487" i="2"/>
  <c r="Z461" i="2"/>
  <c r="Y515" i="2"/>
  <c r="Y511" i="2"/>
  <c r="Y507" i="2"/>
  <c r="Y503" i="2"/>
  <c r="Y499" i="2"/>
  <c r="Y495" i="2"/>
  <c r="Y491" i="2"/>
  <c r="Y487" i="2"/>
  <c r="Y483" i="2"/>
  <c r="Y479" i="2"/>
  <c r="Y475" i="2"/>
  <c r="Z455" i="2"/>
  <c r="Y432" i="2"/>
  <c r="Z428" i="2"/>
  <c r="Y416" i="2"/>
  <c r="Y431" i="2"/>
  <c r="Y412" i="2"/>
  <c r="Z416" i="2"/>
  <c r="Z400" i="2"/>
  <c r="Z384" i="2"/>
  <c r="Z394" i="2"/>
  <c r="Y380" i="2"/>
  <c r="Y362" i="2"/>
  <c r="Y366" i="2"/>
  <c r="Y367" i="2"/>
  <c r="Z367" i="2"/>
  <c r="AF367" i="2" s="1"/>
  <c r="AU367" i="2" s="1"/>
  <c r="Z362" i="2"/>
  <c r="Y354" i="2"/>
  <c r="Z343" i="2"/>
  <c r="Y342" i="2"/>
  <c r="Z325" i="2"/>
  <c r="Z310" i="2"/>
  <c r="Y309" i="2"/>
  <c r="Y304" i="2"/>
  <c r="Z301" i="2"/>
  <c r="Z302" i="2"/>
  <c r="Y294" i="2"/>
  <c r="Z294" i="2"/>
  <c r="Y305" i="2"/>
  <c r="Y292" i="2"/>
  <c r="Y289" i="2"/>
  <c r="Z279" i="2"/>
  <c r="Z289" i="2"/>
  <c r="Z273" i="2"/>
  <c r="Z272" i="2"/>
  <c r="Y264" i="2"/>
  <c r="Z264" i="2"/>
  <c r="Z260" i="2"/>
  <c r="Z253" i="2"/>
  <c r="Z243" i="2"/>
  <c r="Y237" i="2"/>
  <c r="Y225" i="2"/>
  <c r="Y209" i="2"/>
  <c r="Y197" i="2"/>
  <c r="Z197" i="2"/>
  <c r="AF197" i="2" s="1"/>
  <c r="AU197" i="2" s="1"/>
  <c r="Y200" i="2"/>
  <c r="Y231" i="2"/>
  <c r="Z204" i="2"/>
  <c r="Y189" i="2"/>
  <c r="Z189" i="2"/>
  <c r="AF189" i="2" s="1"/>
  <c r="AU189" i="2" s="1"/>
  <c r="Z734" i="2"/>
  <c r="Z695" i="2"/>
  <c r="Y685" i="2"/>
  <c r="Z685" i="2"/>
  <c r="Z772" i="2"/>
  <c r="Z764" i="2"/>
  <c r="Z756" i="2"/>
  <c r="Z748" i="2"/>
  <c r="Z740" i="2"/>
  <c r="Z732" i="2"/>
  <c r="Z724" i="2"/>
  <c r="Z716" i="2"/>
  <c r="Z705" i="2"/>
  <c r="Y695" i="2"/>
  <c r="Y713" i="2"/>
  <c r="Z709" i="2"/>
  <c r="Y707" i="2"/>
  <c r="Y691" i="2"/>
  <c r="Z687" i="2"/>
  <c r="Z610" i="2"/>
  <c r="Y614" i="2"/>
  <c r="Z606" i="2"/>
  <c r="Y608" i="2"/>
  <c r="Z578" i="2"/>
  <c r="Z562" i="2"/>
  <c r="Z529" i="2"/>
  <c r="Z551" i="2"/>
  <c r="Z543" i="2"/>
  <c r="Z580" i="2"/>
  <c r="Z564" i="2"/>
  <c r="Z553" i="2"/>
  <c r="Z545" i="2"/>
  <c r="Y551" i="2"/>
  <c r="Z547" i="2"/>
  <c r="Y545" i="2"/>
  <c r="Y525" i="2"/>
  <c r="Z507" i="2"/>
  <c r="Z491" i="2"/>
  <c r="Z475" i="2"/>
  <c r="Z471" i="2"/>
  <c r="Z463" i="2"/>
  <c r="Z465" i="2"/>
  <c r="Z434" i="2"/>
  <c r="Z412" i="2"/>
  <c r="Y445" i="2"/>
  <c r="Y441" i="2"/>
  <c r="Y437" i="2"/>
  <c r="Z424" i="2"/>
  <c r="Z420" i="2"/>
  <c r="Z414" i="2"/>
  <c r="Y406" i="2"/>
  <c r="Z406" i="2"/>
  <c r="Z408" i="2"/>
  <c r="Z404" i="2"/>
  <c r="Z388" i="2"/>
  <c r="Z376" i="2"/>
  <c r="Z398" i="2"/>
  <c r="Z378" i="2"/>
  <c r="Y375" i="2"/>
  <c r="Y371" i="2"/>
  <c r="Z371" i="2"/>
  <c r="Y359" i="2"/>
  <c r="Z359" i="2"/>
  <c r="Z375" i="2"/>
  <c r="Y363" i="2"/>
  <c r="Z363" i="2"/>
  <c r="Z691" i="2"/>
  <c r="Y708" i="2"/>
  <c r="Z699" i="2"/>
  <c r="Z683" i="2"/>
  <c r="Z628" i="2"/>
  <c r="Z630" i="2"/>
  <c r="Z608" i="2"/>
  <c r="Z673" i="2"/>
  <c r="Z665" i="2"/>
  <c r="Z657" i="2"/>
  <c r="Z649" i="2"/>
  <c r="AF649" i="2" s="1"/>
  <c r="AU649" i="2" s="1"/>
  <c r="Z641" i="2"/>
  <c r="Y633" i="2"/>
  <c r="Z629" i="2"/>
  <c r="Z622" i="2"/>
  <c r="AF622" i="2" s="1"/>
  <c r="AU622" i="2" s="1"/>
  <c r="Z604" i="2"/>
  <c r="Z634" i="2"/>
  <c r="Y632" i="2"/>
  <c r="AE632" i="2" s="1"/>
  <c r="AT632" i="2" s="1"/>
  <c r="Y624" i="2"/>
  <c r="Z602" i="2"/>
  <c r="Z582" i="2"/>
  <c r="Z566" i="2"/>
  <c r="Y550" i="2"/>
  <c r="Z541" i="2"/>
  <c r="Z519" i="2"/>
  <c r="Z584" i="2"/>
  <c r="Z568" i="2"/>
  <c r="Z523" i="2"/>
  <c r="Y541" i="2"/>
  <c r="Y527" i="2"/>
  <c r="Z511" i="2"/>
  <c r="Z495" i="2"/>
  <c r="Z479" i="2"/>
  <c r="Z457" i="2"/>
  <c r="Z453" i="2"/>
  <c r="Z467" i="2"/>
  <c r="Z445" i="2"/>
  <c r="AF445" i="2" s="1"/>
  <c r="AU445" i="2" s="1"/>
  <c r="Z441" i="2"/>
  <c r="Z437" i="2"/>
  <c r="Z426" i="2"/>
  <c r="Y410" i="2"/>
  <c r="Z410" i="2"/>
  <c r="AF410" i="2" s="1"/>
  <c r="AU410" i="2" s="1"/>
  <c r="Y434" i="2"/>
  <c r="Z422" i="2"/>
  <c r="Y414" i="2"/>
  <c r="Z430" i="2"/>
  <c r="Z418" i="2"/>
  <c r="Z432" i="2"/>
  <c r="Z392" i="2"/>
  <c r="Z386" i="2"/>
  <c r="Z374" i="2"/>
  <c r="Z380" i="2"/>
  <c r="Z402" i="2"/>
  <c r="Y382" i="2"/>
  <c r="Y358" i="2"/>
  <c r="Z350" i="2"/>
  <c r="Y350" i="2"/>
  <c r="Z358" i="2"/>
  <c r="Z351" i="2"/>
  <c r="Z335" i="2"/>
  <c r="Y334" i="2"/>
  <c r="Y325" i="2"/>
  <c r="Y321" i="2"/>
  <c r="Z314" i="2"/>
  <c r="Y313" i="2"/>
  <c r="Y302" i="2"/>
  <c r="Z283" i="2"/>
  <c r="Y287" i="2"/>
  <c r="Z281" i="2"/>
  <c r="Z268" i="2"/>
  <c r="Z275" i="2"/>
  <c r="Y268" i="2"/>
  <c r="Z247" i="2"/>
  <c r="Y254" i="2"/>
  <c r="Z249" i="2"/>
  <c r="Z237" i="2"/>
  <c r="Z233" i="2"/>
  <c r="Y233" i="2"/>
  <c r="Z239" i="2"/>
  <c r="Y217" i="2"/>
  <c r="Z212" i="2"/>
  <c r="Z306" i="2"/>
  <c r="Z270" i="2"/>
  <c r="Z251" i="2"/>
  <c r="Y221" i="2"/>
  <c r="Y213" i="2"/>
  <c r="Y205" i="2"/>
  <c r="Z228" i="2"/>
  <c r="Y184" i="2"/>
  <c r="Z169" i="2"/>
  <c r="Y168" i="2"/>
  <c r="Y154" i="2"/>
  <c r="Z147" i="2"/>
  <c r="Y120" i="2"/>
  <c r="Y103" i="2"/>
  <c r="AE103" i="2" s="1"/>
  <c r="AT103" i="2" s="1"/>
  <c r="Z72" i="2"/>
  <c r="Z70" i="2"/>
  <c r="Z75" i="2"/>
  <c r="Z53" i="2"/>
  <c r="Y25" i="2"/>
  <c r="Z23" i="2"/>
  <c r="Z7" i="2"/>
  <c r="Y322" i="2"/>
  <c r="Z322" i="2"/>
  <c r="Y298" i="2"/>
  <c r="Z298" i="2"/>
  <c r="Y279" i="2"/>
  <c r="Z277" i="2"/>
  <c r="Y270" i="2"/>
  <c r="Z256" i="2"/>
  <c r="Y253" i="2"/>
  <c r="Y193" i="2"/>
  <c r="Z193" i="2"/>
  <c r="AF193" i="2" s="1"/>
  <c r="AU193" i="2" s="1"/>
  <c r="Y185" i="2"/>
  <c r="Z185" i="2"/>
  <c r="Z200" i="2"/>
  <c r="Z173" i="2"/>
  <c r="Y172" i="2"/>
  <c r="Z156" i="2"/>
  <c r="AF156" i="2" s="1"/>
  <c r="AU156" i="2" s="1"/>
  <c r="Y181" i="2"/>
  <c r="Y173" i="2"/>
  <c r="Y165" i="2"/>
  <c r="Z155" i="2"/>
  <c r="Y136" i="2"/>
  <c r="Z131" i="2"/>
  <c r="Z106" i="2"/>
  <c r="Z96" i="2"/>
  <c r="Z108" i="2"/>
  <c r="Y96" i="2"/>
  <c r="Y108" i="2"/>
  <c r="Y75" i="2"/>
  <c r="Y66" i="2"/>
  <c r="Y62" i="2"/>
  <c r="Y56" i="2"/>
  <c r="Z21" i="2"/>
  <c r="Y18" i="2"/>
  <c r="Y196" i="2"/>
  <c r="Y144" i="2"/>
  <c r="Y124" i="2"/>
  <c r="Z127" i="2"/>
  <c r="Z118" i="2"/>
  <c r="Y121" i="2"/>
  <c r="Z110" i="2"/>
  <c r="Z104" i="2"/>
  <c r="Y92" i="2"/>
  <c r="Y84" i="2"/>
  <c r="Y78" i="2"/>
  <c r="Z66" i="2"/>
  <c r="Z47" i="2"/>
  <c r="Y19" i="2"/>
  <c r="Y15" i="2"/>
  <c r="Z6" i="2"/>
  <c r="Y7" i="2"/>
  <c r="Z339" i="2"/>
  <c r="Y338" i="2"/>
  <c r="Z318" i="2"/>
  <c r="Y317" i="2"/>
  <c r="Y291" i="2"/>
  <c r="Z291" i="2"/>
  <c r="Z285" i="2"/>
  <c r="Z287" i="2"/>
  <c r="Z266" i="2"/>
  <c r="Z262" i="2"/>
  <c r="Y192" i="2"/>
  <c r="Z224" i="2"/>
  <c r="Z220" i="2"/>
  <c r="Z216" i="2"/>
  <c r="Z232" i="2"/>
  <c r="Y155" i="2"/>
  <c r="Z148" i="2"/>
  <c r="Y188" i="2"/>
  <c r="Z177" i="2"/>
  <c r="Y176" i="2"/>
  <c r="Y152" i="2"/>
  <c r="Y143" i="2"/>
  <c r="Z143" i="2"/>
  <c r="Y159" i="2"/>
  <c r="Y140" i="2"/>
  <c r="Y118" i="2"/>
  <c r="Z107" i="2"/>
  <c r="Z102" i="2"/>
  <c r="Y102" i="2"/>
  <c r="Y88" i="2"/>
  <c r="Y80" i="2"/>
  <c r="Y70" i="2"/>
  <c r="Y79" i="2"/>
  <c r="Z57" i="2"/>
  <c r="Z62" i="2"/>
  <c r="Z51" i="2"/>
  <c r="Z43" i="2"/>
  <c r="Z33" i="2"/>
  <c r="Z15" i="2"/>
  <c r="Y14" i="2"/>
  <c r="Y329" i="2"/>
  <c r="Y326" i="2"/>
  <c r="Z326" i="2"/>
  <c r="Y297" i="2"/>
  <c r="Y301" i="2"/>
  <c r="Y272" i="2"/>
  <c r="Z258" i="2"/>
  <c r="Z241" i="2"/>
  <c r="AF241" i="2" s="1"/>
  <c r="AU241" i="2" s="1"/>
  <c r="Z245" i="2"/>
  <c r="Z208" i="2"/>
  <c r="Z201" i="2"/>
  <c r="Z203" i="2"/>
  <c r="Y148" i="2"/>
  <c r="Z181" i="2"/>
  <c r="Y180" i="2"/>
  <c r="Z165" i="2"/>
  <c r="Y164" i="2"/>
  <c r="Y160" i="2"/>
  <c r="Y177" i="2"/>
  <c r="Y169" i="2"/>
  <c r="Y151" i="2"/>
  <c r="Z160" i="2"/>
  <c r="Z152" i="2"/>
  <c r="Y147" i="2"/>
  <c r="Y128" i="2"/>
  <c r="Z122" i="2"/>
  <c r="Z120" i="2"/>
  <c r="Z139" i="2"/>
  <c r="Y107" i="2"/>
  <c r="Z98" i="2"/>
  <c r="Z94" i="2"/>
  <c r="Z90" i="2"/>
  <c r="Z86" i="2"/>
  <c r="Z82" i="2"/>
  <c r="Z74" i="2"/>
  <c r="Y57" i="2"/>
  <c r="Z55" i="2"/>
  <c r="AF55" i="2" s="1"/>
  <c r="AU55" i="2" s="1"/>
  <c r="Y49" i="2"/>
  <c r="Y45" i="2"/>
  <c r="Y41" i="2"/>
  <c r="Z37" i="2"/>
  <c r="Z39" i="2"/>
  <c r="Y33" i="2"/>
  <c r="Y29" i="2"/>
  <c r="Z18" i="2"/>
  <c r="Z11" i="2"/>
  <c r="Y10" i="2"/>
  <c r="Y11" i="2"/>
  <c r="Y132" i="2"/>
  <c r="Z135" i="2"/>
  <c r="Z116" i="2"/>
  <c r="Z112" i="2"/>
  <c r="Z114" i="2"/>
  <c r="Z100" i="2"/>
  <c r="Y76" i="2"/>
  <c r="Z76" i="2"/>
  <c r="Z78" i="2"/>
  <c r="Z29" i="2"/>
  <c r="Z25" i="2"/>
  <c r="AF25" i="2" s="1"/>
  <c r="AU25" i="2" s="1"/>
  <c r="Z27" i="2"/>
  <c r="AF27" i="2" s="1"/>
  <c r="AU27" i="2" s="1"/>
  <c r="Y6" i="2"/>
  <c r="B62" i="2"/>
  <c r="Y5" i="2"/>
  <c r="Z5" i="2"/>
  <c r="D23" i="2"/>
  <c r="Y4" i="2"/>
  <c r="Z4" i="2"/>
  <c r="E23" i="2"/>
  <c r="AD4" i="2"/>
  <c r="AC4" i="2"/>
  <c r="D26" i="2"/>
  <c r="E26" i="2"/>
  <c r="AD5" i="2"/>
  <c r="AC5" i="2"/>
  <c r="AF362" i="2" l="1"/>
  <c r="AU362" i="2" s="1"/>
  <c r="BP339" i="2"/>
  <c r="BP76" i="2"/>
  <c r="BP272" i="2"/>
  <c r="BP362" i="2"/>
  <c r="BP35" i="2"/>
  <c r="BQ35" i="2" s="1"/>
  <c r="AF705" i="2"/>
  <c r="AU705" i="2" s="1"/>
  <c r="AE743" i="2"/>
  <c r="AT743" i="2" s="1"/>
  <c r="BP309" i="2"/>
  <c r="BQ309" i="2" s="1"/>
  <c r="BP383" i="2"/>
  <c r="BQ383" i="2" s="1"/>
  <c r="BP265" i="2"/>
  <c r="BP318" i="2"/>
  <c r="BP680" i="2"/>
  <c r="BQ680" i="2" s="1"/>
  <c r="BP811" i="2"/>
  <c r="BR811" i="2" s="1"/>
  <c r="BP596" i="2"/>
  <c r="BR596" i="2" s="1"/>
  <c r="BP118" i="2"/>
  <c r="BQ118" i="2" s="1"/>
  <c r="BP160" i="2"/>
  <c r="BQ160" i="2" s="1"/>
  <c r="BP353" i="2"/>
  <c r="BR353" i="2" s="1"/>
  <c r="BP183" i="2"/>
  <c r="BQ183" i="2" s="1"/>
  <c r="BP284" i="2"/>
  <c r="BP126" i="2"/>
  <c r="BR126" i="2" s="1"/>
  <c r="BP312" i="2"/>
  <c r="BR312" i="2" s="1"/>
  <c r="BP144" i="2"/>
  <c r="BQ144" i="2" s="1"/>
  <c r="BP147" i="2"/>
  <c r="BQ147" i="2" s="1"/>
  <c r="BP610" i="2"/>
  <c r="BR610" i="2" s="1"/>
  <c r="BP691" i="2"/>
  <c r="BR691" i="2" s="1"/>
  <c r="BP201" i="2"/>
  <c r="BR201" i="2" s="1"/>
  <c r="BP467" i="2"/>
  <c r="AF294" i="2"/>
  <c r="AU294" i="2" s="1"/>
  <c r="AF113" i="2"/>
  <c r="AU113" i="2" s="1"/>
  <c r="AF11" i="2"/>
  <c r="AU11" i="2" s="1"/>
  <c r="AE15" i="2"/>
  <c r="AT15" i="2" s="1"/>
  <c r="AF449" i="2"/>
  <c r="AU449" i="2" s="1"/>
  <c r="AE647" i="2"/>
  <c r="AT647" i="2" s="1"/>
  <c r="AF498" i="2"/>
  <c r="AU498" i="2" s="1"/>
  <c r="AE380" i="2"/>
  <c r="AT380" i="2" s="1"/>
  <c r="AE355" i="2"/>
  <c r="AT355" i="2" s="1"/>
  <c r="AE271" i="2"/>
  <c r="AT271" i="2" s="1"/>
  <c r="BP412" i="2"/>
  <c r="BQ412" i="2" s="1"/>
  <c r="BP115" i="2"/>
  <c r="BR115" i="2" s="1"/>
  <c r="BP288" i="2"/>
  <c r="BR288" i="2" s="1"/>
  <c r="BP20" i="2"/>
  <c r="BR20" i="2" s="1"/>
  <c r="BP227" i="2"/>
  <c r="BQ227" i="2" s="1"/>
  <c r="BP690" i="2"/>
  <c r="BQ690" i="2" s="1"/>
  <c r="BP405" i="2"/>
  <c r="BR405" i="2" s="1"/>
  <c r="BP16" i="2"/>
  <c r="BR16" i="2" s="1"/>
  <c r="BP216" i="2"/>
  <c r="BQ216" i="2" s="1"/>
  <c r="BP36" i="2"/>
  <c r="BR36" i="2" s="1"/>
  <c r="BP770" i="2"/>
  <c r="BQ770" i="2" s="1"/>
  <c r="BP365" i="2"/>
  <c r="BR365" i="2" s="1"/>
  <c r="BP211" i="2"/>
  <c r="BR211" i="2" s="1"/>
  <c r="BP38" i="2"/>
  <c r="BR38" i="2" s="1"/>
  <c r="BP80" i="2"/>
  <c r="BR80" i="2" s="1"/>
  <c r="BP5" i="2"/>
  <c r="BQ5" i="2" s="1"/>
  <c r="BP6" i="2"/>
  <c r="BQ6" i="2" s="1"/>
  <c r="BP781" i="2"/>
  <c r="BR781" i="2" s="1"/>
  <c r="BP375" i="2"/>
  <c r="BQ375" i="2" s="1"/>
  <c r="BP252" i="2"/>
  <c r="BQ252" i="2" s="1"/>
  <c r="BP558" i="2"/>
  <c r="BR558" i="2" s="1"/>
  <c r="BP106" i="2"/>
  <c r="BR106" i="2" s="1"/>
  <c r="BP642" i="2"/>
  <c r="BQ642" i="2" s="1"/>
  <c r="BP27" i="2"/>
  <c r="BQ27" i="2" s="1"/>
  <c r="BP82" i="2"/>
  <c r="BR82" i="2" s="1"/>
  <c r="BP594" i="2"/>
  <c r="BR594" i="2" s="1"/>
  <c r="AF499" i="2"/>
  <c r="AU499" i="2" s="1"/>
  <c r="BP83" i="2"/>
  <c r="BQ83" i="2" s="1"/>
  <c r="BP153" i="2"/>
  <c r="BQ153" i="2" s="1"/>
  <c r="BP302" i="2"/>
  <c r="BR302" i="2" s="1"/>
  <c r="BP413" i="2"/>
  <c r="BR413" i="2" s="1"/>
  <c r="BP398" i="2"/>
  <c r="BR398" i="2" s="1"/>
  <c r="BP314" i="2"/>
  <c r="BR314" i="2" s="1"/>
  <c r="BP293" i="2"/>
  <c r="BR293" i="2" s="1"/>
  <c r="BP88" i="2"/>
  <c r="BQ88" i="2" s="1"/>
  <c r="BP582" i="2"/>
  <c r="BQ582" i="2" s="1"/>
  <c r="BP813" i="2"/>
  <c r="BR813" i="2" s="1"/>
  <c r="BP310" i="2"/>
  <c r="BR310" i="2" s="1"/>
  <c r="BP305" i="2"/>
  <c r="BR305" i="2" s="1"/>
  <c r="BP131" i="2"/>
  <c r="BQ131" i="2" s="1"/>
  <c r="BP66" i="2"/>
  <c r="BQ66" i="2" s="1"/>
  <c r="BP93" i="2"/>
  <c r="BQ93" i="2" s="1"/>
  <c r="BP484" i="2"/>
  <c r="BQ484" i="2" s="1"/>
  <c r="BP798" i="2"/>
  <c r="BQ798" i="2" s="1"/>
  <c r="BP334" i="2"/>
  <c r="BQ334" i="2" s="1"/>
  <c r="BP49" i="2"/>
  <c r="BR49" i="2" s="1"/>
  <c r="BP11" i="2"/>
  <c r="BQ11" i="2" s="1"/>
  <c r="BP54" i="2"/>
  <c r="BQ54" i="2" s="1"/>
  <c r="BP476" i="2"/>
  <c r="BQ476" i="2" s="1"/>
  <c r="BP250" i="2"/>
  <c r="BR250" i="2" s="1"/>
  <c r="BP233" i="2"/>
  <c r="BQ233" i="2" s="1"/>
  <c r="BP31" i="2"/>
  <c r="BQ31" i="2" s="1"/>
  <c r="BP454" i="2"/>
  <c r="BQ454" i="2" s="1"/>
  <c r="BP374" i="2"/>
  <c r="BR374" i="2" s="1"/>
  <c r="BP294" i="2"/>
  <c r="BR294" i="2" s="1"/>
  <c r="BP225" i="2"/>
  <c r="BQ225" i="2" s="1"/>
  <c r="BP515" i="2"/>
  <c r="BR515" i="2" s="1"/>
  <c r="BP40" i="2"/>
  <c r="BQ40" i="2" s="1"/>
  <c r="BP256" i="2"/>
  <c r="BR256" i="2" s="1"/>
  <c r="BP575" i="2"/>
  <c r="BQ575" i="2" s="1"/>
  <c r="BP741" i="2"/>
  <c r="BQ741" i="2" s="1"/>
  <c r="BP142" i="2"/>
  <c r="BQ142" i="2" s="1"/>
  <c r="BP96" i="2"/>
  <c r="BQ96" i="2" s="1"/>
  <c r="BP297" i="2"/>
  <c r="BR297" i="2" s="1"/>
  <c r="BP222" i="2"/>
  <c r="BR222" i="2" s="1"/>
  <c r="BP745" i="2"/>
  <c r="BQ745" i="2" s="1"/>
  <c r="BP234" i="2"/>
  <c r="BR234" i="2" s="1"/>
  <c r="BP145" i="2"/>
  <c r="BR145" i="2" s="1"/>
  <c r="BP299" i="2"/>
  <c r="BR299" i="2" s="1"/>
  <c r="BP422" i="2"/>
  <c r="BQ422" i="2" s="1"/>
  <c r="BP815" i="2"/>
  <c r="BR815" i="2" s="1"/>
  <c r="BP246" i="2"/>
  <c r="BR246" i="2" s="1"/>
  <c r="BP205" i="2"/>
  <c r="BR205" i="2" s="1"/>
  <c r="BP510" i="2"/>
  <c r="BR510" i="2" s="1"/>
  <c r="BP338" i="2"/>
  <c r="BR338" i="2" s="1"/>
  <c r="BP168" i="2"/>
  <c r="BR168" i="2" s="1"/>
  <c r="BP505" i="2"/>
  <c r="BR505" i="2" s="1"/>
  <c r="BP775" i="2"/>
  <c r="BQ775" i="2" s="1"/>
  <c r="BP75" i="2"/>
  <c r="BQ75" i="2" s="1"/>
  <c r="BP173" i="2"/>
  <c r="BR173" i="2" s="1"/>
  <c r="BP600" i="2"/>
  <c r="BQ600" i="2" s="1"/>
  <c r="BP9" i="2"/>
  <c r="BQ9" i="2" s="1"/>
  <c r="BP158" i="2"/>
  <c r="BR158" i="2" s="1"/>
  <c r="BP26" i="2"/>
  <c r="BR26" i="2" s="1"/>
  <c r="BP186" i="2"/>
  <c r="BR186" i="2" s="1"/>
  <c r="BP125" i="2"/>
  <c r="BQ125" i="2" s="1"/>
  <c r="BP171" i="2"/>
  <c r="BQ171" i="2" s="1"/>
  <c r="BP532" i="2"/>
  <c r="BR532" i="2" s="1"/>
  <c r="BP697" i="2"/>
  <c r="BQ697" i="2" s="1"/>
  <c r="BP182" i="2"/>
  <c r="BR182" i="2" s="1"/>
  <c r="BP141" i="2"/>
  <c r="BR141" i="2" s="1"/>
  <c r="BP414" i="2"/>
  <c r="BQ414" i="2" s="1"/>
  <c r="BP210" i="2"/>
  <c r="BR210" i="2" s="1"/>
  <c r="BP347" i="2"/>
  <c r="BR347" i="2" s="1"/>
  <c r="BP277" i="2"/>
  <c r="BR277" i="2" s="1"/>
  <c r="BP445" i="2"/>
  <c r="BQ445" i="2" s="1"/>
  <c r="BP336" i="2"/>
  <c r="BR336" i="2" s="1"/>
  <c r="BP444" i="2"/>
  <c r="BR444" i="2" s="1"/>
  <c r="BP590" i="2"/>
  <c r="BQ590" i="2" s="1"/>
  <c r="BP275" i="2"/>
  <c r="BR275" i="2" s="1"/>
  <c r="BP281" i="2"/>
  <c r="BQ281" i="2" s="1"/>
  <c r="BP42" i="2"/>
  <c r="BR42" i="2" s="1"/>
  <c r="BP122" i="2"/>
  <c r="BR122" i="2" s="1"/>
  <c r="BP41" i="2"/>
  <c r="BQ41" i="2" s="1"/>
  <c r="BP139" i="2"/>
  <c r="BR139" i="2" s="1"/>
  <c r="BP404" i="2"/>
  <c r="BQ404" i="2" s="1"/>
  <c r="BP30" i="2"/>
  <c r="BR30" i="2" s="1"/>
  <c r="BP166" i="2"/>
  <c r="BQ166" i="2" s="1"/>
  <c r="BP348" i="2"/>
  <c r="BQ348" i="2" s="1"/>
  <c r="BP460" i="2"/>
  <c r="BR460" i="2" s="1"/>
  <c r="BP162" i="2"/>
  <c r="BQ162" i="2" s="1"/>
  <c r="BP91" i="2"/>
  <c r="BR91" i="2" s="1"/>
  <c r="BP372" i="2"/>
  <c r="BR372" i="2" s="1"/>
  <c r="BP808" i="2"/>
  <c r="BR808" i="2" s="1"/>
  <c r="BP156" i="2"/>
  <c r="BR156" i="2" s="1"/>
  <c r="AF716" i="2"/>
  <c r="AU716" i="2" s="1"/>
  <c r="AF685" i="2"/>
  <c r="AU685" i="2" s="1"/>
  <c r="AE190" i="2"/>
  <c r="AT190" i="2" s="1"/>
  <c r="AE69" i="2"/>
  <c r="AT69" i="2" s="1"/>
  <c r="AF717" i="2"/>
  <c r="AU717" i="2" s="1"/>
  <c r="AE579" i="2"/>
  <c r="AT579" i="2" s="1"/>
  <c r="AF478" i="2"/>
  <c r="AU478" i="2" s="1"/>
  <c r="AF468" i="2"/>
  <c r="AU468" i="2" s="1"/>
  <c r="AE816" i="2"/>
  <c r="AT816" i="2" s="1"/>
  <c r="AF167" i="2"/>
  <c r="AU167" i="2" s="1"/>
  <c r="AF520" i="2"/>
  <c r="AU520" i="2" s="1"/>
  <c r="AE464" i="2"/>
  <c r="AT464" i="2" s="1"/>
  <c r="AF148" i="2"/>
  <c r="AU148" i="2" s="1"/>
  <c r="AE350" i="2"/>
  <c r="AT350" i="2" s="1"/>
  <c r="AE164" i="2"/>
  <c r="AT164" i="2" s="1"/>
  <c r="AF256" i="2"/>
  <c r="AU256" i="2" s="1"/>
  <c r="AE768" i="2"/>
  <c r="AT768" i="2" s="1"/>
  <c r="AF207" i="2"/>
  <c r="AU207" i="2" s="1"/>
  <c r="AE433" i="2"/>
  <c r="AT433" i="2" s="1"/>
  <c r="BP494" i="2"/>
  <c r="BR494" i="2" s="1"/>
  <c r="BP572" i="2"/>
  <c r="BQ572" i="2" s="1"/>
  <c r="BP128" i="2"/>
  <c r="BR128" i="2" s="1"/>
  <c r="BP254" i="2"/>
  <c r="BR254" i="2" s="1"/>
  <c r="BP316" i="2"/>
  <c r="BR316" i="2" s="1"/>
  <c r="BP462" i="2"/>
  <c r="BR462" i="2" s="1"/>
  <c r="BP28" i="2"/>
  <c r="BR28" i="2" s="1"/>
  <c r="BP217" i="2"/>
  <c r="BR217" i="2" s="1"/>
  <c r="BP419" i="2"/>
  <c r="BR419" i="2" s="1"/>
  <c r="BP800" i="2"/>
  <c r="BQ800" i="2" s="1"/>
  <c r="BP94" i="2"/>
  <c r="BR94" i="2" s="1"/>
  <c r="BP371" i="2"/>
  <c r="BR371" i="2" s="1"/>
  <c r="BP479" i="2"/>
  <c r="BQ479" i="2" s="1"/>
  <c r="BP58" i="2"/>
  <c r="BR58" i="2" s="1"/>
  <c r="BP346" i="2"/>
  <c r="BR346" i="2" s="1"/>
  <c r="BP218" i="2"/>
  <c r="BR218" i="2" s="1"/>
  <c r="BP90" i="2"/>
  <c r="BR90" i="2" s="1"/>
  <c r="BP273" i="2"/>
  <c r="BQ273" i="2" s="1"/>
  <c r="BP105" i="2"/>
  <c r="BQ105" i="2" s="1"/>
  <c r="BP268" i="2"/>
  <c r="BQ268" i="2" s="1"/>
  <c r="BP363" i="2"/>
  <c r="BQ363" i="2" s="1"/>
  <c r="BP107" i="2"/>
  <c r="BR107" i="2" s="1"/>
  <c r="BP674" i="2"/>
  <c r="BQ674" i="2" s="1"/>
  <c r="BP390" i="2"/>
  <c r="BR390" i="2" s="1"/>
  <c r="BP511" i="2"/>
  <c r="BQ511" i="2" s="1"/>
  <c r="BP729" i="2"/>
  <c r="BQ729" i="2" s="1"/>
  <c r="BP545" i="2"/>
  <c r="BR545" i="2" s="1"/>
  <c r="BP52" i="2"/>
  <c r="BR52" i="2" s="1"/>
  <c r="BP278" i="2"/>
  <c r="BR278" i="2" s="1"/>
  <c r="BP150" i="2"/>
  <c r="BR150" i="2" s="1"/>
  <c r="BP337" i="2"/>
  <c r="BQ337" i="2" s="1"/>
  <c r="BP185" i="2"/>
  <c r="BR185" i="2" s="1"/>
  <c r="BP264" i="2"/>
  <c r="BQ264" i="2" s="1"/>
  <c r="BP99" i="2"/>
  <c r="BR99" i="2" s="1"/>
  <c r="BP382" i="2"/>
  <c r="BQ382" i="2" s="1"/>
  <c r="BP709" i="2"/>
  <c r="BR709" i="2" s="1"/>
  <c r="BP56" i="2"/>
  <c r="BQ56" i="2" s="1"/>
  <c r="BP146" i="2"/>
  <c r="BQ146" i="2" s="1"/>
  <c r="BP177" i="2"/>
  <c r="BQ177" i="2" s="1"/>
  <c r="BP136" i="2"/>
  <c r="BR136" i="2" s="1"/>
  <c r="BP531" i="2"/>
  <c r="BQ531" i="2" s="1"/>
  <c r="BP452" i="2"/>
  <c r="BR452" i="2" s="1"/>
  <c r="BP213" i="2"/>
  <c r="BR213" i="2" s="1"/>
  <c r="BP87" i="2"/>
  <c r="BQ87" i="2" s="1"/>
  <c r="BP701" i="2"/>
  <c r="BR701" i="2" s="1"/>
  <c r="BP643" i="2"/>
  <c r="BR643" i="2" s="1"/>
  <c r="BP738" i="2"/>
  <c r="BR738" i="2" s="1"/>
  <c r="BP645" i="2"/>
  <c r="BR645" i="2" s="1"/>
  <c r="BP547" i="2"/>
  <c r="BR547" i="2" s="1"/>
  <c r="BP190" i="2"/>
  <c r="BR190" i="2" s="1"/>
  <c r="BP224" i="2"/>
  <c r="BQ224" i="2" s="1"/>
  <c r="BP540" i="2"/>
  <c r="BR540" i="2" s="1"/>
  <c r="BP366" i="2"/>
  <c r="BR366" i="2" s="1"/>
  <c r="BP129" i="2"/>
  <c r="BR129" i="2" s="1"/>
  <c r="BP634" i="2"/>
  <c r="BR634" i="2" s="1"/>
  <c r="BP727" i="2"/>
  <c r="BQ727" i="2" s="1"/>
  <c r="BP345" i="2"/>
  <c r="BR345" i="2" s="1"/>
  <c r="BP243" i="2"/>
  <c r="BR243" i="2" s="1"/>
  <c r="BP802" i="2"/>
  <c r="BQ802" i="2" s="1"/>
  <c r="BP74" i="2"/>
  <c r="BR74" i="2" s="1"/>
  <c r="BP330" i="2"/>
  <c r="BR330" i="2" s="1"/>
  <c r="BP202" i="2"/>
  <c r="BR202" i="2" s="1"/>
  <c r="BP67" i="2"/>
  <c r="BR67" i="2" s="1"/>
  <c r="BP253" i="2"/>
  <c r="BR253" i="2" s="1"/>
  <c r="BP81" i="2"/>
  <c r="BQ81" i="2" s="1"/>
  <c r="BP248" i="2"/>
  <c r="BR248" i="2" s="1"/>
  <c r="BP331" i="2"/>
  <c r="BQ331" i="2" s="1"/>
  <c r="BP69" i="2"/>
  <c r="BR69" i="2" s="1"/>
  <c r="BP706" i="2"/>
  <c r="BQ706" i="2" s="1"/>
  <c r="BP564" i="2"/>
  <c r="BR564" i="2" s="1"/>
  <c r="BP616" i="2"/>
  <c r="BQ616" i="2" s="1"/>
  <c r="BP613" i="2"/>
  <c r="BR613" i="2" s="1"/>
  <c r="BP14" i="2"/>
  <c r="BR14" i="2" s="1"/>
  <c r="BP68" i="2"/>
  <c r="BQ68" i="2" s="1"/>
  <c r="BP262" i="2"/>
  <c r="BQ262" i="2" s="1"/>
  <c r="BP134" i="2"/>
  <c r="BR134" i="2" s="1"/>
  <c r="BP321" i="2"/>
  <c r="BR321" i="2" s="1"/>
  <c r="BP161" i="2"/>
  <c r="BR161" i="2" s="1"/>
  <c r="BP176" i="2"/>
  <c r="BQ176" i="2" s="1"/>
  <c r="BP451" i="2"/>
  <c r="BQ451" i="2" s="1"/>
  <c r="BP492" i="2"/>
  <c r="BR492" i="2" s="1"/>
  <c r="BP768" i="2"/>
  <c r="BQ768" i="2" s="1"/>
  <c r="BP354" i="2"/>
  <c r="BQ354" i="2" s="1"/>
  <c r="BP98" i="2"/>
  <c r="BQ98" i="2" s="1"/>
  <c r="BP113" i="2"/>
  <c r="BR113" i="2" s="1"/>
  <c r="BP379" i="2"/>
  <c r="BR379" i="2" s="1"/>
  <c r="BP658" i="2"/>
  <c r="BQ658" i="2" s="1"/>
  <c r="BP447" i="2"/>
  <c r="BR447" i="2" s="1"/>
  <c r="BP85" i="2"/>
  <c r="BQ85" i="2" s="1"/>
  <c r="BP694" i="2"/>
  <c r="BQ694" i="2" s="1"/>
  <c r="BP683" i="2"/>
  <c r="BQ683" i="2" s="1"/>
  <c r="BP385" i="2"/>
  <c r="BQ385" i="2" s="1"/>
  <c r="BP698" i="2"/>
  <c r="BR698" i="2" s="1"/>
  <c r="BP70" i="2"/>
  <c r="BR70" i="2" s="1"/>
  <c r="BP89" i="2"/>
  <c r="BR89" i="2" s="1"/>
  <c r="BP627" i="2"/>
  <c r="BR627" i="2" s="1"/>
  <c r="BP43" i="2"/>
  <c r="BR43" i="2" s="1"/>
  <c r="BP307" i="2"/>
  <c r="BR307" i="2" s="1"/>
  <c r="BP664" i="2"/>
  <c r="BQ664" i="2" s="1"/>
  <c r="BP238" i="2"/>
  <c r="BR238" i="2" s="1"/>
  <c r="BP296" i="2"/>
  <c r="BQ296" i="2" s="1"/>
  <c r="BP430" i="2"/>
  <c r="BR430" i="2" s="1"/>
  <c r="BP44" i="2"/>
  <c r="BQ44" i="2" s="1"/>
  <c r="BP193" i="2"/>
  <c r="BQ193" i="2" s="1"/>
  <c r="BP483" i="2"/>
  <c r="BR483" i="2" s="1"/>
  <c r="BP736" i="2"/>
  <c r="BQ736" i="2" s="1"/>
  <c r="BP32" i="2"/>
  <c r="BR32" i="2" s="1"/>
  <c r="BP298" i="2"/>
  <c r="BR298" i="2" s="1"/>
  <c r="BP170" i="2"/>
  <c r="BR170" i="2" s="1"/>
  <c r="BP357" i="2"/>
  <c r="BQ357" i="2" s="1"/>
  <c r="BP209" i="2"/>
  <c r="BQ209" i="2" s="1"/>
  <c r="BP376" i="2"/>
  <c r="BR376" i="2" s="1"/>
  <c r="BP184" i="2"/>
  <c r="BR184" i="2" s="1"/>
  <c r="BP267" i="2"/>
  <c r="BR267" i="2" s="1"/>
  <c r="BP435" i="2"/>
  <c r="BQ435" i="2" s="1"/>
  <c r="BP550" i="2"/>
  <c r="BR550" i="2" s="1"/>
  <c r="BP500" i="2"/>
  <c r="BR500" i="2" s="1"/>
  <c r="BP779" i="2"/>
  <c r="BR779" i="2" s="1"/>
  <c r="BP784" i="2"/>
  <c r="BQ784" i="2" s="1"/>
  <c r="BP46" i="2"/>
  <c r="BR46" i="2" s="1"/>
  <c r="BP358" i="2"/>
  <c r="BR358" i="2" s="1"/>
  <c r="BP230" i="2"/>
  <c r="BQ230" i="2" s="1"/>
  <c r="BP102" i="2"/>
  <c r="BQ102" i="2" s="1"/>
  <c r="BP289" i="2"/>
  <c r="BQ289" i="2" s="1"/>
  <c r="BP121" i="2"/>
  <c r="BR121" i="2" s="1"/>
  <c r="BP15" i="2"/>
  <c r="BQ15" i="2" s="1"/>
  <c r="BP650" i="2"/>
  <c r="BR650" i="2" s="1"/>
  <c r="BP415" i="2"/>
  <c r="BQ415" i="2" s="1"/>
  <c r="BP665" i="2"/>
  <c r="BQ665" i="2" s="1"/>
  <c r="BP290" i="2"/>
  <c r="BQ290" i="2" s="1"/>
  <c r="BP349" i="2"/>
  <c r="BQ349" i="2" s="1"/>
  <c r="BP364" i="2"/>
  <c r="BR364" i="2" s="1"/>
  <c r="BP251" i="2"/>
  <c r="BR251" i="2" s="1"/>
  <c r="BP534" i="2"/>
  <c r="BQ534" i="2" s="1"/>
  <c r="BP818" i="2"/>
  <c r="BQ818" i="2" s="1"/>
  <c r="BP244" i="2"/>
  <c r="BR244" i="2" s="1"/>
  <c r="BP544" i="2"/>
  <c r="BR544" i="2" s="1"/>
  <c r="BP587" i="2"/>
  <c r="BR587" i="2" s="1"/>
  <c r="BP239" i="2"/>
  <c r="BR239" i="2" s="1"/>
  <c r="BP270" i="2"/>
  <c r="BQ270" i="2" s="1"/>
  <c r="BP206" i="2"/>
  <c r="BQ206" i="2" s="1"/>
  <c r="BP597" i="2"/>
  <c r="BR597" i="2" s="1"/>
  <c r="BP22" i="2"/>
  <c r="BQ22" i="2" s="1"/>
  <c r="BP313" i="2"/>
  <c r="BR313" i="2" s="1"/>
  <c r="BP179" i="2"/>
  <c r="BQ179" i="2" s="1"/>
  <c r="BP631" i="2"/>
  <c r="BQ631" i="2" s="1"/>
  <c r="BP174" i="2"/>
  <c r="BR174" i="2" s="1"/>
  <c r="BP192" i="2"/>
  <c r="BR192" i="2" s="1"/>
  <c r="BP508" i="2"/>
  <c r="BR508" i="2" s="1"/>
  <c r="BP350" i="2"/>
  <c r="BQ350" i="2" s="1"/>
  <c r="BP109" i="2"/>
  <c r="BR109" i="2" s="1"/>
  <c r="BP666" i="2"/>
  <c r="BR666" i="2" s="1"/>
  <c r="BP599" i="2"/>
  <c r="BR599" i="2" s="1"/>
  <c r="BP48" i="2"/>
  <c r="BQ48" i="2" s="1"/>
  <c r="BP282" i="2"/>
  <c r="BR282" i="2" s="1"/>
  <c r="BP154" i="2"/>
  <c r="BR154" i="2" s="1"/>
  <c r="BP341" i="2"/>
  <c r="BQ341" i="2" s="1"/>
  <c r="BP189" i="2"/>
  <c r="BR189" i="2" s="1"/>
  <c r="BP352" i="2"/>
  <c r="BR352" i="2" s="1"/>
  <c r="BP152" i="2"/>
  <c r="BR152" i="2" s="1"/>
  <c r="BP235" i="2"/>
  <c r="BQ235" i="2" s="1"/>
  <c r="BP499" i="2"/>
  <c r="BR499" i="2" s="1"/>
  <c r="BP518" i="2"/>
  <c r="BQ518" i="2" s="1"/>
  <c r="BP468" i="2"/>
  <c r="BQ468" i="2" s="1"/>
  <c r="BP786" i="2"/>
  <c r="BQ786" i="2" s="1"/>
  <c r="BP719" i="2"/>
  <c r="BQ719" i="2" s="1"/>
  <c r="BP62" i="2"/>
  <c r="BR62" i="2" s="1"/>
  <c r="BP342" i="2"/>
  <c r="BR342" i="2" s="1"/>
  <c r="BP214" i="2"/>
  <c r="BR214" i="2" s="1"/>
  <c r="BP86" i="2"/>
  <c r="BQ86" i="2" s="1"/>
  <c r="BP269" i="2"/>
  <c r="BQ269" i="2" s="1"/>
  <c r="BP97" i="2"/>
  <c r="BR97" i="2" s="1"/>
  <c r="BP355" i="2"/>
  <c r="BR355" i="2" s="1"/>
  <c r="BP682" i="2"/>
  <c r="BR682" i="2" s="1"/>
  <c r="BP543" i="2"/>
  <c r="BQ543" i="2" s="1"/>
  <c r="BP481" i="2"/>
  <c r="BR481" i="2" s="1"/>
  <c r="BP274" i="2"/>
  <c r="BQ274" i="2" s="1"/>
  <c r="BP333" i="2"/>
  <c r="BR333" i="2" s="1"/>
  <c r="BP344" i="2"/>
  <c r="BR344" i="2" s="1"/>
  <c r="BP219" i="2"/>
  <c r="BQ219" i="2" s="1"/>
  <c r="BP502" i="2"/>
  <c r="BQ502" i="2" s="1"/>
  <c r="BP754" i="2"/>
  <c r="BQ754" i="2" s="1"/>
  <c r="BP228" i="2"/>
  <c r="BR228" i="2" s="1"/>
  <c r="BP416" i="2"/>
  <c r="BR416" i="2" s="1"/>
  <c r="BP688" i="2"/>
  <c r="BR688" i="2" s="1"/>
  <c r="BP207" i="2"/>
  <c r="BQ207" i="2" s="1"/>
  <c r="BP329" i="2"/>
  <c r="BR329" i="2" s="1"/>
  <c r="BP257" i="2"/>
  <c r="BR257" i="2" s="1"/>
  <c r="BP60" i="2"/>
  <c r="BR60" i="2" s="1"/>
  <c r="BP12" i="2"/>
  <c r="BR12" i="2" s="1"/>
  <c r="BP237" i="2"/>
  <c r="BR237" i="2" s="1"/>
  <c r="BP21" i="2"/>
  <c r="BR21" i="2" s="1"/>
  <c r="BP441" i="2"/>
  <c r="BR441" i="2" s="1"/>
  <c r="BP110" i="2"/>
  <c r="BR110" i="2" s="1"/>
  <c r="BP47" i="2"/>
  <c r="BQ47" i="2" s="1"/>
  <c r="BP380" i="2"/>
  <c r="BR380" i="2" s="1"/>
  <c r="BP286" i="2"/>
  <c r="BR286" i="2" s="1"/>
  <c r="BP360" i="2"/>
  <c r="BQ360" i="2" s="1"/>
  <c r="BP526" i="2"/>
  <c r="BR526" i="2" s="1"/>
  <c r="BP10" i="2"/>
  <c r="BR10" i="2" s="1"/>
  <c r="BP64" i="2"/>
  <c r="BR64" i="2" s="1"/>
  <c r="BP266" i="2"/>
  <c r="BQ266" i="2" s="1"/>
  <c r="BP138" i="2"/>
  <c r="BR138" i="2" s="1"/>
  <c r="BP325" i="2"/>
  <c r="BR325" i="2" s="1"/>
  <c r="BP169" i="2"/>
  <c r="BR169" i="2" s="1"/>
  <c r="BP332" i="2"/>
  <c r="BR332" i="2" s="1"/>
  <c r="BP120" i="2"/>
  <c r="BR120" i="2" s="1"/>
  <c r="BP203" i="2"/>
  <c r="BQ203" i="2" s="1"/>
  <c r="BP563" i="2"/>
  <c r="BQ563" i="2" s="1"/>
  <c r="BP486" i="2"/>
  <c r="BR486" i="2" s="1"/>
  <c r="BP436" i="2"/>
  <c r="BQ436" i="2" s="1"/>
  <c r="BP722" i="2"/>
  <c r="BQ722" i="2" s="1"/>
  <c r="BP591" i="2"/>
  <c r="BQ591" i="2" s="1"/>
  <c r="BP78" i="2"/>
  <c r="BR78" i="2" s="1"/>
  <c r="BP326" i="2"/>
  <c r="BQ326" i="2" s="1"/>
  <c r="BP198" i="2"/>
  <c r="BR198" i="2" s="1"/>
  <c r="BP59" i="2"/>
  <c r="BQ59" i="2" s="1"/>
  <c r="BP249" i="2"/>
  <c r="BQ249" i="2" s="1"/>
  <c r="BP368" i="2"/>
  <c r="BR368" i="2" s="1"/>
  <c r="BP259" i="2"/>
  <c r="BR259" i="2" s="1"/>
  <c r="BP542" i="2"/>
  <c r="BR542" i="2" s="1"/>
  <c r="BP747" i="2"/>
  <c r="BR747" i="2" s="1"/>
  <c r="BP50" i="2"/>
  <c r="BQ50" i="2" s="1"/>
  <c r="BP226" i="2"/>
  <c r="BR226" i="2" s="1"/>
  <c r="BP285" i="2"/>
  <c r="BR285" i="2" s="1"/>
  <c r="BP280" i="2"/>
  <c r="BQ280" i="2" s="1"/>
  <c r="BP123" i="2"/>
  <c r="BQ123" i="2" s="1"/>
  <c r="BP406" i="2"/>
  <c r="BR406" i="2" s="1"/>
  <c r="BP677" i="2"/>
  <c r="BR677" i="2" s="1"/>
  <c r="BP100" i="2"/>
  <c r="BQ100" i="2" s="1"/>
  <c r="BP700" i="2"/>
  <c r="BR700" i="2" s="1"/>
  <c r="BP573" i="2"/>
  <c r="BR573" i="2" s="1"/>
  <c r="BP472" i="2"/>
  <c r="BR472" i="2" s="1"/>
  <c r="AF281" i="2"/>
  <c r="AU281" i="2" s="1"/>
  <c r="AF556" i="2"/>
  <c r="AU556" i="2" s="1"/>
  <c r="AE719" i="2"/>
  <c r="AT719" i="2" s="1"/>
  <c r="AE275" i="2"/>
  <c r="AT275" i="2" s="1"/>
  <c r="AF227" i="2"/>
  <c r="AU227" i="2" s="1"/>
  <c r="AF805" i="2"/>
  <c r="AU805" i="2" s="1"/>
  <c r="AE544" i="2"/>
  <c r="AT544" i="2" s="1"/>
  <c r="AE453" i="2"/>
  <c r="AT453" i="2" s="1"/>
  <c r="AF437" i="2"/>
  <c r="AU437" i="2" s="1"/>
  <c r="AE482" i="2"/>
  <c r="AT482" i="2" s="1"/>
  <c r="AE775" i="2"/>
  <c r="AT775" i="2" s="1"/>
  <c r="AF210" i="2"/>
  <c r="AU210" i="2" s="1"/>
  <c r="AF621" i="2"/>
  <c r="AU621" i="2" s="1"/>
  <c r="AE304" i="2"/>
  <c r="AT304" i="2" s="1"/>
  <c r="AF810" i="2"/>
  <c r="AU810" i="2" s="1"/>
  <c r="AE223" i="2"/>
  <c r="AT223" i="2" s="1"/>
  <c r="AE802" i="2"/>
  <c r="AT802" i="2" s="1"/>
  <c r="AF623" i="2"/>
  <c r="AU623" i="2" s="1"/>
  <c r="AE188" i="2"/>
  <c r="AT188" i="2" s="1"/>
  <c r="AF371" i="2"/>
  <c r="AU371" i="2" s="1"/>
  <c r="AE367" i="2"/>
  <c r="AT367" i="2" s="1"/>
  <c r="AE776" i="2"/>
  <c r="AT776" i="2" s="1"/>
  <c r="AF346" i="2"/>
  <c r="AU346" i="2" s="1"/>
  <c r="AF356" i="2"/>
  <c r="AU356" i="2" s="1"/>
  <c r="AE442" i="2"/>
  <c r="AT442" i="2" s="1"/>
  <c r="AE210" i="2"/>
  <c r="AT210" i="2" s="1"/>
  <c r="AF635" i="2"/>
  <c r="AU635" i="2" s="1"/>
  <c r="AE663" i="2"/>
  <c r="AT663" i="2" s="1"/>
  <c r="AF490" i="2"/>
  <c r="AU490" i="2" s="1"/>
  <c r="BP73" i="2"/>
  <c r="BQ73" i="2" s="1"/>
  <c r="BP328" i="2"/>
  <c r="BQ328" i="2" s="1"/>
  <c r="BP240" i="2"/>
  <c r="BQ240" i="2" s="1"/>
  <c r="BP112" i="2"/>
  <c r="BR112" i="2" s="1"/>
  <c r="BP323" i="2"/>
  <c r="BR323" i="2" s="1"/>
  <c r="BP195" i="2"/>
  <c r="BQ195" i="2" s="1"/>
  <c r="BP53" i="2"/>
  <c r="BQ53" i="2" s="1"/>
  <c r="BP579" i="2"/>
  <c r="BR579" i="2" s="1"/>
  <c r="BP606" i="2"/>
  <c r="BR606" i="2" s="1"/>
  <c r="BP478" i="2"/>
  <c r="BQ478" i="2" s="1"/>
  <c r="BP556" i="2"/>
  <c r="BR556" i="2" s="1"/>
  <c r="BP428" i="2"/>
  <c r="BR428" i="2" s="1"/>
  <c r="BP632" i="2"/>
  <c r="BR632" i="2" s="1"/>
  <c r="BP695" i="2"/>
  <c r="BQ695" i="2" s="1"/>
  <c r="BP569" i="2"/>
  <c r="BR569" i="2" s="1"/>
  <c r="BP533" i="2"/>
  <c r="BR533" i="2" s="1"/>
  <c r="BP18" i="2"/>
  <c r="BR18" i="2" s="1"/>
  <c r="BP8" i="2"/>
  <c r="BQ8" i="2" s="1"/>
  <c r="BP72" i="2"/>
  <c r="BQ72" i="2" s="1"/>
  <c r="BP322" i="2"/>
  <c r="BR322" i="2" s="1"/>
  <c r="BP258" i="2"/>
  <c r="BR258" i="2" s="1"/>
  <c r="BP194" i="2"/>
  <c r="BQ194" i="2" s="1"/>
  <c r="BP130" i="2"/>
  <c r="BR130" i="2" s="1"/>
  <c r="BP51" i="2"/>
  <c r="BR51" i="2" s="1"/>
  <c r="BP317" i="2"/>
  <c r="BQ317" i="2" s="1"/>
  <c r="BP241" i="2"/>
  <c r="BQ241" i="2" s="1"/>
  <c r="BP157" i="2"/>
  <c r="BR157" i="2" s="1"/>
  <c r="BP65" i="2"/>
  <c r="BR65" i="2" s="1"/>
  <c r="BP320" i="2"/>
  <c r="BR320" i="2" s="1"/>
  <c r="BP232" i="2"/>
  <c r="BQ232" i="2" s="1"/>
  <c r="BP104" i="2"/>
  <c r="BR104" i="2" s="1"/>
  <c r="BP315" i="2"/>
  <c r="BR315" i="2" s="1"/>
  <c r="BP187" i="2"/>
  <c r="BQ187" i="2" s="1"/>
  <c r="BP37" i="2"/>
  <c r="BQ37" i="2" s="1"/>
  <c r="BP589" i="2"/>
  <c r="BQ589" i="2" s="1"/>
  <c r="BP598" i="2"/>
  <c r="BR598" i="2" s="1"/>
  <c r="BP470" i="2"/>
  <c r="BQ470" i="2" s="1"/>
  <c r="BP548" i="2"/>
  <c r="BQ548" i="2" s="1"/>
  <c r="BP420" i="2"/>
  <c r="BQ420" i="2" s="1"/>
  <c r="BP648" i="2"/>
  <c r="BQ648" i="2" s="1"/>
  <c r="BP663" i="2"/>
  <c r="BQ663" i="2" s="1"/>
  <c r="BP469" i="2"/>
  <c r="BR469" i="2" s="1"/>
  <c r="BP165" i="2"/>
  <c r="BR165" i="2" s="1"/>
  <c r="BP356" i="2"/>
  <c r="BR356" i="2" s="1"/>
  <c r="BP164" i="2"/>
  <c r="BQ164" i="2" s="1"/>
  <c r="BP327" i="2"/>
  <c r="BR327" i="2" s="1"/>
  <c r="BP29" i="2"/>
  <c r="BQ29" i="2" s="1"/>
  <c r="BP466" i="2"/>
  <c r="BQ466" i="2" s="1"/>
  <c r="BP487" i="2"/>
  <c r="BR487" i="2" s="1"/>
  <c r="BP766" i="2"/>
  <c r="BR766" i="2" s="1"/>
  <c r="BP785" i="2"/>
  <c r="BQ785" i="2" s="1"/>
  <c r="BP588" i="2"/>
  <c r="BR588" i="2" s="1"/>
  <c r="BP720" i="2"/>
  <c r="BR720" i="2" s="1"/>
  <c r="BP661" i="2"/>
  <c r="BQ661" i="2" s="1"/>
  <c r="BP799" i="2"/>
  <c r="BQ799" i="2" s="1"/>
  <c r="BP124" i="2"/>
  <c r="BR124" i="2" s="1"/>
  <c r="BP491" i="2"/>
  <c r="BR491" i="2" s="1"/>
  <c r="BP33" i="2"/>
  <c r="BR33" i="2" s="1"/>
  <c r="BP304" i="2"/>
  <c r="BR304" i="2" s="1"/>
  <c r="BP208" i="2"/>
  <c r="BR208" i="2" s="1"/>
  <c r="BP79" i="2"/>
  <c r="BQ79" i="2" s="1"/>
  <c r="BP291" i="2"/>
  <c r="BR291" i="2" s="1"/>
  <c r="BP163" i="2"/>
  <c r="BR163" i="2" s="1"/>
  <c r="BP387" i="2"/>
  <c r="BR387" i="2" s="1"/>
  <c r="BP618" i="2"/>
  <c r="BR618" i="2" s="1"/>
  <c r="BP574" i="2"/>
  <c r="BR574" i="2" s="1"/>
  <c r="BP446" i="2"/>
  <c r="BR446" i="2" s="1"/>
  <c r="BP524" i="2"/>
  <c r="BR524" i="2" s="1"/>
  <c r="BP396" i="2"/>
  <c r="BR396" i="2" s="1"/>
  <c r="BP696" i="2"/>
  <c r="BQ696" i="2" s="1"/>
  <c r="BP541" i="2"/>
  <c r="BR541" i="2" s="1"/>
  <c r="BP793" i="2"/>
  <c r="BQ793" i="2" s="1"/>
  <c r="BP783" i="2"/>
  <c r="BR783" i="2" s="1"/>
  <c r="BP34" i="2"/>
  <c r="BQ34" i="2" s="1"/>
  <c r="BP24" i="2"/>
  <c r="BR24" i="2" s="1"/>
  <c r="BP370" i="2"/>
  <c r="BR370" i="2" s="1"/>
  <c r="BP306" i="2"/>
  <c r="BQ306" i="2" s="1"/>
  <c r="BP242" i="2"/>
  <c r="BQ242" i="2" s="1"/>
  <c r="BP178" i="2"/>
  <c r="BR178" i="2" s="1"/>
  <c r="BP114" i="2"/>
  <c r="BQ114" i="2" s="1"/>
  <c r="BP19" i="2"/>
  <c r="BQ19" i="2" s="1"/>
  <c r="BP301" i="2"/>
  <c r="BR301" i="2" s="1"/>
  <c r="BP221" i="2"/>
  <c r="BQ221" i="2" s="1"/>
  <c r="BP137" i="2"/>
  <c r="BR137" i="2" s="1"/>
  <c r="BP17" i="2"/>
  <c r="BR17" i="2" s="1"/>
  <c r="BP300" i="2"/>
  <c r="BQ300" i="2" s="1"/>
  <c r="BP200" i="2"/>
  <c r="BQ200" i="2" s="1"/>
  <c r="BP63" i="2"/>
  <c r="BR63" i="2" s="1"/>
  <c r="BP283" i="2"/>
  <c r="BQ283" i="2" s="1"/>
  <c r="BP155" i="2"/>
  <c r="BR155" i="2" s="1"/>
  <c r="BP403" i="2"/>
  <c r="BR403" i="2" s="1"/>
  <c r="BP626" i="2"/>
  <c r="BQ626" i="2" s="1"/>
  <c r="BP566" i="2"/>
  <c r="BR566" i="2" s="1"/>
  <c r="BP438" i="2"/>
  <c r="BR438" i="2" s="1"/>
  <c r="BP516" i="2"/>
  <c r="BQ516" i="2" s="1"/>
  <c r="BP388" i="2"/>
  <c r="BQ388" i="2" s="1"/>
  <c r="BP712" i="2"/>
  <c r="BR712" i="2" s="1"/>
  <c r="BP765" i="2"/>
  <c r="BR765" i="2" s="1"/>
  <c r="BP417" i="2"/>
  <c r="BR417" i="2" s="1"/>
  <c r="BP149" i="2"/>
  <c r="BR149" i="2" s="1"/>
  <c r="BP292" i="2"/>
  <c r="BQ292" i="2" s="1"/>
  <c r="BP116" i="2"/>
  <c r="BQ116" i="2" s="1"/>
  <c r="BP311" i="2"/>
  <c r="BQ311" i="2" s="1"/>
  <c r="BP595" i="2"/>
  <c r="BR595" i="2" s="1"/>
  <c r="BP576" i="2"/>
  <c r="BR576" i="2" s="1"/>
  <c r="BP551" i="2"/>
  <c r="BQ551" i="2" s="1"/>
  <c r="BP525" i="2"/>
  <c r="BQ525" i="2" s="1"/>
  <c r="BP732" i="2"/>
  <c r="BR732" i="2" s="1"/>
  <c r="BP465" i="2"/>
  <c r="BR465" i="2" s="1"/>
  <c r="BP746" i="2"/>
  <c r="BQ746" i="2" s="1"/>
  <c r="BP809" i="2"/>
  <c r="BR809" i="2" s="1"/>
  <c r="BP735" i="2"/>
  <c r="BQ735" i="2" s="1"/>
  <c r="BP335" i="2"/>
  <c r="BR335" i="2" s="1"/>
  <c r="BP394" i="2"/>
  <c r="BR394" i="2" s="1"/>
  <c r="BP477" i="2"/>
  <c r="BR477" i="2" s="1"/>
  <c r="BP659" i="2"/>
  <c r="BR659" i="2" s="1"/>
  <c r="BP229" i="2"/>
  <c r="BQ229" i="2" s="1"/>
  <c r="BP101" i="2"/>
  <c r="BR101" i="2" s="1"/>
  <c r="BP308" i="2"/>
  <c r="BQ308" i="2" s="1"/>
  <c r="BP180" i="2"/>
  <c r="BR180" i="2" s="1"/>
  <c r="BP23" i="2"/>
  <c r="BQ23" i="2" s="1"/>
  <c r="BP215" i="2"/>
  <c r="BQ215" i="2" s="1"/>
  <c r="BP539" i="2"/>
  <c r="BR539" i="2" s="1"/>
  <c r="BP498" i="2"/>
  <c r="BQ498" i="2" s="1"/>
  <c r="BP448" i="2"/>
  <c r="BR448" i="2" s="1"/>
  <c r="BP668" i="2"/>
  <c r="BR668" i="2" s="1"/>
  <c r="BP623" i="2"/>
  <c r="BR623" i="2" s="1"/>
  <c r="BP425" i="2"/>
  <c r="BQ425" i="2" s="1"/>
  <c r="BP389" i="2"/>
  <c r="BQ389" i="2" s="1"/>
  <c r="BP527" i="2"/>
  <c r="BR527" i="2" s="1"/>
  <c r="BP778" i="2"/>
  <c r="BR778" i="2" s="1"/>
  <c r="BP721" i="2"/>
  <c r="BQ721" i="2" s="1"/>
  <c r="BP707" i="2"/>
  <c r="BR707" i="2" s="1"/>
  <c r="BP513" i="2"/>
  <c r="BQ513" i="2" s="1"/>
  <c r="BP367" i="2"/>
  <c r="BR367" i="2" s="1"/>
  <c r="BP77" i="2"/>
  <c r="BQ77" i="2" s="1"/>
  <c r="BP685" i="2"/>
  <c r="BQ685" i="2" s="1"/>
  <c r="BP816" i="2"/>
  <c r="BQ816" i="2" s="1"/>
  <c r="BP751" i="2"/>
  <c r="BQ751" i="2" s="1"/>
  <c r="BP261" i="2"/>
  <c r="BR261" i="2" s="1"/>
  <c r="BP197" i="2"/>
  <c r="BR197" i="2" s="1"/>
  <c r="BP133" i="2"/>
  <c r="BR133" i="2" s="1"/>
  <c r="BP57" i="2"/>
  <c r="BR57" i="2" s="1"/>
  <c r="BP340" i="2"/>
  <c r="BQ340" i="2" s="1"/>
  <c r="BP276" i="2"/>
  <c r="BR276" i="2" s="1"/>
  <c r="BP212" i="2"/>
  <c r="BR212" i="2" s="1"/>
  <c r="BP148" i="2"/>
  <c r="BQ148" i="2" s="1"/>
  <c r="BP84" i="2"/>
  <c r="BQ84" i="2" s="1"/>
  <c r="BP359" i="2"/>
  <c r="BQ359" i="2" s="1"/>
  <c r="BP279" i="2"/>
  <c r="BQ279" i="2" s="1"/>
  <c r="BP151" i="2"/>
  <c r="BQ151" i="2" s="1"/>
  <c r="BP411" i="2"/>
  <c r="BQ411" i="2" s="1"/>
  <c r="BP630" i="2"/>
  <c r="BR630" i="2" s="1"/>
  <c r="BP562" i="2"/>
  <c r="BR562" i="2" s="1"/>
  <c r="BP434" i="2"/>
  <c r="BQ434" i="2" s="1"/>
  <c r="BP512" i="2"/>
  <c r="BR512" i="2" s="1"/>
  <c r="BP384" i="2"/>
  <c r="BR384" i="2" s="1"/>
  <c r="BP603" i="2"/>
  <c r="BR603" i="2" s="1"/>
  <c r="BP803" i="2"/>
  <c r="BR803" i="2" s="1"/>
  <c r="BP734" i="2"/>
  <c r="BQ734" i="2" s="1"/>
  <c r="BP397" i="2"/>
  <c r="BR397" i="2" s="1"/>
  <c r="BP637" i="2"/>
  <c r="BR637" i="2" s="1"/>
  <c r="BP796" i="2"/>
  <c r="BR796" i="2" s="1"/>
  <c r="BP619" i="2"/>
  <c r="BQ619" i="2" s="1"/>
  <c r="BP723" i="2"/>
  <c r="BR723" i="2" s="1"/>
  <c r="BP399" i="2"/>
  <c r="BQ399" i="2" s="1"/>
  <c r="BP624" i="2"/>
  <c r="BQ624" i="2" s="1"/>
  <c r="BP763" i="2"/>
  <c r="BQ763" i="2" s="1"/>
  <c r="BP711" i="2"/>
  <c r="BQ711" i="2" s="1"/>
  <c r="BP797" i="2"/>
  <c r="BR797" i="2" s="1"/>
  <c r="BP593" i="2"/>
  <c r="BR593" i="2" s="1"/>
  <c r="BP776" i="2"/>
  <c r="BR776" i="2" s="1"/>
  <c r="BP565" i="2"/>
  <c r="BR565" i="2" s="1"/>
  <c r="BP681" i="2"/>
  <c r="BR681" i="2" s="1"/>
  <c r="BP220" i="2"/>
  <c r="BR220" i="2" s="1"/>
  <c r="BP92" i="2"/>
  <c r="BR92" i="2" s="1"/>
  <c r="BP303" i="2"/>
  <c r="BQ303" i="2" s="1"/>
  <c r="BP175" i="2"/>
  <c r="BR175" i="2" s="1"/>
  <c r="BP670" i="2"/>
  <c r="BQ670" i="2" s="1"/>
  <c r="BP567" i="2"/>
  <c r="BQ567" i="2" s="1"/>
  <c r="BP752" i="2"/>
  <c r="BR752" i="2" s="1"/>
  <c r="BP633" i="2"/>
  <c r="BQ633" i="2" s="1"/>
  <c r="BP245" i="2"/>
  <c r="BR245" i="2" s="1"/>
  <c r="BP181" i="2"/>
  <c r="BQ181" i="2" s="1"/>
  <c r="BP117" i="2"/>
  <c r="BQ117" i="2" s="1"/>
  <c r="BP25" i="2"/>
  <c r="BQ25" i="2" s="1"/>
  <c r="BP324" i="2"/>
  <c r="BR324" i="2" s="1"/>
  <c r="BP260" i="2"/>
  <c r="BR260" i="2" s="1"/>
  <c r="BP196" i="2"/>
  <c r="BQ196" i="2" s="1"/>
  <c r="BP132" i="2"/>
  <c r="BR132" i="2" s="1"/>
  <c r="BP55" i="2"/>
  <c r="BQ55" i="2" s="1"/>
  <c r="BP343" i="2"/>
  <c r="BQ343" i="2" s="1"/>
  <c r="BP247" i="2"/>
  <c r="BR247" i="2" s="1"/>
  <c r="BP119" i="2"/>
  <c r="BQ119" i="2" s="1"/>
  <c r="BP475" i="2"/>
  <c r="BR475" i="2" s="1"/>
  <c r="BP662" i="2"/>
  <c r="BR662" i="2" s="1"/>
  <c r="BP530" i="2"/>
  <c r="BQ530" i="2" s="1"/>
  <c r="BP402" i="2"/>
  <c r="BR402" i="2" s="1"/>
  <c r="BP480" i="2"/>
  <c r="BR480" i="2" s="1"/>
  <c r="BP423" i="2"/>
  <c r="BR423" i="2" s="1"/>
  <c r="BP636" i="2"/>
  <c r="BQ636" i="2" s="1"/>
  <c r="BP739" i="2"/>
  <c r="BR739" i="2" s="1"/>
  <c r="BP687" i="2"/>
  <c r="BR687" i="2" s="1"/>
  <c r="BP777" i="2"/>
  <c r="BR777" i="2" s="1"/>
  <c r="BP553" i="2"/>
  <c r="BQ553" i="2" s="1"/>
  <c r="BP764" i="2"/>
  <c r="BR764" i="2" s="1"/>
  <c r="BP517" i="2"/>
  <c r="BR517" i="2" s="1"/>
  <c r="BP657" i="2"/>
  <c r="BR657" i="2" s="1"/>
  <c r="BP463" i="2"/>
  <c r="BR463" i="2" s="1"/>
  <c r="BP656" i="2"/>
  <c r="BR656" i="2" s="1"/>
  <c r="BP810" i="2"/>
  <c r="BR810" i="2" s="1"/>
  <c r="BP647" i="2"/>
  <c r="BR647" i="2" s="1"/>
  <c r="BP753" i="2"/>
  <c r="BQ753" i="2" s="1"/>
  <c r="BP473" i="2"/>
  <c r="BR473" i="2" s="1"/>
  <c r="BP744" i="2"/>
  <c r="BR744" i="2" s="1"/>
  <c r="BP437" i="2"/>
  <c r="BR437" i="2" s="1"/>
  <c r="BP617" i="2"/>
  <c r="BR617" i="2" s="1"/>
  <c r="BP188" i="2"/>
  <c r="BR188" i="2" s="1"/>
  <c r="BP39" i="2"/>
  <c r="BQ39" i="2" s="1"/>
  <c r="BP271" i="2"/>
  <c r="BQ271" i="2" s="1"/>
  <c r="BP143" i="2"/>
  <c r="BR143" i="2" s="1"/>
  <c r="BP522" i="2"/>
  <c r="BR522" i="2" s="1"/>
  <c r="BP758" i="2"/>
  <c r="BQ758" i="2" s="1"/>
  <c r="BP263" i="2"/>
  <c r="BQ263" i="2" s="1"/>
  <c r="BP199" i="2"/>
  <c r="BQ199" i="2" s="1"/>
  <c r="BP135" i="2"/>
  <c r="BQ135" i="2" s="1"/>
  <c r="BP61" i="2"/>
  <c r="BQ61" i="2" s="1"/>
  <c r="BP443" i="2"/>
  <c r="BR443" i="2" s="1"/>
  <c r="BP571" i="2"/>
  <c r="BR571" i="2" s="1"/>
  <c r="BP646" i="2"/>
  <c r="BR646" i="2" s="1"/>
  <c r="BP710" i="2"/>
  <c r="BQ710" i="2" s="1"/>
  <c r="BP546" i="2"/>
  <c r="BQ546" i="2" s="1"/>
  <c r="BP482" i="2"/>
  <c r="BR482" i="2" s="1"/>
  <c r="BP418" i="2"/>
  <c r="BR418" i="2" s="1"/>
  <c r="BP560" i="2"/>
  <c r="BQ560" i="2" s="1"/>
  <c r="BP496" i="2"/>
  <c r="BQ496" i="2" s="1"/>
  <c r="BP432" i="2"/>
  <c r="BQ432" i="2" s="1"/>
  <c r="BP391" i="2"/>
  <c r="BQ391" i="2" s="1"/>
  <c r="BP519" i="2"/>
  <c r="BQ519" i="2" s="1"/>
  <c r="BP620" i="2"/>
  <c r="BQ620" i="2" s="1"/>
  <c r="BP684" i="2"/>
  <c r="BQ684" i="2" s="1"/>
  <c r="BP771" i="2"/>
  <c r="BR771" i="2" s="1"/>
  <c r="BP782" i="2"/>
  <c r="BQ782" i="2" s="1"/>
  <c r="BP717" i="2"/>
  <c r="BQ717" i="2" s="1"/>
  <c r="BP585" i="2"/>
  <c r="BR585" i="2" s="1"/>
  <c r="BP805" i="2"/>
  <c r="BQ805" i="2" s="1"/>
  <c r="BP725" i="2"/>
  <c r="BQ725" i="2" s="1"/>
  <c r="BP604" i="2"/>
  <c r="BR604" i="2" s="1"/>
  <c r="BP817" i="2"/>
  <c r="BR817" i="2" s="1"/>
  <c r="BP780" i="2"/>
  <c r="BR780" i="2" s="1"/>
  <c r="BP714" i="2"/>
  <c r="BR714" i="2" s="1"/>
  <c r="BP580" i="2"/>
  <c r="BR580" i="2" s="1"/>
  <c r="BP807" i="2"/>
  <c r="BQ807" i="2" s="1"/>
  <c r="BP689" i="2"/>
  <c r="BQ689" i="2" s="1"/>
  <c r="BP529" i="2"/>
  <c r="BQ529" i="2" s="1"/>
  <c r="BP431" i="2"/>
  <c r="BQ431" i="2" s="1"/>
  <c r="BP559" i="2"/>
  <c r="BQ559" i="2" s="1"/>
  <c r="BP640" i="2"/>
  <c r="BR640" i="2" s="1"/>
  <c r="BP704" i="2"/>
  <c r="BQ704" i="2" s="1"/>
  <c r="BP705" i="2"/>
  <c r="BQ705" i="2" s="1"/>
  <c r="BP762" i="2"/>
  <c r="BR762" i="2" s="1"/>
  <c r="BP679" i="2"/>
  <c r="BQ679" i="2" s="1"/>
  <c r="BP509" i="2"/>
  <c r="BR509" i="2" s="1"/>
  <c r="BP773" i="2"/>
  <c r="BQ773" i="2" s="1"/>
  <c r="BP693" i="2"/>
  <c r="BR693" i="2" s="1"/>
  <c r="BP537" i="2"/>
  <c r="BQ537" i="2" s="1"/>
  <c r="BP757" i="2"/>
  <c r="BQ757" i="2" s="1"/>
  <c r="BP760" i="2"/>
  <c r="BQ760" i="2" s="1"/>
  <c r="BP675" i="2"/>
  <c r="BR675" i="2" s="1"/>
  <c r="BP501" i="2"/>
  <c r="BQ501" i="2" s="1"/>
  <c r="BP767" i="2"/>
  <c r="BR767" i="2" s="1"/>
  <c r="BP649" i="2"/>
  <c r="BR649" i="2" s="1"/>
  <c r="BP449" i="2"/>
  <c r="BQ449" i="2" s="1"/>
  <c r="BP204" i="2"/>
  <c r="BQ204" i="2" s="1"/>
  <c r="BP140" i="2"/>
  <c r="BQ140" i="2" s="1"/>
  <c r="BP71" i="2"/>
  <c r="BR71" i="2" s="1"/>
  <c r="BP351" i="2"/>
  <c r="BQ351" i="2" s="1"/>
  <c r="BP287" i="2"/>
  <c r="BR287" i="2" s="1"/>
  <c r="BP223" i="2"/>
  <c r="BQ223" i="2" s="1"/>
  <c r="BP159" i="2"/>
  <c r="BQ159" i="2" s="1"/>
  <c r="BP45" i="2"/>
  <c r="BR45" i="2" s="1"/>
  <c r="BP702" i="2"/>
  <c r="BQ702" i="2" s="1"/>
  <c r="BP568" i="2"/>
  <c r="BR568" i="2" s="1"/>
  <c r="BP612" i="2"/>
  <c r="BR612" i="2" s="1"/>
  <c r="BP621" i="2"/>
  <c r="BQ621" i="2" s="1"/>
  <c r="BP667" i="2"/>
  <c r="BR667" i="2" s="1"/>
  <c r="BP295" i="2"/>
  <c r="BQ295" i="2" s="1"/>
  <c r="BP231" i="2"/>
  <c r="BQ231" i="2" s="1"/>
  <c r="BP167" i="2"/>
  <c r="BR167" i="2" s="1"/>
  <c r="BP103" i="2"/>
  <c r="BQ103" i="2" s="1"/>
  <c r="BP378" i="2"/>
  <c r="BR378" i="2" s="1"/>
  <c r="BP507" i="2"/>
  <c r="BR507" i="2" s="1"/>
  <c r="BP614" i="2"/>
  <c r="BR614" i="2" s="1"/>
  <c r="BP678" i="2"/>
  <c r="BQ678" i="2" s="1"/>
  <c r="BP578" i="2"/>
  <c r="BR578" i="2" s="1"/>
  <c r="BP514" i="2"/>
  <c r="BR514" i="2" s="1"/>
  <c r="BP450" i="2"/>
  <c r="BR450" i="2" s="1"/>
  <c r="BP386" i="2"/>
  <c r="BR386" i="2" s="1"/>
  <c r="BP528" i="2"/>
  <c r="BQ528" i="2" s="1"/>
  <c r="BP464" i="2"/>
  <c r="BR464" i="2" s="1"/>
  <c r="BP400" i="2"/>
  <c r="BR400" i="2" s="1"/>
  <c r="BP455" i="2"/>
  <c r="BQ455" i="2" s="1"/>
  <c r="BP581" i="2"/>
  <c r="BR581" i="2" s="1"/>
  <c r="BP652" i="2"/>
  <c r="BR652" i="2" s="1"/>
  <c r="BP716" i="2"/>
  <c r="BR716" i="2" s="1"/>
  <c r="BP814" i="2"/>
  <c r="BQ814" i="2" s="1"/>
  <c r="BP750" i="2"/>
  <c r="BR750" i="2" s="1"/>
  <c r="BP655" i="2"/>
  <c r="BR655" i="2" s="1"/>
  <c r="BP461" i="2"/>
  <c r="BQ461" i="2" s="1"/>
  <c r="BP761" i="2"/>
  <c r="BR761" i="2" s="1"/>
  <c r="BP669" i="2"/>
  <c r="BR669" i="2" s="1"/>
  <c r="BP489" i="2"/>
  <c r="BR489" i="2" s="1"/>
  <c r="BP812" i="2"/>
  <c r="BR812" i="2" s="1"/>
  <c r="BP748" i="2"/>
  <c r="BQ748" i="2" s="1"/>
  <c r="BP651" i="2"/>
  <c r="BR651" i="2" s="1"/>
  <c r="BP453" i="2"/>
  <c r="BR453" i="2" s="1"/>
  <c r="BP743" i="2"/>
  <c r="BQ743" i="2" s="1"/>
  <c r="BP625" i="2"/>
  <c r="BQ625" i="2" s="1"/>
  <c r="BP401" i="2"/>
  <c r="BQ401" i="2" s="1"/>
  <c r="BP495" i="2"/>
  <c r="BR495" i="2" s="1"/>
  <c r="BP608" i="2"/>
  <c r="BR608" i="2" s="1"/>
  <c r="BP672" i="2"/>
  <c r="BR672" i="2" s="1"/>
  <c r="BP795" i="2"/>
  <c r="BR795" i="2" s="1"/>
  <c r="BP794" i="2"/>
  <c r="BR794" i="2" s="1"/>
  <c r="BP730" i="2"/>
  <c r="BR730" i="2" s="1"/>
  <c r="BP615" i="2"/>
  <c r="BR615" i="2" s="1"/>
  <c r="BP381" i="2"/>
  <c r="BQ381" i="2" s="1"/>
  <c r="BP737" i="2"/>
  <c r="BR737" i="2" s="1"/>
  <c r="BP629" i="2"/>
  <c r="BR629" i="2" s="1"/>
  <c r="BP409" i="2"/>
  <c r="BQ409" i="2" s="1"/>
  <c r="BP792" i="2"/>
  <c r="BR792" i="2" s="1"/>
  <c r="BP728" i="2"/>
  <c r="BQ728" i="2" s="1"/>
  <c r="BP611" i="2"/>
  <c r="BR611" i="2" s="1"/>
  <c r="BP361" i="2"/>
  <c r="BR361" i="2" s="1"/>
  <c r="BP718" i="2"/>
  <c r="BR718" i="2" s="1"/>
  <c r="BP577" i="2"/>
  <c r="BQ577" i="2" s="1"/>
  <c r="BP236" i="2"/>
  <c r="BQ236" i="2" s="1"/>
  <c r="BP172" i="2"/>
  <c r="BR172" i="2" s="1"/>
  <c r="BP108" i="2"/>
  <c r="BQ108" i="2" s="1"/>
  <c r="BP7" i="2"/>
  <c r="BQ7" i="2" s="1"/>
  <c r="BP319" i="2"/>
  <c r="BQ319" i="2" s="1"/>
  <c r="BP255" i="2"/>
  <c r="BQ255" i="2" s="1"/>
  <c r="BP191" i="2"/>
  <c r="BR191" i="2" s="1"/>
  <c r="BP127" i="2"/>
  <c r="BR127" i="2" s="1"/>
  <c r="BP555" i="2"/>
  <c r="BR555" i="2" s="1"/>
  <c r="BP490" i="2"/>
  <c r="BQ490" i="2" s="1"/>
  <c r="BP440" i="2"/>
  <c r="BQ440" i="2" s="1"/>
  <c r="BP726" i="2"/>
  <c r="BQ726" i="2" s="1"/>
  <c r="BP601" i="2"/>
  <c r="BQ601" i="2" s="1"/>
  <c r="BP433" i="2"/>
  <c r="BR433" i="2" s="1"/>
  <c r="BP111" i="2"/>
  <c r="BR111" i="2" s="1"/>
  <c r="BP13" i="2"/>
  <c r="BR13" i="2" s="1"/>
  <c r="BP605" i="2"/>
  <c r="BR605" i="2" s="1"/>
  <c r="BP586" i="2"/>
  <c r="BR586" i="2" s="1"/>
  <c r="BP458" i="2"/>
  <c r="BQ458" i="2" s="1"/>
  <c r="BP536" i="2"/>
  <c r="BQ536" i="2" s="1"/>
  <c r="BP408" i="2"/>
  <c r="BR408" i="2" s="1"/>
  <c r="BP708" i="2"/>
  <c r="BR708" i="2" s="1"/>
  <c r="BP493" i="2"/>
  <c r="BQ493" i="2" s="1"/>
  <c r="BP820" i="2"/>
  <c r="BR820" i="2" s="1"/>
  <c r="BP759" i="2"/>
  <c r="BR759" i="2" s="1"/>
  <c r="BP95" i="2"/>
  <c r="BQ95" i="2" s="1"/>
  <c r="BP427" i="2"/>
  <c r="BR427" i="2" s="1"/>
  <c r="BP638" i="2"/>
  <c r="BR638" i="2" s="1"/>
  <c r="BP554" i="2"/>
  <c r="BR554" i="2" s="1"/>
  <c r="BP426" i="2"/>
  <c r="BR426" i="2" s="1"/>
  <c r="BP504" i="2"/>
  <c r="BR504" i="2" s="1"/>
  <c r="BP373" i="2"/>
  <c r="BQ373" i="2" s="1"/>
  <c r="BP787" i="2"/>
  <c r="BR787" i="2" s="1"/>
  <c r="BP821" i="2"/>
  <c r="BQ821" i="2" s="1"/>
  <c r="BP788" i="2"/>
  <c r="BQ788" i="2" s="1"/>
  <c r="BP713" i="2"/>
  <c r="BR713" i="2" s="1"/>
  <c r="BP439" i="2"/>
  <c r="BR439" i="2" s="1"/>
  <c r="BP644" i="2"/>
  <c r="BR644" i="2" s="1"/>
  <c r="BP822" i="2"/>
  <c r="BR822" i="2" s="1"/>
  <c r="BP671" i="2"/>
  <c r="BR671" i="2" s="1"/>
  <c r="BP769" i="2"/>
  <c r="BR769" i="2" s="1"/>
  <c r="BP521" i="2"/>
  <c r="BR521" i="2" s="1"/>
  <c r="BP756" i="2"/>
  <c r="BQ756" i="2" s="1"/>
  <c r="BP485" i="2"/>
  <c r="BQ485" i="2" s="1"/>
  <c r="BP641" i="2"/>
  <c r="BR641" i="2" s="1"/>
  <c r="BP503" i="2"/>
  <c r="BR503" i="2" s="1"/>
  <c r="BP676" i="2"/>
  <c r="BR676" i="2" s="1"/>
  <c r="BP790" i="2"/>
  <c r="BR790" i="2" s="1"/>
  <c r="BP607" i="2"/>
  <c r="BR607" i="2" s="1"/>
  <c r="BP733" i="2"/>
  <c r="BR733" i="2" s="1"/>
  <c r="BP393" i="2"/>
  <c r="BR393" i="2" s="1"/>
  <c r="BP724" i="2"/>
  <c r="BR724" i="2" s="1"/>
  <c r="BP4" i="2"/>
  <c r="BR4" i="2" s="1"/>
  <c r="BP561" i="2"/>
  <c r="BR561" i="2" s="1"/>
  <c r="BP459" i="2"/>
  <c r="BQ459" i="2" s="1"/>
  <c r="BP584" i="2"/>
  <c r="BR584" i="2" s="1"/>
  <c r="BP654" i="2"/>
  <c r="BR654" i="2" s="1"/>
  <c r="BP602" i="2"/>
  <c r="BR602" i="2" s="1"/>
  <c r="BP538" i="2"/>
  <c r="BR538" i="2" s="1"/>
  <c r="BP474" i="2"/>
  <c r="BR474" i="2" s="1"/>
  <c r="BP410" i="2"/>
  <c r="BQ410" i="2" s="1"/>
  <c r="BP552" i="2"/>
  <c r="BR552" i="2" s="1"/>
  <c r="BP488" i="2"/>
  <c r="BQ488" i="2" s="1"/>
  <c r="BP424" i="2"/>
  <c r="BR424" i="2" s="1"/>
  <c r="BP407" i="2"/>
  <c r="BR407" i="2" s="1"/>
  <c r="BP535" i="2"/>
  <c r="BR535" i="2" s="1"/>
  <c r="BP628" i="2"/>
  <c r="BR628" i="2" s="1"/>
  <c r="BP692" i="2"/>
  <c r="BR692" i="2" s="1"/>
  <c r="BP755" i="2"/>
  <c r="BQ755" i="2" s="1"/>
  <c r="BP774" i="2"/>
  <c r="BR774" i="2" s="1"/>
  <c r="BP703" i="2"/>
  <c r="BR703" i="2" s="1"/>
  <c r="BP557" i="2"/>
  <c r="BR557" i="2" s="1"/>
  <c r="BP789" i="2"/>
  <c r="BR789" i="2" s="1"/>
  <c r="BP715" i="2"/>
  <c r="BR715" i="2" s="1"/>
  <c r="BP583" i="2"/>
  <c r="BQ583" i="2" s="1"/>
  <c r="BP801" i="2"/>
  <c r="BR801" i="2" s="1"/>
  <c r="BP772" i="2"/>
  <c r="BQ772" i="2" s="1"/>
  <c r="BP699" i="2"/>
  <c r="BR699" i="2" s="1"/>
  <c r="BP549" i="2"/>
  <c r="BQ549" i="2" s="1"/>
  <c r="BP791" i="2"/>
  <c r="BR791" i="2" s="1"/>
  <c r="BP673" i="2"/>
  <c r="BQ673" i="2" s="1"/>
  <c r="BP497" i="2"/>
  <c r="BR497" i="2" s="1"/>
  <c r="BP395" i="2"/>
  <c r="BR395" i="2" s="1"/>
  <c r="BP523" i="2"/>
  <c r="BQ523" i="2" s="1"/>
  <c r="BP622" i="2"/>
  <c r="BQ622" i="2" s="1"/>
  <c r="BP686" i="2"/>
  <c r="BR686" i="2" s="1"/>
  <c r="BP570" i="2"/>
  <c r="BR570" i="2" s="1"/>
  <c r="BP506" i="2"/>
  <c r="BQ506" i="2" s="1"/>
  <c r="BP442" i="2"/>
  <c r="BR442" i="2" s="1"/>
  <c r="BP377" i="2"/>
  <c r="BR377" i="2" s="1"/>
  <c r="BP520" i="2"/>
  <c r="BQ520" i="2" s="1"/>
  <c r="BP456" i="2"/>
  <c r="BQ456" i="2" s="1"/>
  <c r="BP392" i="2"/>
  <c r="BR392" i="2" s="1"/>
  <c r="BP471" i="2"/>
  <c r="BQ471" i="2" s="1"/>
  <c r="BP592" i="2"/>
  <c r="BQ592" i="2" s="1"/>
  <c r="BP660" i="2"/>
  <c r="BQ660" i="2" s="1"/>
  <c r="BP819" i="2"/>
  <c r="BQ819" i="2" s="1"/>
  <c r="BP806" i="2"/>
  <c r="BR806" i="2" s="1"/>
  <c r="BP742" i="2"/>
  <c r="BQ742" i="2" s="1"/>
  <c r="BP639" i="2"/>
  <c r="BQ639" i="2" s="1"/>
  <c r="BP429" i="2"/>
  <c r="BR429" i="2" s="1"/>
  <c r="BP749" i="2"/>
  <c r="BR749" i="2" s="1"/>
  <c r="BP653" i="2"/>
  <c r="BQ653" i="2" s="1"/>
  <c r="BP457" i="2"/>
  <c r="BR457" i="2" s="1"/>
  <c r="BP804" i="2"/>
  <c r="BR804" i="2" s="1"/>
  <c r="BP740" i="2"/>
  <c r="BQ740" i="2" s="1"/>
  <c r="BP635" i="2"/>
  <c r="BQ635" i="2" s="1"/>
  <c r="BP421" i="2"/>
  <c r="BR421" i="2" s="1"/>
  <c r="BP731" i="2"/>
  <c r="BR731" i="2" s="1"/>
  <c r="BP609" i="2"/>
  <c r="BQ609" i="2" s="1"/>
  <c r="BR37" i="2"/>
  <c r="BR339" i="2"/>
  <c r="BQ339" i="2"/>
  <c r="BQ76" i="2"/>
  <c r="BR76" i="2"/>
  <c r="BR272" i="2"/>
  <c r="BQ272" i="2"/>
  <c r="BR318" i="2"/>
  <c r="BQ318" i="2"/>
  <c r="BQ38" i="2"/>
  <c r="BR362" i="2"/>
  <c r="BQ362" i="2"/>
  <c r="BR125" i="2"/>
  <c r="BQ284" i="2"/>
  <c r="BR284" i="2"/>
  <c r="BR467" i="2"/>
  <c r="BQ467" i="2"/>
  <c r="BQ765" i="2"/>
  <c r="BR265" i="2"/>
  <c r="BQ265" i="2"/>
  <c r="BQ347" i="2"/>
  <c r="BQ369" i="2"/>
  <c r="BR369" i="2"/>
  <c r="AF42" i="2"/>
  <c r="AU42" i="2" s="1"/>
  <c r="AE325" i="2"/>
  <c r="AT325" i="2" s="1"/>
  <c r="AF216" i="2"/>
  <c r="AU216" i="2" s="1"/>
  <c r="AE253" i="2"/>
  <c r="AT253" i="2" s="1"/>
  <c r="AE614" i="2"/>
  <c r="AT614" i="2" s="1"/>
  <c r="AE677" i="2"/>
  <c r="AT677" i="2" s="1"/>
  <c r="AE33" i="2"/>
  <c r="AT33" i="2" s="1"/>
  <c r="AF104" i="2"/>
  <c r="AU104" i="2" s="1"/>
  <c r="AE154" i="2"/>
  <c r="AT154" i="2" s="1"/>
  <c r="AF547" i="2"/>
  <c r="AU547" i="2" s="1"/>
  <c r="AE399" i="2"/>
  <c r="AT399" i="2" s="1"/>
  <c r="AF332" i="2"/>
  <c r="AU332" i="2" s="1"/>
  <c r="AE634" i="2"/>
  <c r="AT634" i="2" s="1"/>
  <c r="AE29" i="2"/>
  <c r="AT29" i="2" s="1"/>
  <c r="AE70" i="2"/>
  <c r="AT70" i="2" s="1"/>
  <c r="AE196" i="2"/>
  <c r="AT196" i="2" s="1"/>
  <c r="AF131" i="2"/>
  <c r="AU131" i="2" s="1"/>
  <c r="AE633" i="2"/>
  <c r="AT633" i="2" s="1"/>
  <c r="AF553" i="2"/>
  <c r="AU553" i="2" s="1"/>
  <c r="AE519" i="2"/>
  <c r="AT519" i="2" s="1"/>
  <c r="AE458" i="2"/>
  <c r="AT458" i="2" s="1"/>
  <c r="AF307" i="2"/>
  <c r="AU307" i="2" s="1"/>
  <c r="AF202" i="2"/>
  <c r="AU202" i="2" s="1"/>
  <c r="AF83" i="2"/>
  <c r="AU83" i="2" s="1"/>
  <c r="AF761" i="2"/>
  <c r="AU761" i="2" s="1"/>
  <c r="AE726" i="2"/>
  <c r="AT726" i="2" s="1"/>
  <c r="AE709" i="2"/>
  <c r="AT709" i="2" s="1"/>
  <c r="AE699" i="2"/>
  <c r="AT699" i="2" s="1"/>
  <c r="AE711" i="2"/>
  <c r="AT711" i="2" s="1"/>
  <c r="AF577" i="2"/>
  <c r="AU577" i="2" s="1"/>
  <c r="AF561" i="2"/>
  <c r="AU561" i="2" s="1"/>
  <c r="AE598" i="2"/>
  <c r="AT598" i="2" s="1"/>
  <c r="AE520" i="2"/>
  <c r="AT520" i="2" s="1"/>
  <c r="AE505" i="2"/>
  <c r="AT505" i="2" s="1"/>
  <c r="AF464" i="2"/>
  <c r="AU464" i="2" s="1"/>
  <c r="AF409" i="2"/>
  <c r="AU409" i="2" s="1"/>
  <c r="AE468" i="2"/>
  <c r="AT468" i="2" s="1"/>
  <c r="AF331" i="2"/>
  <c r="AU331" i="2" s="1"/>
  <c r="AF240" i="2"/>
  <c r="AU240" i="2" s="1"/>
  <c r="AF419" i="2"/>
  <c r="AU419" i="2" s="1"/>
  <c r="AF29" i="2"/>
  <c r="AU29" i="2" s="1"/>
  <c r="AE502" i="2"/>
  <c r="AT502" i="2" s="1"/>
  <c r="AF255" i="2"/>
  <c r="AU255" i="2" s="1"/>
  <c r="AE672" i="2"/>
  <c r="AT672" i="2" s="1"/>
  <c r="AF149" i="2"/>
  <c r="AU149" i="2" s="1"/>
  <c r="AE222" i="2"/>
  <c r="AT222" i="2" s="1"/>
  <c r="AF583" i="2"/>
  <c r="AU583" i="2" s="1"/>
  <c r="AF506" i="2"/>
  <c r="AU506" i="2" s="1"/>
  <c r="AF528" i="2"/>
  <c r="AU528" i="2" s="1"/>
  <c r="AE430" i="2"/>
  <c r="AT430" i="2" s="1"/>
  <c r="AE388" i="2"/>
  <c r="AT388" i="2" s="1"/>
  <c r="AF381" i="2"/>
  <c r="AU381" i="2" s="1"/>
  <c r="AF292" i="2"/>
  <c r="AU292" i="2" s="1"/>
  <c r="AF100" i="2"/>
  <c r="AU100" i="2" s="1"/>
  <c r="AE78" i="2"/>
  <c r="AT78" i="2" s="1"/>
  <c r="AF239" i="2"/>
  <c r="AU239" i="2" s="1"/>
  <c r="AE550" i="2"/>
  <c r="AT550" i="2" s="1"/>
  <c r="AF339" i="2"/>
  <c r="AU339" i="2" s="1"/>
  <c r="AF441" i="2"/>
  <c r="AU441" i="2" s="1"/>
  <c r="AF736" i="2"/>
  <c r="AU736" i="2" s="1"/>
  <c r="AE85" i="2"/>
  <c r="AT85" i="2" s="1"/>
  <c r="AE687" i="2"/>
  <c r="AT687" i="2" s="1"/>
  <c r="AE631" i="2"/>
  <c r="AT631" i="2" s="1"/>
  <c r="AE582" i="2"/>
  <c r="AT582" i="2" s="1"/>
  <c r="AE566" i="2"/>
  <c r="AT566" i="2" s="1"/>
  <c r="AE517" i="2"/>
  <c r="AT517" i="2" s="1"/>
  <c r="AE501" i="2"/>
  <c r="AT501" i="2" s="1"/>
  <c r="AF550" i="2"/>
  <c r="AU550" i="2" s="1"/>
  <c r="AE365" i="2"/>
  <c r="AT365" i="2" s="1"/>
  <c r="AE345" i="2"/>
  <c r="AT345" i="2" s="1"/>
  <c r="AF365" i="2"/>
  <c r="AU365" i="2" s="1"/>
  <c r="AF76" i="2"/>
  <c r="AU76" i="2" s="1"/>
  <c r="AF212" i="2"/>
  <c r="AU212" i="2" s="1"/>
  <c r="AF359" i="2"/>
  <c r="AU359" i="2" s="1"/>
  <c r="AE237" i="2"/>
  <c r="AT237" i="2" s="1"/>
  <c r="AF264" i="2"/>
  <c r="AU264" i="2" s="1"/>
  <c r="AE588" i="2"/>
  <c r="AT588" i="2" s="1"/>
  <c r="AF382" i="2"/>
  <c r="AU382" i="2" s="1"/>
  <c r="AE553" i="2"/>
  <c r="AT553" i="2" s="1"/>
  <c r="AF679" i="2"/>
  <c r="AU679" i="2" s="1"/>
  <c r="AF693" i="2"/>
  <c r="AU693" i="2" s="1"/>
  <c r="AE288" i="2"/>
  <c r="AT288" i="2" s="1"/>
  <c r="AE794" i="2"/>
  <c r="AT794" i="2" s="1"/>
  <c r="AE21" i="2"/>
  <c r="AT21" i="2" s="1"/>
  <c r="AE812" i="2"/>
  <c r="AT812" i="2" s="1"/>
  <c r="AE732" i="2"/>
  <c r="AT732" i="2" s="1"/>
  <c r="AF352" i="2"/>
  <c r="AU352" i="2" s="1"/>
  <c r="AE557" i="2"/>
  <c r="AT557" i="2" s="1"/>
  <c r="AE22" i="2"/>
  <c r="AT22" i="2" s="1"/>
  <c r="AF31" i="2"/>
  <c r="AU31" i="2" s="1"/>
  <c r="AE129" i="2"/>
  <c r="AT129" i="2" s="1"/>
  <c r="AE149" i="2"/>
  <c r="AT149" i="2" s="1"/>
  <c r="AF54" i="2"/>
  <c r="AU54" i="2" s="1"/>
  <c r="AE578" i="2"/>
  <c r="AT578" i="2" s="1"/>
  <c r="AF627" i="2"/>
  <c r="AU627" i="2" s="1"/>
  <c r="AF502" i="2"/>
  <c r="AU502" i="2" s="1"/>
  <c r="AF393" i="2"/>
  <c r="AU393" i="2" s="1"/>
  <c r="AF427" i="2"/>
  <c r="AU427" i="2" s="1"/>
  <c r="AF357" i="2"/>
  <c r="AU357" i="2" s="1"/>
  <c r="AE361" i="2"/>
  <c r="AT361" i="2" s="1"/>
  <c r="AE307" i="2"/>
  <c r="AT307" i="2" s="1"/>
  <c r="AE299" i="2"/>
  <c r="AT299" i="2" s="1"/>
  <c r="AE57" i="2"/>
  <c r="AT57" i="2" s="1"/>
  <c r="AF152" i="2"/>
  <c r="AU152" i="2" s="1"/>
  <c r="AF201" i="2"/>
  <c r="AU201" i="2" s="1"/>
  <c r="AF322" i="2"/>
  <c r="AU322" i="2" s="1"/>
  <c r="AF350" i="2"/>
  <c r="AU350" i="2" s="1"/>
  <c r="AF426" i="2"/>
  <c r="AU426" i="2" s="1"/>
  <c r="AF677" i="2"/>
  <c r="AU677" i="2" s="1"/>
  <c r="AF521" i="2"/>
  <c r="AU521" i="2" s="1"/>
  <c r="AE38" i="2"/>
  <c r="AT38" i="2" s="1"/>
  <c r="AE257" i="2"/>
  <c r="AT257" i="2" s="1"/>
  <c r="AF166" i="2"/>
  <c r="AU166" i="2" s="1"/>
  <c r="AF759" i="2"/>
  <c r="AU759" i="2" s="1"/>
  <c r="AF67" i="2"/>
  <c r="AU67" i="2" s="1"/>
  <c r="AE741" i="2"/>
  <c r="AT741" i="2" s="1"/>
  <c r="AE623" i="2"/>
  <c r="AT623" i="2" s="1"/>
  <c r="AE439" i="2"/>
  <c r="AT439" i="2" s="1"/>
  <c r="AF484" i="2"/>
  <c r="AU484" i="2" s="1"/>
  <c r="AF466" i="2"/>
  <c r="AU466" i="2" s="1"/>
  <c r="AE389" i="2"/>
  <c r="AT389" i="2" s="1"/>
  <c r="AE340" i="2"/>
  <c r="AT340" i="2" s="1"/>
  <c r="AF319" i="2"/>
  <c r="AU319" i="2" s="1"/>
  <c r="AE315" i="2"/>
  <c r="AT315" i="2" s="1"/>
  <c r="AE310" i="2"/>
  <c r="AT310" i="2" s="1"/>
  <c r="AE653" i="2"/>
  <c r="AT653" i="2" s="1"/>
  <c r="AE585" i="2"/>
  <c r="AT585" i="2" s="1"/>
  <c r="AE133" i="2"/>
  <c r="AT133" i="2" s="1"/>
  <c r="AF73" i="2"/>
  <c r="AU73" i="2" s="1"/>
  <c r="AE86" i="2"/>
  <c r="AT86" i="2" s="1"/>
  <c r="AE156" i="2"/>
  <c r="AT156" i="2" s="1"/>
  <c r="AE746" i="2"/>
  <c r="AT746" i="2" s="1"/>
  <c r="AE690" i="2"/>
  <c r="AT690" i="2" s="1"/>
  <c r="AF708" i="2"/>
  <c r="AU708" i="2" s="1"/>
  <c r="AF682" i="2"/>
  <c r="AU682" i="2" s="1"/>
  <c r="AE730" i="2"/>
  <c r="AT730" i="2" s="1"/>
  <c r="AE714" i="2"/>
  <c r="AT714" i="2" s="1"/>
  <c r="AE622" i="2"/>
  <c r="AT622" i="2" s="1"/>
  <c r="AF552" i="2"/>
  <c r="AU552" i="2" s="1"/>
  <c r="AE459" i="2"/>
  <c r="AT459" i="2" s="1"/>
  <c r="AE413" i="2"/>
  <c r="AT413" i="2" s="1"/>
  <c r="AF446" i="2"/>
  <c r="AU446" i="2" s="1"/>
  <c r="AE266" i="2"/>
  <c r="AT266" i="2" s="1"/>
  <c r="AE295" i="2"/>
  <c r="AT295" i="2" s="1"/>
  <c r="AF257" i="2"/>
  <c r="AU257" i="2" s="1"/>
  <c r="AF370" i="2"/>
  <c r="AU370" i="2" s="1"/>
  <c r="AF269" i="2"/>
  <c r="AU269" i="2" s="1"/>
  <c r="AF323" i="2"/>
  <c r="AU323" i="2" s="1"/>
  <c r="AF18" i="2"/>
  <c r="AU18" i="2" s="1"/>
  <c r="AE128" i="2"/>
  <c r="AT128" i="2" s="1"/>
  <c r="AF43" i="2"/>
  <c r="AU43" i="2" s="1"/>
  <c r="AE291" i="2"/>
  <c r="AT291" i="2" s="1"/>
  <c r="AE120" i="2"/>
  <c r="AT120" i="2" s="1"/>
  <c r="AF268" i="2"/>
  <c r="AU268" i="2" s="1"/>
  <c r="AF430" i="2"/>
  <c r="AU430" i="2" s="1"/>
  <c r="AF406" i="2"/>
  <c r="AU406" i="2" s="1"/>
  <c r="AF412" i="2"/>
  <c r="AU412" i="2" s="1"/>
  <c r="AF384" i="2"/>
  <c r="AU384" i="2" s="1"/>
  <c r="AE487" i="2"/>
  <c r="AT487" i="2" s="1"/>
  <c r="AF715" i="2"/>
  <c r="AU715" i="2" s="1"/>
  <c r="AF535" i="2"/>
  <c r="AU535" i="2" s="1"/>
  <c r="AF786" i="2"/>
  <c r="AU786" i="2" s="1"/>
  <c r="AE811" i="2"/>
  <c r="AT811" i="2" s="1"/>
  <c r="AF195" i="2"/>
  <c r="AU195" i="2" s="1"/>
  <c r="AF182" i="2"/>
  <c r="AU182" i="2" s="1"/>
  <c r="AF170" i="2"/>
  <c r="AU170" i="2" s="1"/>
  <c r="AF133" i="2"/>
  <c r="AU133" i="2" s="1"/>
  <c r="AE68" i="2"/>
  <c r="AT68" i="2" s="1"/>
  <c r="AE666" i="2"/>
  <c r="AT666" i="2" s="1"/>
  <c r="AE650" i="2"/>
  <c r="AT650" i="2" s="1"/>
  <c r="AE702" i="2"/>
  <c r="AT702" i="2" s="1"/>
  <c r="AF631" i="2"/>
  <c r="AU631" i="2" s="1"/>
  <c r="AF619" i="2"/>
  <c r="AU619" i="2" s="1"/>
  <c r="AF524" i="2"/>
  <c r="AU524" i="2" s="1"/>
  <c r="AF504" i="2"/>
  <c r="AU504" i="2" s="1"/>
  <c r="AF486" i="2"/>
  <c r="AU486" i="2" s="1"/>
  <c r="AF407" i="2"/>
  <c r="AU407" i="2" s="1"/>
  <c r="AE368" i="2"/>
  <c r="AT368" i="2" s="1"/>
  <c r="AF436" i="2"/>
  <c r="AU436" i="2" s="1"/>
  <c r="AE473" i="2"/>
  <c r="AT473" i="2" s="1"/>
  <c r="AE409" i="2"/>
  <c r="AT409" i="2" s="1"/>
  <c r="AE341" i="2"/>
  <c r="AT341" i="2" s="1"/>
  <c r="AE240" i="2"/>
  <c r="AT240" i="2" s="1"/>
  <c r="AF324" i="2"/>
  <c r="AU324" i="2" s="1"/>
  <c r="AF290" i="2"/>
  <c r="AU290" i="2" s="1"/>
  <c r="AE147" i="2"/>
  <c r="AT147" i="2" s="1"/>
  <c r="AF285" i="2"/>
  <c r="AU285" i="2" s="1"/>
  <c r="AE193" i="2"/>
  <c r="AT193" i="2" s="1"/>
  <c r="AF277" i="2"/>
  <c r="AU277" i="2" s="1"/>
  <c r="AF523" i="2"/>
  <c r="AU523" i="2" s="1"/>
  <c r="AF602" i="2"/>
  <c r="AU602" i="2" s="1"/>
  <c r="AE359" i="2"/>
  <c r="AT359" i="2" s="1"/>
  <c r="AF378" i="2"/>
  <c r="AU378" i="2" s="1"/>
  <c r="AF414" i="2"/>
  <c r="AU414" i="2" s="1"/>
  <c r="AF564" i="2"/>
  <c r="AU564" i="2" s="1"/>
  <c r="AF606" i="2"/>
  <c r="AU606" i="2" s="1"/>
  <c r="AF695" i="2"/>
  <c r="AU695" i="2" s="1"/>
  <c r="AF647" i="2"/>
  <c r="AU647" i="2" s="1"/>
  <c r="AF663" i="2"/>
  <c r="AU663" i="2" s="1"/>
  <c r="AF703" i="2"/>
  <c r="AU703" i="2" s="1"/>
  <c r="AF618" i="2"/>
  <c r="AU618" i="2" s="1"/>
  <c r="AF596" i="2"/>
  <c r="AU596" i="2" s="1"/>
  <c r="AF718" i="2"/>
  <c r="AU718" i="2" s="1"/>
  <c r="AE680" i="2"/>
  <c r="AT680" i="2" s="1"/>
  <c r="AE820" i="2"/>
  <c r="AT820" i="2" s="1"/>
  <c r="AF804" i="2"/>
  <c r="AU804" i="2" s="1"/>
  <c r="AE109" i="2"/>
  <c r="AT109" i="2" s="1"/>
  <c r="AE716" i="2"/>
  <c r="AT716" i="2" s="1"/>
  <c r="AE780" i="2"/>
  <c r="AT780" i="2" s="1"/>
  <c r="AE617" i="2"/>
  <c r="AT617" i="2" s="1"/>
  <c r="AE759" i="2"/>
  <c r="AT759" i="2" s="1"/>
  <c r="AF213" i="2"/>
  <c r="AU213" i="2" s="1"/>
  <c r="AE158" i="2"/>
  <c r="AT158" i="2" s="1"/>
  <c r="AE126" i="2"/>
  <c r="AT126" i="2" s="1"/>
  <c r="AF211" i="2"/>
  <c r="AU211" i="2" s="1"/>
  <c r="AF199" i="2"/>
  <c r="AU199" i="2" s="1"/>
  <c r="AF175" i="2"/>
  <c r="AU175" i="2" s="1"/>
  <c r="AE101" i="2"/>
  <c r="AT101" i="2" s="1"/>
  <c r="AE89" i="2"/>
  <c r="AT89" i="2" s="1"/>
  <c r="AE61" i="2"/>
  <c r="AT61" i="2" s="1"/>
  <c r="AE54" i="2"/>
  <c r="AT54" i="2" s="1"/>
  <c r="AF36" i="2"/>
  <c r="AU36" i="2" s="1"/>
  <c r="AE51" i="2"/>
  <c r="AT51" i="2" s="1"/>
  <c r="AF26" i="2"/>
  <c r="AU26" i="2" s="1"/>
  <c r="AE782" i="2"/>
  <c r="AT782" i="2" s="1"/>
  <c r="AE762" i="2"/>
  <c r="AT762" i="2" s="1"/>
  <c r="AE808" i="2"/>
  <c r="AT808" i="2" s="1"/>
  <c r="AE148" i="2"/>
  <c r="AT148" i="2" s="1"/>
  <c r="AF245" i="2"/>
  <c r="AU245" i="2" s="1"/>
  <c r="AE19" i="2"/>
  <c r="AT19" i="2" s="1"/>
  <c r="AE144" i="2"/>
  <c r="AT144" i="2" s="1"/>
  <c r="AE56" i="2"/>
  <c r="AT56" i="2" s="1"/>
  <c r="AF106" i="2"/>
  <c r="AU106" i="2" s="1"/>
  <c r="AF75" i="2"/>
  <c r="AU75" i="2" s="1"/>
  <c r="AF306" i="2"/>
  <c r="AU306" i="2" s="1"/>
  <c r="AE233" i="2"/>
  <c r="AT233" i="2" s="1"/>
  <c r="AE302" i="2"/>
  <c r="AT302" i="2" s="1"/>
  <c r="AF358" i="2"/>
  <c r="AU358" i="2" s="1"/>
  <c r="AF657" i="2"/>
  <c r="AU657" i="2" s="1"/>
  <c r="AF375" i="2"/>
  <c r="AU375" i="2" s="1"/>
  <c r="AF471" i="2"/>
  <c r="AU471" i="2" s="1"/>
  <c r="AF545" i="2"/>
  <c r="AU545" i="2" s="1"/>
  <c r="AF543" i="2"/>
  <c r="AU543" i="2" s="1"/>
  <c r="AF748" i="2"/>
  <c r="AU748" i="2" s="1"/>
  <c r="AE592" i="2"/>
  <c r="AT592" i="2" s="1"/>
  <c r="AF600" i="2"/>
  <c r="AU600" i="2" s="1"/>
  <c r="AE449" i="2"/>
  <c r="AT449" i="2" s="1"/>
  <c r="AE546" i="2"/>
  <c r="AT546" i="2" s="1"/>
  <c r="AE715" i="2"/>
  <c r="AT715" i="2" s="1"/>
  <c r="AF726" i="2"/>
  <c r="AU726" i="2" s="1"/>
  <c r="AF798" i="2"/>
  <c r="AU798" i="2" s="1"/>
  <c r="AE576" i="2"/>
  <c r="AT576" i="2" s="1"/>
  <c r="AE696" i="2"/>
  <c r="AT696" i="2" s="1"/>
  <c r="AE763" i="2"/>
  <c r="AT763" i="2" s="1"/>
  <c r="AE788" i="2"/>
  <c r="AT788" i="2" s="1"/>
  <c r="AF513" i="2"/>
  <c r="AU513" i="2" s="1"/>
  <c r="AE748" i="2"/>
  <c r="AT748" i="2" s="1"/>
  <c r="AE810" i="2"/>
  <c r="AT810" i="2" s="1"/>
  <c r="AE665" i="2"/>
  <c r="AT665" i="2" s="1"/>
  <c r="AE747" i="2"/>
  <c r="AT747" i="2" s="1"/>
  <c r="AE378" i="2"/>
  <c r="AT378" i="2" s="1"/>
  <c r="AE668" i="2"/>
  <c r="AT668" i="2" s="1"/>
  <c r="AE796" i="2"/>
  <c r="AT796" i="2" s="1"/>
  <c r="AE178" i="2"/>
  <c r="AT178" i="2" s="1"/>
  <c r="AE146" i="2"/>
  <c r="AT146" i="2" s="1"/>
  <c r="AE138" i="2"/>
  <c r="AT138" i="2" s="1"/>
  <c r="AE130" i="2"/>
  <c r="AT130" i="2" s="1"/>
  <c r="AF172" i="2"/>
  <c r="AU172" i="2" s="1"/>
  <c r="AF230" i="2"/>
  <c r="AU230" i="2" s="1"/>
  <c r="AE218" i="2"/>
  <c r="AT218" i="2" s="1"/>
  <c r="AE153" i="2"/>
  <c r="AT153" i="2" s="1"/>
  <c r="AE97" i="2"/>
  <c r="AT97" i="2" s="1"/>
  <c r="AF179" i="2"/>
  <c r="AU179" i="2" s="1"/>
  <c r="AF141" i="2"/>
  <c r="AU141" i="2" s="1"/>
  <c r="AF56" i="2"/>
  <c r="AU56" i="2" s="1"/>
  <c r="AE27" i="2"/>
  <c r="AT27" i="2" s="1"/>
  <c r="AF819" i="2"/>
  <c r="AU819" i="2" s="1"/>
  <c r="AF797" i="2"/>
  <c r="AU797" i="2" s="1"/>
  <c r="AF763" i="2"/>
  <c r="AU763" i="2" s="1"/>
  <c r="AE738" i="2"/>
  <c r="AT738" i="2" s="1"/>
  <c r="AF28" i="2"/>
  <c r="AU28" i="2" s="1"/>
  <c r="AE765" i="2"/>
  <c r="AT765" i="2" s="1"/>
  <c r="AE81" i="2"/>
  <c r="AT81" i="2" s="1"/>
  <c r="AE46" i="2"/>
  <c r="AT46" i="2" s="1"/>
  <c r="AE32" i="2"/>
  <c r="AT32" i="2" s="1"/>
  <c r="AE12" i="2"/>
  <c r="AT12" i="2" s="1"/>
  <c r="AF807" i="2"/>
  <c r="AU807" i="2" s="1"/>
  <c r="AF731" i="2"/>
  <c r="AU731" i="2" s="1"/>
  <c r="AF61" i="2"/>
  <c r="AU61" i="2" s="1"/>
  <c r="AF688" i="2"/>
  <c r="AU688" i="2" s="1"/>
  <c r="AF567" i="2"/>
  <c r="AU567" i="2" s="1"/>
  <c r="AF712" i="2"/>
  <c r="AU712" i="2" s="1"/>
  <c r="AE706" i="2"/>
  <c r="AT706" i="2" s="1"/>
  <c r="AF654" i="2"/>
  <c r="AU654" i="2" s="1"/>
  <c r="AE552" i="2"/>
  <c r="AT552" i="2" s="1"/>
  <c r="AE467" i="2"/>
  <c r="AT467" i="2" s="1"/>
  <c r="AF585" i="2"/>
  <c r="AU585" i="2" s="1"/>
  <c r="AF569" i="2"/>
  <c r="AU569" i="2" s="1"/>
  <c r="AF548" i="2"/>
  <c r="AU548" i="2" s="1"/>
  <c r="AF540" i="2"/>
  <c r="AU540" i="2" s="1"/>
  <c r="AE524" i="2"/>
  <c r="AT524" i="2" s="1"/>
  <c r="AF514" i="2"/>
  <c r="AU514" i="2" s="1"/>
  <c r="AE352" i="2"/>
  <c r="AT352" i="2" s="1"/>
  <c r="AE336" i="2"/>
  <c r="AT336" i="2" s="1"/>
  <c r="AF460" i="2"/>
  <c r="AU460" i="2" s="1"/>
  <c r="AE245" i="2"/>
  <c r="AT245" i="2" s="1"/>
  <c r="AF271" i="2"/>
  <c r="AU271" i="2" s="1"/>
  <c r="AE251" i="2"/>
  <c r="AT251" i="2" s="1"/>
  <c r="AE312" i="2"/>
  <c r="AT312" i="2" s="1"/>
  <c r="AE303" i="2"/>
  <c r="AT303" i="2" s="1"/>
  <c r="AE277" i="2"/>
  <c r="AT277" i="2" s="1"/>
  <c r="AF254" i="2"/>
  <c r="AU254" i="2" s="1"/>
  <c r="AF102" i="2"/>
  <c r="AU102" i="2" s="1"/>
  <c r="AE221" i="2"/>
  <c r="AT221" i="2" s="1"/>
  <c r="AE334" i="2"/>
  <c r="AT334" i="2" s="1"/>
  <c r="AE541" i="2"/>
  <c r="AT541" i="2" s="1"/>
  <c r="AF634" i="2"/>
  <c r="AU634" i="2" s="1"/>
  <c r="AF665" i="2"/>
  <c r="AU665" i="2" s="1"/>
  <c r="AF691" i="2"/>
  <c r="AU691" i="2" s="1"/>
  <c r="AE545" i="2"/>
  <c r="AT545" i="2" s="1"/>
  <c r="AF551" i="2"/>
  <c r="AU551" i="2" s="1"/>
  <c r="AE608" i="2"/>
  <c r="AT608" i="2" s="1"/>
  <c r="AF325" i="2"/>
  <c r="AU325" i="2" s="1"/>
  <c r="AE416" i="2"/>
  <c r="AT416" i="2" s="1"/>
  <c r="AE491" i="2"/>
  <c r="AT491" i="2" s="1"/>
  <c r="AE600" i="2"/>
  <c r="AT600" i="2" s="1"/>
  <c r="AE689" i="2"/>
  <c r="AT689" i="2" s="1"/>
  <c r="AE800" i="2"/>
  <c r="AT800" i="2" s="1"/>
  <c r="AE656" i="2"/>
  <c r="AT656" i="2" s="1"/>
  <c r="AF750" i="2"/>
  <c r="AU750" i="2" s="1"/>
  <c r="AF766" i="2"/>
  <c r="AU766" i="2" s="1"/>
  <c r="AE469" i="2"/>
  <c r="AT469" i="2" s="1"/>
  <c r="AF49" i="2"/>
  <c r="AU49" i="2" s="1"/>
  <c r="AF334" i="2"/>
  <c r="AU334" i="2" s="1"/>
  <c r="AE723" i="2"/>
  <c r="AT723" i="2" s="1"/>
  <c r="AE145" i="2"/>
  <c r="AT145" i="2" s="1"/>
  <c r="AE137" i="2"/>
  <c r="AT137" i="2" s="1"/>
  <c r="AF218" i="2"/>
  <c r="AU218" i="2" s="1"/>
  <c r="AF194" i="2"/>
  <c r="AU194" i="2" s="1"/>
  <c r="AF180" i="2"/>
  <c r="AU180" i="2" s="1"/>
  <c r="AE206" i="2"/>
  <c r="AT206" i="2" s="1"/>
  <c r="AF95" i="2"/>
  <c r="AU95" i="2" s="1"/>
  <c r="AE230" i="2"/>
  <c r="AT230" i="2" s="1"/>
  <c r="AE187" i="2"/>
  <c r="AT187" i="2" s="1"/>
  <c r="AE90" i="2"/>
  <c r="AT90" i="2" s="1"/>
  <c r="AF63" i="2"/>
  <c r="AU63" i="2" s="1"/>
  <c r="AF781" i="2"/>
  <c r="AU781" i="2" s="1"/>
  <c r="AE770" i="2"/>
  <c r="AT770" i="2" s="1"/>
  <c r="AE749" i="2"/>
  <c r="AT749" i="2" s="1"/>
  <c r="AE733" i="2"/>
  <c r="AT733" i="2" s="1"/>
  <c r="AF22" i="2"/>
  <c r="AU22" i="2" s="1"/>
  <c r="AE781" i="2"/>
  <c r="AT781" i="2" s="1"/>
  <c r="AE804" i="2"/>
  <c r="AT804" i="2" s="1"/>
  <c r="AF771" i="2"/>
  <c r="AU771" i="2" s="1"/>
  <c r="AF755" i="2"/>
  <c r="AU755" i="2" s="1"/>
  <c r="AE39" i="2"/>
  <c r="AT39" i="2" s="1"/>
  <c r="AF811" i="2"/>
  <c r="AU811" i="2" s="1"/>
  <c r="AE754" i="2"/>
  <c r="AT754" i="2" s="1"/>
  <c r="AE742" i="2"/>
  <c r="AT742" i="2" s="1"/>
  <c r="AE683" i="2"/>
  <c r="AT683" i="2" s="1"/>
  <c r="AF662" i="2"/>
  <c r="AU662" i="2" s="1"/>
  <c r="AF646" i="2"/>
  <c r="AU646" i="2" s="1"/>
  <c r="AE606" i="2"/>
  <c r="AT606" i="2" s="1"/>
  <c r="AF593" i="2"/>
  <c r="AU593" i="2" s="1"/>
  <c r="AF690" i="2"/>
  <c r="AU690" i="2" s="1"/>
  <c r="AF611" i="2"/>
  <c r="AU611" i="2" s="1"/>
  <c r="AF597" i="2"/>
  <c r="AU597" i="2" s="1"/>
  <c r="AE512" i="2"/>
  <c r="AT512" i="2" s="1"/>
  <c r="AF480" i="2"/>
  <c r="AU480" i="2" s="1"/>
  <c r="AE583" i="2"/>
  <c r="AT583" i="2" s="1"/>
  <c r="AE567" i="2"/>
  <c r="AT567" i="2" s="1"/>
  <c r="AE496" i="2"/>
  <c r="AT496" i="2" s="1"/>
  <c r="AE480" i="2"/>
  <c r="AT480" i="2" s="1"/>
  <c r="AE447" i="2"/>
  <c r="AT447" i="2" s="1"/>
  <c r="AE424" i="2"/>
  <c r="AT424" i="2" s="1"/>
  <c r="AE428" i="2"/>
  <c r="AT428" i="2" s="1"/>
  <c r="AF345" i="2"/>
  <c r="AU345" i="2" s="1"/>
  <c r="AF438" i="2"/>
  <c r="AU438" i="2" s="1"/>
  <c r="AE404" i="2"/>
  <c r="AT404" i="2" s="1"/>
  <c r="AF366" i="2"/>
  <c r="AU366" i="2" s="1"/>
  <c r="AE333" i="2"/>
  <c r="AT333" i="2" s="1"/>
  <c r="AE392" i="2"/>
  <c r="AT392" i="2" s="1"/>
  <c r="AF284" i="2"/>
  <c r="AU284" i="2" s="1"/>
  <c r="AF282" i="2"/>
  <c r="AU282" i="2" s="1"/>
  <c r="AE320" i="2"/>
  <c r="AT320" i="2" s="1"/>
  <c r="AF297" i="2"/>
  <c r="AU297" i="2" s="1"/>
  <c r="AE274" i="2"/>
  <c r="AT274" i="2" s="1"/>
  <c r="AF250" i="2"/>
  <c r="AU250" i="2" s="1"/>
  <c r="AE290" i="2"/>
  <c r="AT290" i="2" s="1"/>
  <c r="AE247" i="2"/>
  <c r="AT247" i="2" s="1"/>
  <c r="AE285" i="2"/>
  <c r="AT285" i="2" s="1"/>
  <c r="AF261" i="2"/>
  <c r="AU261" i="2" s="1"/>
  <c r="AF327" i="2"/>
  <c r="AU327" i="2" s="1"/>
  <c r="AE529" i="2"/>
  <c r="AT529" i="2" s="1"/>
  <c r="AE418" i="2"/>
  <c r="AT418" i="2" s="1"/>
  <c r="AF676" i="2"/>
  <c r="AU676" i="2" s="1"/>
  <c r="AE722" i="2"/>
  <c r="AT722" i="2" s="1"/>
  <c r="AF573" i="2"/>
  <c r="AU573" i="2" s="1"/>
  <c r="AE717" i="2"/>
  <c r="AT717" i="2" s="1"/>
  <c r="AE675" i="2"/>
  <c r="AT675" i="2" s="1"/>
  <c r="AE659" i="2"/>
  <c r="AT659" i="2" s="1"/>
  <c r="AE698" i="2"/>
  <c r="AT698" i="2" s="1"/>
  <c r="AE686" i="2"/>
  <c r="AT686" i="2" s="1"/>
  <c r="AE604" i="2"/>
  <c r="AT604" i="2" s="1"/>
  <c r="AE540" i="2"/>
  <c r="AT540" i="2" s="1"/>
  <c r="AF508" i="2"/>
  <c r="AU508" i="2" s="1"/>
  <c r="AF625" i="2"/>
  <c r="AU625" i="2" s="1"/>
  <c r="AE616" i="2"/>
  <c r="AT616" i="2" s="1"/>
  <c r="AE500" i="2"/>
  <c r="AT500" i="2" s="1"/>
  <c r="AF518" i="2"/>
  <c r="AU518" i="2" s="1"/>
  <c r="AF458" i="2"/>
  <c r="AU458" i="2" s="1"/>
  <c r="AF492" i="2"/>
  <c r="AU492" i="2" s="1"/>
  <c r="AE461" i="2"/>
  <c r="AT461" i="2" s="1"/>
  <c r="AF385" i="2"/>
  <c r="AU385" i="2" s="1"/>
  <c r="AF454" i="2"/>
  <c r="AU454" i="2" s="1"/>
  <c r="AE436" i="2"/>
  <c r="AT436" i="2" s="1"/>
  <c r="AE383" i="2"/>
  <c r="AT383" i="2" s="1"/>
  <c r="AE331" i="2"/>
  <c r="AT331" i="2" s="1"/>
  <c r="AF431" i="2"/>
  <c r="AU431" i="2" s="1"/>
  <c r="AF411" i="2"/>
  <c r="AU411" i="2" s="1"/>
  <c r="AF373" i="2"/>
  <c r="AU373" i="2" s="1"/>
  <c r="AF276" i="2"/>
  <c r="AU276" i="2" s="1"/>
  <c r="AE249" i="2"/>
  <c r="AT249" i="2" s="1"/>
  <c r="AF278" i="2"/>
  <c r="AU278" i="2" s="1"/>
  <c r="AF234" i="2"/>
  <c r="AU234" i="2" s="1"/>
  <c r="AE241" i="2"/>
  <c r="AT241" i="2" s="1"/>
  <c r="AF120" i="2"/>
  <c r="AU120" i="2" s="1"/>
  <c r="AF335" i="2"/>
  <c r="AU335" i="2" s="1"/>
  <c r="AF380" i="2"/>
  <c r="AU380" i="2" s="1"/>
  <c r="AF541" i="2"/>
  <c r="AU541" i="2" s="1"/>
  <c r="AE695" i="2"/>
  <c r="AT695" i="2" s="1"/>
  <c r="AE495" i="2"/>
  <c r="AT495" i="2" s="1"/>
  <c r="AE160" i="2"/>
  <c r="AT160" i="2" s="1"/>
  <c r="AF291" i="2"/>
  <c r="AU291" i="2" s="1"/>
  <c r="AE322" i="2"/>
  <c r="AT322" i="2" s="1"/>
  <c r="AF351" i="2"/>
  <c r="AU351" i="2" s="1"/>
  <c r="AF699" i="2"/>
  <c r="AU699" i="2" s="1"/>
  <c r="AF398" i="2"/>
  <c r="AU398" i="2" s="1"/>
  <c r="AF420" i="2"/>
  <c r="AU420" i="2" s="1"/>
  <c r="AF580" i="2"/>
  <c r="AU580" i="2" s="1"/>
  <c r="AF734" i="2"/>
  <c r="AU734" i="2" s="1"/>
  <c r="AE629" i="2"/>
  <c r="AT629" i="2" s="1"/>
  <c r="AF822" i="2"/>
  <c r="AU822" i="2" s="1"/>
  <c r="AE395" i="2"/>
  <c r="AT395" i="2" s="1"/>
  <c r="AE569" i="2"/>
  <c r="AT569" i="2" s="1"/>
  <c r="AF788" i="2"/>
  <c r="AU788" i="2" s="1"/>
  <c r="AE478" i="2"/>
  <c r="AT478" i="2" s="1"/>
  <c r="AF80" i="2"/>
  <c r="AU80" i="2" s="1"/>
  <c r="AE728" i="2"/>
  <c r="AT728" i="2" s="1"/>
  <c r="AF89" i="2"/>
  <c r="AU89" i="2" s="1"/>
  <c r="AE191" i="2"/>
  <c r="AT191" i="2" s="1"/>
  <c r="AF739" i="2"/>
  <c r="AU739" i="2" s="1"/>
  <c r="AE703" i="2"/>
  <c r="AT703" i="2" s="1"/>
  <c r="AF601" i="2"/>
  <c r="AU601" i="2" s="1"/>
  <c r="AE528" i="2"/>
  <c r="AT528" i="2" s="1"/>
  <c r="AF474" i="2"/>
  <c r="AU474" i="2" s="1"/>
  <c r="AF482" i="2"/>
  <c r="AU482" i="2" s="1"/>
  <c r="AE452" i="2"/>
  <c r="AT452" i="2" s="1"/>
  <c r="AE369" i="2"/>
  <c r="AT369" i="2" s="1"/>
  <c r="AF316" i="2"/>
  <c r="AU316" i="2" s="1"/>
  <c r="AF312" i="2"/>
  <c r="AU312" i="2" s="1"/>
  <c r="AF74" i="2"/>
  <c r="AU74" i="2" s="1"/>
  <c r="AE268" i="2"/>
  <c r="AT268" i="2" s="1"/>
  <c r="AF465" i="2"/>
  <c r="AU465" i="2" s="1"/>
  <c r="AF503" i="2"/>
  <c r="AU503" i="2" s="1"/>
  <c r="AF632" i="2"/>
  <c r="AU632" i="2" s="1"/>
  <c r="AE681" i="2"/>
  <c r="AT681" i="2" s="1"/>
  <c r="AF459" i="2"/>
  <c r="AU459" i="2" s="1"/>
  <c r="AE814" i="2"/>
  <c r="AT814" i="2" s="1"/>
  <c r="AE530" i="2"/>
  <c r="AT530" i="2" s="1"/>
  <c r="AE30" i="2"/>
  <c r="AT30" i="2" s="1"/>
  <c r="AF140" i="2"/>
  <c r="AU140" i="2" s="1"/>
  <c r="AE398" i="2"/>
  <c r="AT398" i="2" s="1"/>
  <c r="AE510" i="2"/>
  <c r="AT510" i="2" s="1"/>
  <c r="AF16" i="2"/>
  <c r="AU16" i="2" s="1"/>
  <c r="AE720" i="2"/>
  <c r="AT720" i="2" s="1"/>
  <c r="AE52" i="2"/>
  <c r="AT52" i="2" s="1"/>
  <c r="AE186" i="2"/>
  <c r="AT186" i="2" s="1"/>
  <c r="AE142" i="2"/>
  <c r="AT142" i="2" s="1"/>
  <c r="AE211" i="2"/>
  <c r="AT211" i="2" s="1"/>
  <c r="AF190" i="2"/>
  <c r="AU190" i="2" s="1"/>
  <c r="AF123" i="2"/>
  <c r="AU123" i="2" s="1"/>
  <c r="AF137" i="2"/>
  <c r="AU137" i="2" s="1"/>
  <c r="AF117" i="2"/>
  <c r="AU117" i="2" s="1"/>
  <c r="AF77" i="2"/>
  <c r="AU77" i="2" s="1"/>
  <c r="AE786" i="2"/>
  <c r="AT786" i="2" s="1"/>
  <c r="AF46" i="2"/>
  <c r="AU46" i="2" s="1"/>
  <c r="AF767" i="2"/>
  <c r="AU767" i="2" s="1"/>
  <c r="AE725" i="2"/>
  <c r="AT725" i="2" s="1"/>
  <c r="AF660" i="2"/>
  <c r="AU660" i="2" s="1"/>
  <c r="AF644" i="2"/>
  <c r="AU644" i="2" s="1"/>
  <c r="AE710" i="2"/>
  <c r="AT710" i="2" s="1"/>
  <c r="AE643" i="2"/>
  <c r="AT643" i="2" s="1"/>
  <c r="AF723" i="2"/>
  <c r="AU723" i="2" s="1"/>
  <c r="AE559" i="2"/>
  <c r="AT559" i="2" s="1"/>
  <c r="AF448" i="2"/>
  <c r="AU448" i="2" s="1"/>
  <c r="AF476" i="2"/>
  <c r="AU476" i="2" s="1"/>
  <c r="AF500" i="2"/>
  <c r="AU500" i="2" s="1"/>
  <c r="AE353" i="2"/>
  <c r="AT353" i="2" s="1"/>
  <c r="AF403" i="2"/>
  <c r="AU403" i="2" s="1"/>
  <c r="AE319" i="2"/>
  <c r="AT319" i="2" s="1"/>
  <c r="AE301" i="2"/>
  <c r="AT301" i="2" s="1"/>
  <c r="AE102" i="2"/>
  <c r="AT102" i="2" s="1"/>
  <c r="AE152" i="2"/>
  <c r="AT152" i="2" s="1"/>
  <c r="AE185" i="2"/>
  <c r="AT185" i="2" s="1"/>
  <c r="AF169" i="2"/>
  <c r="AU169" i="2" s="1"/>
  <c r="AE382" i="2"/>
  <c r="AT382" i="2" s="1"/>
  <c r="AE527" i="2"/>
  <c r="AT527" i="2" s="1"/>
  <c r="AF584" i="2"/>
  <c r="AU584" i="2" s="1"/>
  <c r="AF629" i="2"/>
  <c r="AU629" i="2" s="1"/>
  <c r="AF630" i="2"/>
  <c r="AU630" i="2" s="1"/>
  <c r="AE708" i="2"/>
  <c r="AT708" i="2" s="1"/>
  <c r="AF376" i="2"/>
  <c r="AU376" i="2" s="1"/>
  <c r="AE431" i="2"/>
  <c r="AT431" i="2" s="1"/>
  <c r="AF455" i="2"/>
  <c r="AU455" i="2" s="1"/>
  <c r="AF461" i="2"/>
  <c r="AU461" i="2" s="1"/>
  <c r="AF549" i="2"/>
  <c r="AU549" i="2" s="1"/>
  <c r="AF645" i="2"/>
  <c r="AU645" i="2" s="1"/>
  <c r="AF639" i="2"/>
  <c r="AU639" i="2" s="1"/>
  <c r="AF655" i="2"/>
  <c r="AU655" i="2" s="1"/>
  <c r="AF671" i="2"/>
  <c r="AU671" i="2" s="1"/>
  <c r="AF689" i="2"/>
  <c r="AU689" i="2" s="1"/>
  <c r="AF390" i="2"/>
  <c r="AU390" i="2" s="1"/>
  <c r="AF620" i="2"/>
  <c r="AU620" i="2" s="1"/>
  <c r="AF614" i="2"/>
  <c r="AU614" i="2" s="1"/>
  <c r="AE526" i="2"/>
  <c r="AT526" i="2" s="1"/>
  <c r="AE669" i="2"/>
  <c r="AT669" i="2" s="1"/>
  <c r="AE114" i="2"/>
  <c r="AT114" i="2" s="1"/>
  <c r="AE572" i="2"/>
  <c r="AT572" i="2" s="1"/>
  <c r="AE779" i="2"/>
  <c r="AT779" i="2" s="1"/>
  <c r="AE135" i="2"/>
  <c r="AT135" i="2" s="1"/>
  <c r="AF808" i="2"/>
  <c r="AU808" i="2" s="1"/>
  <c r="AE238" i="2"/>
  <c r="AT238" i="2" s="1"/>
  <c r="AE306" i="2"/>
  <c r="AT306" i="2" s="1"/>
  <c r="AE542" i="2"/>
  <c r="AT542" i="2" s="1"/>
  <c r="AE661" i="2"/>
  <c r="AT661" i="2" s="1"/>
  <c r="AE537" i="2"/>
  <c r="AT537" i="2" s="1"/>
  <c r="AF223" i="2"/>
  <c r="AU223" i="2" s="1"/>
  <c r="AF101" i="2"/>
  <c r="AU101" i="2" s="1"/>
  <c r="AE195" i="2"/>
  <c r="AT195" i="2" s="1"/>
  <c r="AE207" i="2"/>
  <c r="AT207" i="2" s="1"/>
  <c r="AE167" i="2"/>
  <c r="AT167" i="2" s="1"/>
  <c r="AF161" i="2"/>
  <c r="AU161" i="2" s="1"/>
  <c r="AF125" i="2"/>
  <c r="AU125" i="2" s="1"/>
  <c r="AF783" i="2"/>
  <c r="AU783" i="2" s="1"/>
  <c r="AE774" i="2"/>
  <c r="AT774" i="2" s="1"/>
  <c r="AE53" i="2"/>
  <c r="AT53" i="2" s="1"/>
  <c r="AF38" i="2"/>
  <c r="AU38" i="2" s="1"/>
  <c r="AF10" i="2"/>
  <c r="AU10" i="2" s="1"/>
  <c r="AF817" i="2"/>
  <c r="AU817" i="2" s="1"/>
  <c r="AE801" i="2"/>
  <c r="AT801" i="2" s="1"/>
  <c r="AE745" i="2"/>
  <c r="AT745" i="2" s="1"/>
  <c r="AF757" i="2"/>
  <c r="AU757" i="2" s="1"/>
  <c r="AF24" i="2"/>
  <c r="AU24" i="2" s="1"/>
  <c r="AF815" i="2"/>
  <c r="AU815" i="2" s="1"/>
  <c r="AF803" i="2"/>
  <c r="AU803" i="2" s="1"/>
  <c r="AE737" i="2"/>
  <c r="AT737" i="2" s="1"/>
  <c r="AF633" i="2"/>
  <c r="AU633" i="2" s="1"/>
  <c r="AE679" i="2"/>
  <c r="AT679" i="2" s="1"/>
  <c r="AF670" i="2"/>
  <c r="AU670" i="2" s="1"/>
  <c r="AF603" i="2"/>
  <c r="AU603" i="2" s="1"/>
  <c r="AE729" i="2"/>
  <c r="AT729" i="2" s="1"/>
  <c r="AF589" i="2"/>
  <c r="AU589" i="2" s="1"/>
  <c r="AF557" i="2"/>
  <c r="AU557" i="2" s="1"/>
  <c r="AE620" i="2"/>
  <c r="AT620" i="2" s="1"/>
  <c r="AE396" i="2"/>
  <c r="AT396" i="2" s="1"/>
  <c r="AE489" i="2"/>
  <c r="AT489" i="2" s="1"/>
  <c r="AF425" i="2"/>
  <c r="AU425" i="2" s="1"/>
  <c r="AE444" i="2"/>
  <c r="AT444" i="2" s="1"/>
  <c r="AE421" i="2"/>
  <c r="AT421" i="2" s="1"/>
  <c r="AF387" i="2"/>
  <c r="AU387" i="2" s="1"/>
  <c r="AF397" i="2"/>
  <c r="AU397" i="2" s="1"/>
  <c r="AF383" i="2"/>
  <c r="AU383" i="2" s="1"/>
  <c r="AE393" i="2"/>
  <c r="AT393" i="2" s="1"/>
  <c r="AF377" i="2"/>
  <c r="AU377" i="2" s="1"/>
  <c r="AF315" i="2"/>
  <c r="AU315" i="2" s="1"/>
  <c r="AF328" i="2"/>
  <c r="AU328" i="2" s="1"/>
  <c r="AE300" i="2"/>
  <c r="AT300" i="2" s="1"/>
  <c r="AE278" i="2"/>
  <c r="AT278" i="2" s="1"/>
  <c r="AE262" i="2"/>
  <c r="AT262" i="2" s="1"/>
  <c r="AF263" i="2"/>
  <c r="AU263" i="2" s="1"/>
  <c r="AF242" i="2"/>
  <c r="AU242" i="2" s="1"/>
  <c r="AE76" i="2"/>
  <c r="AT76" i="2" s="1"/>
  <c r="AF107" i="2"/>
  <c r="AU107" i="2" s="1"/>
  <c r="AF6" i="2"/>
  <c r="AU6" i="2" s="1"/>
  <c r="AE18" i="2"/>
  <c r="AT18" i="2" s="1"/>
  <c r="AE287" i="2"/>
  <c r="AT287" i="2" s="1"/>
  <c r="AE691" i="2"/>
  <c r="AT691" i="2" s="1"/>
  <c r="AE455" i="2"/>
  <c r="AT455" i="2" s="1"/>
  <c r="AE624" i="2"/>
  <c r="AT624" i="2" s="1"/>
  <c r="AE104" i="2"/>
  <c r="AT104" i="2" s="1"/>
  <c r="AF789" i="2"/>
  <c r="AU789" i="2" s="1"/>
  <c r="AF71" i="2"/>
  <c r="AU71" i="2" s="1"/>
  <c r="AF609" i="2"/>
  <c r="AU609" i="2" s="1"/>
  <c r="AF235" i="2"/>
  <c r="AU235" i="2" s="1"/>
  <c r="AE132" i="2"/>
  <c r="AT132" i="2" s="1"/>
  <c r="AE225" i="2"/>
  <c r="AT225" i="2" s="1"/>
  <c r="AF260" i="2"/>
  <c r="AU260" i="2" s="1"/>
  <c r="AE292" i="2"/>
  <c r="AT292" i="2" s="1"/>
  <c r="AE390" i="2"/>
  <c r="AT390" i="2" s="1"/>
  <c r="AE343" i="2"/>
  <c r="AT343" i="2" s="1"/>
  <c r="AE462" i="2"/>
  <c r="AT462" i="2" s="1"/>
  <c r="AE518" i="2"/>
  <c r="AT518" i="2" s="1"/>
  <c r="AF124" i="2"/>
  <c r="AU124" i="2" s="1"/>
  <c r="AE385" i="2"/>
  <c r="AT385" i="2" s="1"/>
  <c r="AE454" i="2"/>
  <c r="AT454" i="2" s="1"/>
  <c r="AE580" i="2"/>
  <c r="AT580" i="2" s="1"/>
  <c r="AE700" i="2"/>
  <c r="AT700" i="2" s="1"/>
  <c r="AE220" i="2"/>
  <c r="AT220" i="2" s="1"/>
  <c r="AF818" i="2"/>
  <c r="AU818" i="2" s="1"/>
  <c r="AF342" i="2"/>
  <c r="AU342" i="2" s="1"/>
  <c r="AE419" i="2"/>
  <c r="AT419" i="2" s="1"/>
  <c r="AE751" i="2"/>
  <c r="AT751" i="2" s="1"/>
  <c r="AF45" i="2"/>
  <c r="AU45" i="2" s="1"/>
  <c r="AE799" i="2"/>
  <c r="AT799" i="2" s="1"/>
  <c r="AE204" i="2"/>
  <c r="AT204" i="2" s="1"/>
  <c r="AE498" i="2"/>
  <c r="AT498" i="2" s="1"/>
  <c r="AE514" i="2"/>
  <c r="AT514" i="2" s="1"/>
  <c r="AF8" i="2"/>
  <c r="AU8" i="2" s="1"/>
  <c r="AF12" i="2"/>
  <c r="AU12" i="2" s="1"/>
  <c r="AE122" i="2"/>
  <c r="AT122" i="2" s="1"/>
  <c r="AE10" i="2"/>
  <c r="AT10" i="2" s="1"/>
  <c r="AF15" i="2"/>
  <c r="AU15" i="2" s="1"/>
  <c r="AF62" i="2"/>
  <c r="AU62" i="2" s="1"/>
  <c r="AE80" i="2"/>
  <c r="AT80" i="2" s="1"/>
  <c r="AF177" i="2"/>
  <c r="AU177" i="2" s="1"/>
  <c r="AF72" i="2"/>
  <c r="AU72" i="2" s="1"/>
  <c r="AF314" i="2"/>
  <c r="AU314" i="2" s="1"/>
  <c r="AF432" i="2"/>
  <c r="AU432" i="2" s="1"/>
  <c r="AF422" i="2"/>
  <c r="AU422" i="2" s="1"/>
  <c r="AF404" i="2"/>
  <c r="AU404" i="2" s="1"/>
  <c r="AF204" i="2"/>
  <c r="AU204" i="2" s="1"/>
  <c r="AE197" i="2"/>
  <c r="AT197" i="2" s="1"/>
  <c r="AE264" i="2"/>
  <c r="AT264" i="2" s="1"/>
  <c r="AF428" i="2"/>
  <c r="AU428" i="2" s="1"/>
  <c r="AE640" i="2"/>
  <c r="AT640" i="2" s="1"/>
  <c r="AE161" i="2"/>
  <c r="AT161" i="2" s="1"/>
  <c r="AE116" i="2"/>
  <c r="AT116" i="2" s="1"/>
  <c r="AE214" i="2"/>
  <c r="AT214" i="2" s="1"/>
  <c r="AE166" i="2"/>
  <c r="AT166" i="2" s="1"/>
  <c r="AF103" i="2"/>
  <c r="AU103" i="2" s="1"/>
  <c r="AF48" i="2"/>
  <c r="AU48" i="2" s="1"/>
  <c r="AE64" i="2"/>
  <c r="AT64" i="2" s="1"/>
  <c r="AF17" i="2"/>
  <c r="AU17" i="2" s="1"/>
  <c r="AF501" i="2"/>
  <c r="AU501" i="2" s="1"/>
  <c r="AE215" i="2"/>
  <c r="AT215" i="2" s="1"/>
  <c r="AE111" i="2"/>
  <c r="AT111" i="2" s="1"/>
  <c r="AE778" i="2"/>
  <c r="AT778" i="2" s="1"/>
  <c r="AE769" i="2"/>
  <c r="AT769" i="2" s="1"/>
  <c r="AF745" i="2"/>
  <c r="AU745" i="2" s="1"/>
  <c r="AF729" i="2"/>
  <c r="AU729" i="2" s="1"/>
  <c r="AF32" i="2"/>
  <c r="AU32" i="2" s="1"/>
  <c r="AF809" i="2"/>
  <c r="AU809" i="2" s="1"/>
  <c r="AF791" i="2"/>
  <c r="AU791" i="2" s="1"/>
  <c r="AF799" i="2"/>
  <c r="AU799" i="2" s="1"/>
  <c r="AE753" i="2"/>
  <c r="AT753" i="2" s="1"/>
  <c r="AE790" i="2"/>
  <c r="AT790" i="2" s="1"/>
  <c r="AE694" i="2"/>
  <c r="AT694" i="2" s="1"/>
  <c r="AF605" i="2"/>
  <c r="AU605" i="2" s="1"/>
  <c r="AF672" i="2"/>
  <c r="AU672" i="2" s="1"/>
  <c r="AF656" i="2"/>
  <c r="AU656" i="2" s="1"/>
  <c r="AF640" i="2"/>
  <c r="AU640" i="2" s="1"/>
  <c r="AF684" i="2"/>
  <c r="AU684" i="2" s="1"/>
  <c r="AF575" i="2"/>
  <c r="AU575" i="2" s="1"/>
  <c r="AE670" i="2"/>
  <c r="AT670" i="2" s="1"/>
  <c r="AE654" i="2"/>
  <c r="AT654" i="2" s="1"/>
  <c r="AE638" i="2"/>
  <c r="AT638" i="2" s="1"/>
  <c r="AF512" i="2"/>
  <c r="AU512" i="2" s="1"/>
  <c r="AE547" i="2"/>
  <c r="AT547" i="2" s="1"/>
  <c r="AE533" i="2"/>
  <c r="AT533" i="2" s="1"/>
  <c r="AF579" i="2"/>
  <c r="AU579" i="2" s="1"/>
  <c r="AF563" i="2"/>
  <c r="AU563" i="2" s="1"/>
  <c r="AF452" i="2"/>
  <c r="AU452" i="2" s="1"/>
  <c r="AF559" i="2"/>
  <c r="AU559" i="2" s="1"/>
  <c r="AE532" i="2"/>
  <c r="AT532" i="2" s="1"/>
  <c r="AE344" i="2"/>
  <c r="AT344" i="2" s="1"/>
  <c r="AF444" i="2"/>
  <c r="AU444" i="2" s="1"/>
  <c r="AE417" i="2"/>
  <c r="AT417" i="2" s="1"/>
  <c r="AE425" i="2"/>
  <c r="AT425" i="2" s="1"/>
  <c r="AF354" i="2"/>
  <c r="AU354" i="2" s="1"/>
  <c r="AE386" i="2"/>
  <c r="AT386" i="2" s="1"/>
  <c r="AF303" i="2"/>
  <c r="AU303" i="2" s="1"/>
  <c r="AE259" i="2"/>
  <c r="AT259" i="2" s="1"/>
  <c r="AF135" i="2"/>
  <c r="AU135" i="2" s="1"/>
  <c r="AF98" i="2"/>
  <c r="AU98" i="2" s="1"/>
  <c r="AF181" i="2"/>
  <c r="AU181" i="2" s="1"/>
  <c r="AE143" i="2"/>
  <c r="AT143" i="2" s="1"/>
  <c r="AF53" i="2"/>
  <c r="AU53" i="2" s="1"/>
  <c r="AF249" i="2"/>
  <c r="AU249" i="2" s="1"/>
  <c r="AE321" i="2"/>
  <c r="AT321" i="2" s="1"/>
  <c r="AF418" i="2"/>
  <c r="AU418" i="2" s="1"/>
  <c r="AF408" i="2"/>
  <c r="AU408" i="2" s="1"/>
  <c r="AE445" i="2"/>
  <c r="AT445" i="2" s="1"/>
  <c r="AF463" i="2"/>
  <c r="AU463" i="2" s="1"/>
  <c r="AE294" i="2"/>
  <c r="AT294" i="2" s="1"/>
  <c r="AF592" i="2"/>
  <c r="AU592" i="2" s="1"/>
  <c r="AF707" i="2"/>
  <c r="AU707" i="2" s="1"/>
  <c r="AF711" i="2"/>
  <c r="AU711" i="2" s="1"/>
  <c r="AF347" i="2"/>
  <c r="AU347" i="2" s="1"/>
  <c r="AF539" i="2"/>
  <c r="AU539" i="2" s="1"/>
  <c r="AE612" i="2"/>
  <c r="AT612" i="2" s="1"/>
  <c r="AE596" i="2"/>
  <c r="AT596" i="2" s="1"/>
  <c r="AE712" i="2"/>
  <c r="AT712" i="2" s="1"/>
  <c r="AE560" i="2"/>
  <c r="AT560" i="2" s="1"/>
  <c r="AE601" i="2"/>
  <c r="AT601" i="2" s="1"/>
  <c r="AE573" i="2"/>
  <c r="AT573" i="2" s="1"/>
  <c r="AE664" i="2"/>
  <c r="AT664" i="2" s="1"/>
  <c r="AE744" i="2"/>
  <c r="AT744" i="2" s="1"/>
  <c r="AE767" i="2"/>
  <c r="AT767" i="2" s="1"/>
  <c r="AF742" i="2"/>
  <c r="AU742" i="2" s="1"/>
  <c r="AF758" i="2"/>
  <c r="AU758" i="2" s="1"/>
  <c r="AF774" i="2"/>
  <c r="AU774" i="2" s="1"/>
  <c r="AE561" i="2"/>
  <c r="AT561" i="2" s="1"/>
  <c r="AE648" i="2"/>
  <c r="AT648" i="2" s="1"/>
  <c r="AE735" i="2"/>
  <c r="AT735" i="2" s="1"/>
  <c r="AE403" i="2"/>
  <c r="AT403" i="2" s="1"/>
  <c r="AF485" i="2"/>
  <c r="AU485" i="2" s="1"/>
  <c r="AE589" i="2"/>
  <c r="AT589" i="2" s="1"/>
  <c r="AF800" i="2"/>
  <c r="AU800" i="2" s="1"/>
  <c r="AE347" i="2"/>
  <c r="AT347" i="2" s="1"/>
  <c r="AF329" i="2"/>
  <c r="AU329" i="2" s="1"/>
  <c r="AE494" i="2"/>
  <c r="AT494" i="2" s="1"/>
  <c r="AE593" i="2"/>
  <c r="AT593" i="2" s="1"/>
  <c r="AE202" i="2"/>
  <c r="AT202" i="2" s="1"/>
  <c r="AE163" i="2"/>
  <c r="AT163" i="2" s="1"/>
  <c r="AE141" i="2"/>
  <c r="AT141" i="2" s="1"/>
  <c r="AE125" i="2"/>
  <c r="AT125" i="2" s="1"/>
  <c r="AF164" i="2"/>
  <c r="AU164" i="2" s="1"/>
  <c r="AF97" i="2"/>
  <c r="AU97" i="2" s="1"/>
  <c r="AE198" i="2"/>
  <c r="AT198" i="2" s="1"/>
  <c r="AF121" i="2"/>
  <c r="AU121" i="2" s="1"/>
  <c r="AF219" i="2"/>
  <c r="AU219" i="2" s="1"/>
  <c r="AF184" i="2"/>
  <c r="AU184" i="2" s="1"/>
  <c r="AE17" i="2"/>
  <c r="AT17" i="2" s="1"/>
  <c r="AF777" i="2"/>
  <c r="AU777" i="2" s="1"/>
  <c r="AE58" i="2"/>
  <c r="AT58" i="2" s="1"/>
  <c r="AF30" i="2"/>
  <c r="AU30" i="2" s="1"/>
  <c r="AE82" i="2"/>
  <c r="AT82" i="2" s="1"/>
  <c r="AF34" i="2"/>
  <c r="AU34" i="2" s="1"/>
  <c r="AE761" i="2"/>
  <c r="AT761" i="2" s="1"/>
  <c r="AE758" i="2"/>
  <c r="AT758" i="2" s="1"/>
  <c r="AE595" i="2"/>
  <c r="AT595" i="2" s="1"/>
  <c r="AE721" i="2"/>
  <c r="AT721" i="2" s="1"/>
  <c r="AF698" i="2"/>
  <c r="AU698" i="2" s="1"/>
  <c r="AE682" i="2"/>
  <c r="AT682" i="2" s="1"/>
  <c r="AF666" i="2"/>
  <c r="AU666" i="2" s="1"/>
  <c r="AF650" i="2"/>
  <c r="AU650" i="2" s="1"/>
  <c r="AF617" i="2"/>
  <c r="AU617" i="2" s="1"/>
  <c r="AE536" i="2"/>
  <c r="AT536" i="2" s="1"/>
  <c r="AE562" i="2"/>
  <c r="AT562" i="2" s="1"/>
  <c r="AF488" i="2"/>
  <c r="AU488" i="2" s="1"/>
  <c r="AF462" i="2"/>
  <c r="AU462" i="2" s="1"/>
  <c r="AF496" i="2"/>
  <c r="AU496" i="2" s="1"/>
  <c r="AE472" i="2"/>
  <c r="AT472" i="2" s="1"/>
  <c r="AE397" i="2"/>
  <c r="AT397" i="2" s="1"/>
  <c r="AF417" i="2"/>
  <c r="AU417" i="2" s="1"/>
  <c r="AF337" i="2"/>
  <c r="AU337" i="2" s="1"/>
  <c r="AF442" i="2"/>
  <c r="AU442" i="2" s="1"/>
  <c r="AF320" i="2"/>
  <c r="AU320" i="2" s="1"/>
  <c r="AF236" i="2"/>
  <c r="AU236" i="2" s="1"/>
  <c r="AF280" i="2"/>
  <c r="AU280" i="2" s="1"/>
  <c r="AE618" i="2"/>
  <c r="AT618" i="2" s="1"/>
  <c r="AF470" i="2"/>
  <c r="AU470" i="2" s="1"/>
  <c r="AE463" i="2"/>
  <c r="AT463" i="2" s="1"/>
  <c r="AF119" i="2"/>
  <c r="AU119" i="2" s="1"/>
  <c r="AF413" i="2"/>
  <c r="AU413" i="2" s="1"/>
  <c r="AF450" i="2"/>
  <c r="AU450" i="2" s="1"/>
  <c r="AE525" i="2"/>
  <c r="AT525" i="2" s="1"/>
  <c r="AF361" i="2"/>
  <c r="AU361" i="2" s="1"/>
  <c r="AF433" i="2"/>
  <c r="AU433" i="2" s="1"/>
  <c r="AE286" i="2"/>
  <c r="AT286" i="2" s="1"/>
  <c r="AF374" i="2"/>
  <c r="AU374" i="2" s="1"/>
  <c r="AE426" i="2"/>
  <c r="AT426" i="2" s="1"/>
  <c r="AF395" i="2"/>
  <c r="AU395" i="2" s="1"/>
  <c r="AE316" i="2"/>
  <c r="AT316" i="2" s="1"/>
  <c r="AE248" i="2"/>
  <c r="AT248" i="2" s="1"/>
  <c r="AF300" i="2"/>
  <c r="AU300" i="2" s="1"/>
  <c r="AE258" i="2"/>
  <c r="AT258" i="2" s="1"/>
  <c r="AE236" i="2"/>
  <c r="AT236" i="2" s="1"/>
  <c r="AE224" i="2"/>
  <c r="AT224" i="2" s="1"/>
  <c r="AF313" i="2"/>
  <c r="AU313" i="2" s="1"/>
  <c r="AF435" i="2"/>
  <c r="AU435" i="2" s="1"/>
  <c r="AE232" i="2"/>
  <c r="AT232" i="2" s="1"/>
  <c r="AE25" i="2"/>
  <c r="AT25" i="2" s="1"/>
  <c r="AF641" i="2"/>
  <c r="AU641" i="2" s="1"/>
  <c r="AF673" i="2"/>
  <c r="AU673" i="2" s="1"/>
  <c r="AF86" i="2"/>
  <c r="AU86" i="2" s="1"/>
  <c r="AE151" i="2"/>
  <c r="AT151" i="2" s="1"/>
  <c r="AE140" i="2"/>
  <c r="AT140" i="2" s="1"/>
  <c r="AF298" i="2"/>
  <c r="AU298" i="2" s="1"/>
  <c r="AE254" i="2"/>
  <c r="AT254" i="2" s="1"/>
  <c r="AF386" i="2"/>
  <c r="AU386" i="2" s="1"/>
  <c r="AF457" i="2"/>
  <c r="AU457" i="2" s="1"/>
  <c r="AE503" i="2"/>
  <c r="AT503" i="2" s="1"/>
  <c r="AE370" i="2"/>
  <c r="AT370" i="2" s="1"/>
  <c r="AF443" i="2"/>
  <c r="AU443" i="2" s="1"/>
  <c r="AE490" i="2"/>
  <c r="AT490" i="2" s="1"/>
  <c r="AE284" i="2"/>
  <c r="AT284" i="2" s="1"/>
  <c r="AF784" i="2"/>
  <c r="AU784" i="2" s="1"/>
  <c r="AE564" i="2"/>
  <c r="AT564" i="2" s="1"/>
  <c r="AF509" i="2"/>
  <c r="AU509" i="2" s="1"/>
  <c r="AE613" i="2"/>
  <c r="AT613" i="2" s="1"/>
  <c r="AE822" i="2"/>
  <c r="AT822" i="2" s="1"/>
  <c r="AE269" i="2"/>
  <c r="AT269" i="2" s="1"/>
  <c r="AE318" i="2"/>
  <c r="AT318" i="2" s="1"/>
  <c r="AE731" i="2"/>
  <c r="AT731" i="2" s="1"/>
  <c r="AE760" i="2"/>
  <c r="AT760" i="2" s="1"/>
  <c r="AE131" i="2"/>
  <c r="AT131" i="2" s="1"/>
  <c r="AE228" i="2"/>
  <c r="AT228" i="2" s="1"/>
  <c r="AF159" i="2"/>
  <c r="AU159" i="2" s="1"/>
  <c r="AE255" i="2"/>
  <c r="AT255" i="2" s="1"/>
  <c r="AF114" i="2"/>
  <c r="AU114" i="2" s="1"/>
  <c r="AF37" i="2"/>
  <c r="AU37" i="2" s="1"/>
  <c r="AF220" i="2"/>
  <c r="AU220" i="2" s="1"/>
  <c r="AF266" i="2"/>
  <c r="AU266" i="2" s="1"/>
  <c r="AE84" i="2"/>
  <c r="AT84" i="2" s="1"/>
  <c r="AE121" i="2"/>
  <c r="AT121" i="2" s="1"/>
  <c r="AE165" i="2"/>
  <c r="AT165" i="2" s="1"/>
  <c r="AF51" i="2"/>
  <c r="AU51" i="2" s="1"/>
  <c r="AE159" i="2"/>
  <c r="AT159" i="2" s="1"/>
  <c r="AF173" i="2"/>
  <c r="AU173" i="2" s="1"/>
  <c r="AE298" i="2"/>
  <c r="AT298" i="2" s="1"/>
  <c r="AF233" i="2"/>
  <c r="AU233" i="2" s="1"/>
  <c r="AE313" i="2"/>
  <c r="AT313" i="2" s="1"/>
  <c r="AF388" i="2"/>
  <c r="AU388" i="2" s="1"/>
  <c r="AF434" i="2"/>
  <c r="AU434" i="2" s="1"/>
  <c r="AE475" i="2"/>
  <c r="AT475" i="2" s="1"/>
  <c r="AE507" i="2"/>
  <c r="AT507" i="2" s="1"/>
  <c r="AF355" i="2"/>
  <c r="AU355" i="2" s="1"/>
  <c r="AE339" i="2"/>
  <c r="AT339" i="2" s="1"/>
  <c r="AF338" i="2"/>
  <c r="AU338" i="2" s="1"/>
  <c r="AE450" i="2"/>
  <c r="AT450" i="2" s="1"/>
  <c r="AE506" i="2"/>
  <c r="AT506" i="2" s="1"/>
  <c r="AF41" i="2"/>
  <c r="AU41" i="2" s="1"/>
  <c r="AE423" i="2"/>
  <c r="AT423" i="2" s="1"/>
  <c r="AF505" i="2"/>
  <c r="AU505" i="2" s="1"/>
  <c r="AE565" i="2"/>
  <c r="AT565" i="2" s="1"/>
  <c r="AE815" i="2"/>
  <c r="AT815" i="2" s="1"/>
  <c r="AE212" i="2"/>
  <c r="AT212" i="2" s="1"/>
  <c r="AF493" i="2"/>
  <c r="AU493" i="2" s="1"/>
  <c r="AE727" i="2"/>
  <c r="AT727" i="2" s="1"/>
  <c r="AF178" i="2"/>
  <c r="AU178" i="2" s="1"/>
  <c r="AE626" i="2"/>
  <c r="AT626" i="2" s="1"/>
  <c r="AF68" i="2"/>
  <c r="AU68" i="2" s="1"/>
  <c r="AF497" i="2"/>
  <c r="AU497" i="2" s="1"/>
  <c r="AF447" i="2"/>
  <c r="AU447" i="2" s="1"/>
  <c r="AE229" i="2"/>
  <c r="AT229" i="2" s="1"/>
  <c r="AF196" i="2"/>
  <c r="AU196" i="2" s="1"/>
  <c r="AE100" i="2"/>
  <c r="AT100" i="2" s="1"/>
  <c r="AF115" i="2"/>
  <c r="AU115" i="2" s="1"/>
  <c r="AE818" i="2"/>
  <c r="AT818" i="2" s="1"/>
  <c r="AE806" i="2"/>
  <c r="AT806" i="2" s="1"/>
  <c r="AF795" i="2"/>
  <c r="AU795" i="2" s="1"/>
  <c r="AE535" i="2"/>
  <c r="AT535" i="2" s="1"/>
  <c r="AF526" i="2"/>
  <c r="AU526" i="2" s="1"/>
  <c r="AE465" i="2"/>
  <c r="AT465" i="2" s="1"/>
  <c r="AE384" i="2"/>
  <c r="AT384" i="2" s="1"/>
  <c r="AE330" i="2"/>
  <c r="AT330" i="2" s="1"/>
  <c r="AE422" i="2"/>
  <c r="AT422" i="2" s="1"/>
  <c r="AF321" i="2"/>
  <c r="AU321" i="2" s="1"/>
  <c r="AF35" i="2"/>
  <c r="AU35" i="2" s="1"/>
  <c r="AF258" i="2"/>
  <c r="AU258" i="2" s="1"/>
  <c r="AF326" i="2"/>
  <c r="AU326" i="2" s="1"/>
  <c r="AF143" i="2"/>
  <c r="AU143" i="2" s="1"/>
  <c r="AF232" i="2"/>
  <c r="AU232" i="2" s="1"/>
  <c r="AF127" i="2"/>
  <c r="AU127" i="2" s="1"/>
  <c r="AE136" i="2"/>
  <c r="AT136" i="2" s="1"/>
  <c r="AE181" i="2"/>
  <c r="AT181" i="2" s="1"/>
  <c r="AF251" i="2"/>
  <c r="AU251" i="2" s="1"/>
  <c r="AE217" i="2"/>
  <c r="AT217" i="2" s="1"/>
  <c r="AF467" i="2"/>
  <c r="AU467" i="2" s="1"/>
  <c r="AF363" i="2"/>
  <c r="AU363" i="2" s="1"/>
  <c r="AF279" i="2"/>
  <c r="AU279" i="2" s="1"/>
  <c r="AF525" i="2"/>
  <c r="AU525" i="2" s="1"/>
  <c r="AF396" i="2"/>
  <c r="AU396" i="2" s="1"/>
  <c r="AF572" i="2"/>
  <c r="AU572" i="2" s="1"/>
  <c r="AF590" i="2"/>
  <c r="AU590" i="2" s="1"/>
  <c r="AF713" i="2"/>
  <c r="AU713" i="2" s="1"/>
  <c r="AE577" i="2"/>
  <c r="AT577" i="2" s="1"/>
  <c r="AE739" i="2"/>
  <c r="AT739" i="2" s="1"/>
  <c r="AE764" i="2"/>
  <c r="AT764" i="2" s="1"/>
  <c r="AE474" i="2"/>
  <c r="AT474" i="2" s="1"/>
  <c r="AE771" i="2"/>
  <c r="AT771" i="2" s="1"/>
  <c r="AF776" i="2"/>
  <c r="AU776" i="2" s="1"/>
  <c r="AF796" i="2"/>
  <c r="AU796" i="2" s="1"/>
  <c r="AF814" i="2"/>
  <c r="AU814" i="2" s="1"/>
  <c r="AF517" i="2"/>
  <c r="AU517" i="2" s="1"/>
  <c r="AE637" i="2"/>
  <c r="AT637" i="2" s="1"/>
  <c r="AE755" i="2"/>
  <c r="AT755" i="2" s="1"/>
  <c r="AE649" i="2"/>
  <c r="AT649" i="2" s="1"/>
  <c r="AE77" i="2"/>
  <c r="AT77" i="2" s="1"/>
  <c r="AE150" i="2"/>
  <c r="AT150" i="2" s="1"/>
  <c r="AE175" i="2"/>
  <c r="AT175" i="2" s="1"/>
  <c r="AE93" i="2"/>
  <c r="AT93" i="2" s="1"/>
  <c r="AE226" i="2"/>
  <c r="AT226" i="2" s="1"/>
  <c r="AF186" i="2"/>
  <c r="AU186" i="2" s="1"/>
  <c r="AE157" i="2"/>
  <c r="AT157" i="2" s="1"/>
  <c r="AE20" i="2"/>
  <c r="AT20" i="2" s="1"/>
  <c r="AF40" i="2"/>
  <c r="AU40" i="2" s="1"/>
  <c r="AF13" i="2"/>
  <c r="AU13" i="2" s="1"/>
  <c r="AF706" i="2"/>
  <c r="AU706" i="2" s="1"/>
  <c r="AE591" i="2"/>
  <c r="AT591" i="2" s="1"/>
  <c r="AE548" i="2"/>
  <c r="AT548" i="2" s="1"/>
  <c r="AF88" i="2"/>
  <c r="AU88" i="2" s="1"/>
  <c r="AF92" i="2"/>
  <c r="AU92" i="2" s="1"/>
  <c r="AE371" i="2"/>
  <c r="AT371" i="2" s="1"/>
  <c r="AF613" i="2"/>
  <c r="AU613" i="2" s="1"/>
  <c r="AF773" i="2"/>
  <c r="AU773" i="2" s="1"/>
  <c r="AE457" i="2"/>
  <c r="AT457" i="2" s="1"/>
  <c r="AF84" i="2"/>
  <c r="AU84" i="2" s="1"/>
  <c r="AF60" i="2"/>
  <c r="AU60" i="2" s="1"/>
  <c r="AF317" i="2"/>
  <c r="AU317" i="2" s="1"/>
  <c r="AF154" i="2"/>
  <c r="AU154" i="2" s="1"/>
  <c r="AF309" i="2"/>
  <c r="AU309" i="2" s="1"/>
  <c r="AF489" i="2"/>
  <c r="AU489" i="2" s="1"/>
  <c r="AF439" i="2"/>
  <c r="AU439" i="2" s="1"/>
  <c r="AF226" i="2"/>
  <c r="AU226" i="2" s="1"/>
  <c r="AE201" i="2"/>
  <c r="AT201" i="2" s="1"/>
  <c r="AF151" i="2"/>
  <c r="AU151" i="2" s="1"/>
  <c r="AE37" i="2"/>
  <c r="AT37" i="2" s="1"/>
  <c r="AF214" i="2"/>
  <c r="AU214" i="2" s="1"/>
  <c r="AF93" i="2"/>
  <c r="AU93" i="2" s="1"/>
  <c r="AF50" i="2"/>
  <c r="AU50" i="2" s="1"/>
  <c r="AF692" i="2"/>
  <c r="AU692" i="2" s="1"/>
  <c r="AF538" i="2"/>
  <c r="AU538" i="2" s="1"/>
  <c r="AE531" i="2"/>
  <c r="AT531" i="2" s="1"/>
  <c r="AF696" i="2"/>
  <c r="AU696" i="2" s="1"/>
  <c r="AF542" i="2"/>
  <c r="AU542" i="2" s="1"/>
  <c r="AF415" i="2"/>
  <c r="AU415" i="2" s="1"/>
  <c r="AF222" i="2"/>
  <c r="AU222" i="2" s="1"/>
  <c r="AE701" i="2"/>
  <c r="AT701" i="2" s="1"/>
  <c r="AF288" i="2"/>
  <c r="AU288" i="2" s="1"/>
  <c r="AF112" i="2"/>
  <c r="AU112" i="2" s="1"/>
  <c r="AE41" i="2"/>
  <c r="AT41" i="2" s="1"/>
  <c r="AE14" i="2"/>
  <c r="AT14" i="2" s="1"/>
  <c r="AF330" i="2"/>
  <c r="AU330" i="2" s="1"/>
  <c r="AE276" i="2"/>
  <c r="AT276" i="2" s="1"/>
  <c r="AF132" i="2"/>
  <c r="AU132" i="2" s="1"/>
  <c r="AE216" i="2"/>
  <c r="AT216" i="2" s="1"/>
  <c r="AE260" i="2"/>
  <c r="AT260" i="2" s="1"/>
  <c r="AE335" i="2"/>
  <c r="AT335" i="2" s="1"/>
  <c r="AE139" i="2"/>
  <c r="AT139" i="2" s="1"/>
  <c r="AE87" i="2"/>
  <c r="AT87" i="2" s="1"/>
  <c r="AE394" i="2"/>
  <c r="AT394" i="2" s="1"/>
  <c r="AF144" i="2"/>
  <c r="AU144" i="2" s="1"/>
  <c r="AE99" i="2"/>
  <c r="AT99" i="2" s="1"/>
  <c r="AE63" i="2"/>
  <c r="AT63" i="2" s="1"/>
  <c r="AE67" i="2"/>
  <c r="AT67" i="2" s="1"/>
  <c r="AE199" i="2"/>
  <c r="AT199" i="2" s="1"/>
  <c r="AE293" i="2"/>
  <c r="AT293" i="2" s="1"/>
  <c r="AF82" i="2"/>
  <c r="AU82" i="2" s="1"/>
  <c r="AE6" i="2"/>
  <c r="AT6" i="2" s="1"/>
  <c r="AF78" i="2"/>
  <c r="AU78" i="2" s="1"/>
  <c r="AE107" i="2"/>
  <c r="AT107" i="2" s="1"/>
  <c r="AE329" i="2"/>
  <c r="AT329" i="2" s="1"/>
  <c r="AE79" i="2"/>
  <c r="AT79" i="2" s="1"/>
  <c r="AE108" i="2"/>
  <c r="AT108" i="2" s="1"/>
  <c r="AE172" i="2"/>
  <c r="AT172" i="2" s="1"/>
  <c r="AF7" i="2"/>
  <c r="AU7" i="2" s="1"/>
  <c r="AE213" i="2"/>
  <c r="AT213" i="2" s="1"/>
  <c r="AF566" i="2"/>
  <c r="AU566" i="2" s="1"/>
  <c r="AF424" i="2"/>
  <c r="AU424" i="2" s="1"/>
  <c r="AF578" i="2"/>
  <c r="AU578" i="2" s="1"/>
  <c r="AF610" i="2"/>
  <c r="AU610" i="2" s="1"/>
  <c r="AF709" i="2"/>
  <c r="AU709" i="2" s="1"/>
  <c r="AE200" i="2"/>
  <c r="AT200" i="2" s="1"/>
  <c r="AF273" i="2"/>
  <c r="AU273" i="2" s="1"/>
  <c r="AE11" i="2"/>
  <c r="AT11" i="2" s="1"/>
  <c r="AE155" i="2"/>
  <c r="AT155" i="2" s="1"/>
  <c r="AF47" i="2"/>
  <c r="AU47" i="2" s="1"/>
  <c r="AE62" i="2"/>
  <c r="AT62" i="2" s="1"/>
  <c r="AE173" i="2"/>
  <c r="AT173" i="2" s="1"/>
  <c r="AF160" i="2"/>
  <c r="AU160" i="2" s="1"/>
  <c r="AF208" i="2"/>
  <c r="AU208" i="2" s="1"/>
  <c r="AE272" i="2"/>
  <c r="AT272" i="2" s="1"/>
  <c r="AE326" i="2"/>
  <c r="AT326" i="2" s="1"/>
  <c r="AF262" i="2"/>
  <c r="AU262" i="2" s="1"/>
  <c r="AE124" i="2"/>
  <c r="AT124" i="2" s="1"/>
  <c r="AE75" i="2"/>
  <c r="AT75" i="2" s="1"/>
  <c r="AF96" i="2"/>
  <c r="AU96" i="2" s="1"/>
  <c r="AF155" i="2"/>
  <c r="AU155" i="2" s="1"/>
  <c r="AF185" i="2"/>
  <c r="AU185" i="2" s="1"/>
  <c r="AE279" i="2"/>
  <c r="AT279" i="2" s="1"/>
  <c r="AE168" i="2"/>
  <c r="AT168" i="2" s="1"/>
  <c r="AF270" i="2"/>
  <c r="AU270" i="2" s="1"/>
  <c r="AF453" i="2"/>
  <c r="AU453" i="2" s="1"/>
  <c r="AF608" i="2"/>
  <c r="AU608" i="2" s="1"/>
  <c r="AF507" i="2"/>
  <c r="AU507" i="2" s="1"/>
  <c r="AE551" i="2"/>
  <c r="AT551" i="2" s="1"/>
  <c r="AF562" i="2"/>
  <c r="AU562" i="2" s="1"/>
  <c r="AF740" i="2"/>
  <c r="AU740" i="2" s="1"/>
  <c r="AF772" i="2"/>
  <c r="AU772" i="2" s="1"/>
  <c r="AF253" i="2"/>
  <c r="AU253" i="2" s="1"/>
  <c r="AE309" i="2"/>
  <c r="AT309" i="2" s="1"/>
  <c r="AF343" i="2"/>
  <c r="AU343" i="2" s="1"/>
  <c r="AF394" i="2"/>
  <c r="AU394" i="2" s="1"/>
  <c r="AE432" i="2"/>
  <c r="AT432" i="2" s="1"/>
  <c r="AE499" i="2"/>
  <c r="AT499" i="2" s="1"/>
  <c r="AF560" i="2"/>
  <c r="AU560" i="2" s="1"/>
  <c r="AF637" i="2"/>
  <c r="AU637" i="2" s="1"/>
  <c r="AF669" i="2"/>
  <c r="AU669" i="2" s="1"/>
  <c r="AF527" i="2"/>
  <c r="AU527" i="2" s="1"/>
  <c r="AF728" i="2"/>
  <c r="AU728" i="2" s="1"/>
  <c r="AF760" i="2"/>
  <c r="AU760" i="2" s="1"/>
  <c r="AF348" i="2"/>
  <c r="AU348" i="2" s="1"/>
  <c r="AE704" i="2"/>
  <c r="AT704" i="2" s="1"/>
  <c r="AF225" i="2"/>
  <c r="AU225" i="2" s="1"/>
  <c r="AF364" i="2"/>
  <c r="AU364" i="2" s="1"/>
  <c r="AF229" i="2"/>
  <c r="AU229" i="2" s="1"/>
  <c r="AF209" i="2"/>
  <c r="AU209" i="2" s="1"/>
  <c r="AF812" i="2"/>
  <c r="AU812" i="2" s="1"/>
  <c r="AE261" i="2"/>
  <c r="AT261" i="2" s="1"/>
  <c r="AE660" i="2"/>
  <c r="AT660" i="2" s="1"/>
  <c r="AF806" i="2"/>
  <c r="AU806" i="2" s="1"/>
  <c r="AE522" i="2"/>
  <c r="AT522" i="2" s="1"/>
  <c r="AE645" i="2"/>
  <c r="AT645" i="2" s="1"/>
  <c r="AE740" i="2"/>
  <c r="AT740" i="2" s="1"/>
  <c r="AF174" i="2"/>
  <c r="AU174" i="2" s="1"/>
  <c r="AF171" i="2"/>
  <c r="AU171" i="2" s="1"/>
  <c r="AF142" i="2"/>
  <c r="AU142" i="2" s="1"/>
  <c r="AF126" i="2"/>
  <c r="AU126" i="2" s="1"/>
  <c r="AE31" i="2"/>
  <c r="AT31" i="2" s="1"/>
  <c r="AF821" i="2"/>
  <c r="AU821" i="2" s="1"/>
  <c r="AF801" i="2"/>
  <c r="AU801" i="2" s="1"/>
  <c r="AF302" i="2"/>
  <c r="AU302" i="2" s="1"/>
  <c r="AF310" i="2"/>
  <c r="AU310" i="2" s="1"/>
  <c r="AE354" i="2"/>
  <c r="AT354" i="2" s="1"/>
  <c r="AE366" i="2"/>
  <c r="AT366" i="2" s="1"/>
  <c r="AE543" i="2"/>
  <c r="AT543" i="2" s="1"/>
  <c r="AF576" i="2"/>
  <c r="AU576" i="2" s="1"/>
  <c r="AF588" i="2"/>
  <c r="AU588" i="2" s="1"/>
  <c r="AF730" i="2"/>
  <c r="AU730" i="2" s="1"/>
  <c r="AF451" i="2"/>
  <c r="AU451" i="2" s="1"/>
  <c r="AF598" i="2"/>
  <c r="AU598" i="2" s="1"/>
  <c r="AE256" i="2"/>
  <c r="AT256" i="2" s="1"/>
  <c r="AE752" i="2"/>
  <c r="AT752" i="2" s="1"/>
  <c r="AE807" i="2"/>
  <c r="AT807" i="2" s="1"/>
  <c r="AF746" i="2"/>
  <c r="AU746" i="2" s="1"/>
  <c r="AF762" i="2"/>
  <c r="AU762" i="2" s="1"/>
  <c r="AF790" i="2"/>
  <c r="AU790" i="2" s="1"/>
  <c r="AE250" i="2"/>
  <c r="AT250" i="2" s="1"/>
  <c r="AE676" i="2"/>
  <c r="AT676" i="2" s="1"/>
  <c r="AE427" i="2"/>
  <c r="AT427" i="2" s="1"/>
  <c r="AF128" i="2"/>
  <c r="AU128" i="2" s="1"/>
  <c r="AF820" i="2"/>
  <c r="AU820" i="2" s="1"/>
  <c r="AF336" i="2"/>
  <c r="AU336" i="2" s="1"/>
  <c r="AE415" i="2"/>
  <c r="AT415" i="2" s="1"/>
  <c r="AE568" i="2"/>
  <c r="AT568" i="2" s="1"/>
  <c r="AE657" i="2"/>
  <c r="AT657" i="2" s="1"/>
  <c r="AE162" i="2"/>
  <c r="AT162" i="2" s="1"/>
  <c r="AF109" i="2"/>
  <c r="AU109" i="2" s="1"/>
  <c r="AF231" i="2"/>
  <c r="AU231" i="2" s="1"/>
  <c r="AE194" i="2"/>
  <c r="AT194" i="2" s="1"/>
  <c r="AE183" i="2"/>
  <c r="AT183" i="2" s="1"/>
  <c r="AE119" i="2"/>
  <c r="AT119" i="2" s="1"/>
  <c r="AE105" i="2"/>
  <c r="AT105" i="2" s="1"/>
  <c r="AF215" i="2"/>
  <c r="AU215" i="2" s="1"/>
  <c r="AE94" i="2"/>
  <c r="AT94" i="2" s="1"/>
  <c r="AF85" i="2"/>
  <c r="AU85" i="2" s="1"/>
  <c r="AE16" i="2"/>
  <c r="AT16" i="2" s="1"/>
  <c r="AE785" i="2"/>
  <c r="AT785" i="2" s="1"/>
  <c r="AF65" i="2"/>
  <c r="AU65" i="2" s="1"/>
  <c r="AE789" i="2"/>
  <c r="AT789" i="2" s="1"/>
  <c r="AE40" i="2"/>
  <c r="AT40" i="2" s="1"/>
  <c r="AE773" i="2"/>
  <c r="AT773" i="2" s="1"/>
  <c r="AE757" i="2"/>
  <c r="AT757" i="2" s="1"/>
  <c r="AF751" i="2"/>
  <c r="AU751" i="2" s="1"/>
  <c r="AF735" i="2"/>
  <c r="AU735" i="2" s="1"/>
  <c r="AF719" i="2"/>
  <c r="AU719" i="2" s="1"/>
  <c r="AF680" i="2"/>
  <c r="AU680" i="2" s="1"/>
  <c r="AE662" i="2"/>
  <c r="AT662" i="2" s="1"/>
  <c r="AE646" i="2"/>
  <c r="AT646" i="2" s="1"/>
  <c r="AF694" i="2"/>
  <c r="AU694" i="2" s="1"/>
  <c r="AE678" i="2"/>
  <c r="AT678" i="2" s="1"/>
  <c r="AF664" i="2"/>
  <c r="AU664" i="2" s="1"/>
  <c r="AF648" i="2"/>
  <c r="AU648" i="2" s="1"/>
  <c r="AE615" i="2"/>
  <c r="AT615" i="2" s="1"/>
  <c r="AE599" i="2"/>
  <c r="AT599" i="2" s="1"/>
  <c r="AF534" i="2"/>
  <c r="AU534" i="2" s="1"/>
  <c r="AE513" i="2"/>
  <c r="AT513" i="2" s="1"/>
  <c r="AE492" i="2"/>
  <c r="AT492" i="2" s="1"/>
  <c r="AE628" i="2"/>
  <c r="AT628" i="2" s="1"/>
  <c r="AE603" i="2"/>
  <c r="AT603" i="2" s="1"/>
  <c r="AE460" i="2"/>
  <c r="AT460" i="2" s="1"/>
  <c r="AE497" i="2"/>
  <c r="AT497" i="2" s="1"/>
  <c r="AE481" i="2"/>
  <c r="AT481" i="2" s="1"/>
  <c r="AF472" i="2"/>
  <c r="AU472" i="2" s="1"/>
  <c r="AE440" i="2"/>
  <c r="AT440" i="2" s="1"/>
  <c r="AF405" i="2"/>
  <c r="AU405" i="2" s="1"/>
  <c r="AE364" i="2"/>
  <c r="AT364" i="2" s="1"/>
  <c r="AE328" i="2"/>
  <c r="AT328" i="2" s="1"/>
  <c r="AF353" i="2"/>
  <c r="AU353" i="2" s="1"/>
  <c r="AF333" i="2"/>
  <c r="AU333" i="2" s="1"/>
  <c r="AF296" i="2"/>
  <c r="AU296" i="2" s="1"/>
  <c r="AF286" i="2"/>
  <c r="AU286" i="2" s="1"/>
  <c r="AF295" i="2"/>
  <c r="AU295" i="2" s="1"/>
  <c r="AE270" i="2"/>
  <c r="AT270" i="2" s="1"/>
  <c r="AF147" i="2"/>
  <c r="AU147" i="2" s="1"/>
  <c r="AE184" i="2"/>
  <c r="AT184" i="2" s="1"/>
  <c r="AF392" i="2"/>
  <c r="AU392" i="2" s="1"/>
  <c r="AF479" i="2"/>
  <c r="AU479" i="2" s="1"/>
  <c r="AF519" i="2"/>
  <c r="AU519" i="2" s="1"/>
  <c r="AF582" i="2"/>
  <c r="AU582" i="2" s="1"/>
  <c r="AE406" i="2"/>
  <c r="AT406" i="2" s="1"/>
  <c r="AF475" i="2"/>
  <c r="AU475" i="2" s="1"/>
  <c r="AF687" i="2"/>
  <c r="AU687" i="2" s="1"/>
  <c r="AE713" i="2"/>
  <c r="AT713" i="2" s="1"/>
  <c r="AF724" i="2"/>
  <c r="AU724" i="2" s="1"/>
  <c r="AF756" i="2"/>
  <c r="AU756" i="2" s="1"/>
  <c r="AE685" i="2"/>
  <c r="AT685" i="2" s="1"/>
  <c r="AE189" i="2"/>
  <c r="AT189" i="2" s="1"/>
  <c r="AE362" i="2"/>
  <c r="AT362" i="2" s="1"/>
  <c r="AF487" i="2"/>
  <c r="AU487" i="2" s="1"/>
  <c r="AF616" i="2"/>
  <c r="AU616" i="2" s="1"/>
  <c r="AF653" i="2"/>
  <c r="AU653" i="2" s="1"/>
  <c r="AF643" i="2"/>
  <c r="AU643" i="2" s="1"/>
  <c r="AF659" i="2"/>
  <c r="AU659" i="2" s="1"/>
  <c r="AF675" i="2"/>
  <c r="AU675" i="2" s="1"/>
  <c r="AF681" i="2"/>
  <c r="AU681" i="2" s="1"/>
  <c r="AF469" i="2"/>
  <c r="AU469" i="2" s="1"/>
  <c r="AE610" i="2"/>
  <c r="AT610" i="2" s="1"/>
  <c r="AF744" i="2"/>
  <c r="AU744" i="2" s="1"/>
  <c r="AF368" i="2"/>
  <c r="AU368" i="2" s="1"/>
  <c r="AF816" i="2"/>
  <c r="AU816" i="2" s="1"/>
  <c r="AF305" i="2"/>
  <c r="AU305" i="2" s="1"/>
  <c r="AE783" i="2"/>
  <c r="AT783" i="2" s="1"/>
  <c r="AF778" i="2"/>
  <c r="AU778" i="2" s="1"/>
  <c r="AE234" i="2"/>
  <c r="AT234" i="2" s="1"/>
  <c r="AE438" i="2"/>
  <c r="AT438" i="2" s="1"/>
  <c r="AE470" i="2"/>
  <c r="AT470" i="2" s="1"/>
  <c r="AE556" i="2"/>
  <c r="AT556" i="2" s="1"/>
  <c r="AF19" i="2"/>
  <c r="AU19" i="2" s="1"/>
  <c r="AE772" i="2"/>
  <c r="AT772" i="2" s="1"/>
  <c r="AF136" i="2"/>
  <c r="AU136" i="2" s="1"/>
  <c r="AF792" i="2"/>
  <c r="AU792" i="2" s="1"/>
  <c r="AE597" i="2"/>
  <c r="AT597" i="2" s="1"/>
  <c r="AE609" i="2"/>
  <c r="AT609" i="2" s="1"/>
  <c r="AE644" i="2"/>
  <c r="AT644" i="2" s="1"/>
  <c r="AF188" i="2"/>
  <c r="AU188" i="2" s="1"/>
  <c r="AF105" i="2"/>
  <c r="AU105" i="2" s="1"/>
  <c r="AF91" i="2"/>
  <c r="AU91" i="2" s="1"/>
  <c r="AF191" i="2"/>
  <c r="AU191" i="2" s="1"/>
  <c r="AE182" i="2"/>
  <c r="AT182" i="2" s="1"/>
  <c r="AF168" i="2"/>
  <c r="AU168" i="2" s="1"/>
  <c r="AF158" i="2"/>
  <c r="AU158" i="2" s="1"/>
  <c r="AF138" i="2"/>
  <c r="AU138" i="2" s="1"/>
  <c r="AE55" i="2"/>
  <c r="AT55" i="2" s="1"/>
  <c r="AE13" i="2"/>
  <c r="AT13" i="2" s="1"/>
  <c r="AE50" i="2"/>
  <c r="AT50" i="2" s="1"/>
  <c r="AE8" i="2"/>
  <c r="AT8" i="2" s="1"/>
  <c r="AF813" i="2"/>
  <c r="AU813" i="2" s="1"/>
  <c r="AE797" i="2"/>
  <c r="AT797" i="2" s="1"/>
  <c r="AF743" i="2"/>
  <c r="AU743" i="2" s="1"/>
  <c r="AE28" i="2"/>
  <c r="AT28" i="2" s="1"/>
  <c r="AE817" i="2"/>
  <c r="AT817" i="2" s="1"/>
  <c r="AF787" i="2"/>
  <c r="AU787" i="2" s="1"/>
  <c r="AF69" i="2"/>
  <c r="AU69" i="2" s="1"/>
  <c r="AF769" i="2"/>
  <c r="AU769" i="2" s="1"/>
  <c r="AF710" i="2"/>
  <c r="AU710" i="2" s="1"/>
  <c r="AF704" i="2"/>
  <c r="AU704" i="2" s="1"/>
  <c r="AF678" i="2"/>
  <c r="AU678" i="2" s="1"/>
  <c r="AF668" i="2"/>
  <c r="AU668" i="2" s="1"/>
  <c r="AF652" i="2"/>
  <c r="AU652" i="2" s="1"/>
  <c r="AF636" i="2"/>
  <c r="AU636" i="2" s="1"/>
  <c r="AF700" i="2"/>
  <c r="AU700" i="2" s="1"/>
  <c r="AE587" i="2"/>
  <c r="AT587" i="2" s="1"/>
  <c r="AF615" i="2"/>
  <c r="AU615" i="2" s="1"/>
  <c r="AE516" i="2"/>
  <c r="AT516" i="2" s="1"/>
  <c r="AE555" i="2"/>
  <c r="AT555" i="2" s="1"/>
  <c r="AE627" i="2"/>
  <c r="AT627" i="2" s="1"/>
  <c r="AF532" i="2"/>
  <c r="AU532" i="2" s="1"/>
  <c r="AE405" i="2"/>
  <c r="AT405" i="2" s="1"/>
  <c r="AE327" i="2"/>
  <c r="AT327" i="2" s="1"/>
  <c r="AE448" i="2"/>
  <c r="AT448" i="2" s="1"/>
  <c r="AF391" i="2"/>
  <c r="AU391" i="2" s="1"/>
  <c r="AF379" i="2"/>
  <c r="AU379" i="2" s="1"/>
  <c r="AF389" i="2"/>
  <c r="AU389" i="2" s="1"/>
  <c r="AF349" i="2"/>
  <c r="AU349" i="2" s="1"/>
  <c r="AE252" i="2"/>
  <c r="AT252" i="2" s="1"/>
  <c r="AE243" i="2"/>
  <c r="AT243" i="2" s="1"/>
  <c r="AE235" i="2"/>
  <c r="AT235" i="2" s="1"/>
  <c r="AF785" i="2"/>
  <c r="AU785" i="2" s="1"/>
  <c r="AF727" i="2"/>
  <c r="AU727" i="2" s="1"/>
  <c r="AE805" i="2"/>
  <c r="AT805" i="2" s="1"/>
  <c r="AE23" i="2"/>
  <c r="AT23" i="2" s="1"/>
  <c r="AE809" i="2"/>
  <c r="AT809" i="2" s="1"/>
  <c r="AF775" i="2"/>
  <c r="AU775" i="2" s="1"/>
  <c r="AE65" i="2"/>
  <c r="AT65" i="2" s="1"/>
  <c r="AE35" i="2"/>
  <c r="AT35" i="2" s="1"/>
  <c r="AF753" i="2"/>
  <c r="AU753" i="2" s="1"/>
  <c r="AF737" i="2"/>
  <c r="AU737" i="2" s="1"/>
  <c r="AF721" i="2"/>
  <c r="AU721" i="2" s="1"/>
  <c r="AE667" i="2"/>
  <c r="AT667" i="2" s="1"/>
  <c r="AE651" i="2"/>
  <c r="AT651" i="2" s="1"/>
  <c r="AE635" i="2"/>
  <c r="AT635" i="2" s="1"/>
  <c r="AE571" i="2"/>
  <c r="AT571" i="2" s="1"/>
  <c r="AF587" i="2"/>
  <c r="AU587" i="2" s="1"/>
  <c r="AF571" i="2"/>
  <c r="AU571" i="2" s="1"/>
  <c r="AF555" i="2"/>
  <c r="AU555" i="2" s="1"/>
  <c r="AE484" i="2"/>
  <c r="AT484" i="2" s="1"/>
  <c r="AF530" i="2"/>
  <c r="AU530" i="2" s="1"/>
  <c r="AE590" i="2"/>
  <c r="AT590" i="2" s="1"/>
  <c r="AE574" i="2"/>
  <c r="AT574" i="2" s="1"/>
  <c r="AE558" i="2"/>
  <c r="AT558" i="2" s="1"/>
  <c r="AE508" i="2"/>
  <c r="AT508" i="2" s="1"/>
  <c r="AF516" i="2"/>
  <c r="AU516" i="2" s="1"/>
  <c r="AF429" i="2"/>
  <c r="AU429" i="2" s="1"/>
  <c r="AF423" i="2"/>
  <c r="AU423" i="2" s="1"/>
  <c r="AE408" i="2"/>
  <c r="AT408" i="2" s="1"/>
  <c r="AF369" i="2"/>
  <c r="AU369" i="2" s="1"/>
  <c r="AE356" i="2"/>
  <c r="AT356" i="2" s="1"/>
  <c r="AE337" i="2"/>
  <c r="AT337" i="2" s="1"/>
  <c r="AF259" i="2"/>
  <c r="AU259" i="2" s="1"/>
  <c r="AF246" i="2"/>
  <c r="AU246" i="2" s="1"/>
  <c r="AE281" i="2"/>
  <c r="AT281" i="2" s="1"/>
  <c r="AF299" i="2"/>
  <c r="AU299" i="2" s="1"/>
  <c r="AE267" i="2"/>
  <c r="AT267" i="2" s="1"/>
  <c r="AF94" i="2"/>
  <c r="AU94" i="2" s="1"/>
  <c r="AF108" i="2"/>
  <c r="AU108" i="2" s="1"/>
  <c r="AE346" i="2"/>
  <c r="AT346" i="2" s="1"/>
  <c r="AF360" i="2"/>
  <c r="AU360" i="2" s="1"/>
  <c r="AE486" i="2"/>
  <c r="AT486" i="2" s="1"/>
  <c r="AF57" i="2"/>
  <c r="AU57" i="2" s="1"/>
  <c r="AE231" i="2"/>
  <c r="AT231" i="2" s="1"/>
  <c r="AE71" i="2"/>
  <c r="AT71" i="2" s="1"/>
  <c r="AE208" i="2"/>
  <c r="AT208" i="2" s="1"/>
  <c r="AE95" i="2"/>
  <c r="AT95" i="2" s="1"/>
  <c r="AE59" i="2"/>
  <c r="AT59" i="2" s="1"/>
  <c r="AE113" i="2"/>
  <c r="AT113" i="2" s="1"/>
  <c r="AE72" i="2"/>
  <c r="AT72" i="2" s="1"/>
  <c r="AF304" i="2"/>
  <c r="AU304" i="2" s="1"/>
  <c r="AF90" i="2"/>
  <c r="AU90" i="2" s="1"/>
  <c r="AF139" i="2"/>
  <c r="AU139" i="2" s="1"/>
  <c r="AE169" i="2"/>
  <c r="AT169" i="2" s="1"/>
  <c r="AF165" i="2"/>
  <c r="AU165" i="2" s="1"/>
  <c r="AF203" i="2"/>
  <c r="AU203" i="2" s="1"/>
  <c r="AE297" i="2"/>
  <c r="AT297" i="2" s="1"/>
  <c r="AE176" i="2"/>
  <c r="AT176" i="2" s="1"/>
  <c r="AF224" i="2"/>
  <c r="AU224" i="2" s="1"/>
  <c r="AF287" i="2"/>
  <c r="AU287" i="2" s="1"/>
  <c r="AE317" i="2"/>
  <c r="AT317" i="2" s="1"/>
  <c r="AE7" i="2"/>
  <c r="AT7" i="2" s="1"/>
  <c r="AE92" i="2"/>
  <c r="AT92" i="2" s="1"/>
  <c r="AF118" i="2"/>
  <c r="AU118" i="2" s="1"/>
  <c r="AE96" i="2"/>
  <c r="AT96" i="2" s="1"/>
  <c r="AF23" i="2"/>
  <c r="AU23" i="2" s="1"/>
  <c r="AE45" i="2"/>
  <c r="AT45" i="2" s="1"/>
  <c r="AE177" i="2"/>
  <c r="AT177" i="2" s="1"/>
  <c r="AE180" i="2"/>
  <c r="AT180" i="2" s="1"/>
  <c r="AF228" i="2"/>
  <c r="AU228" i="2" s="1"/>
  <c r="AF683" i="2"/>
  <c r="AU683" i="2" s="1"/>
  <c r="AE441" i="2"/>
  <c r="AT441" i="2" s="1"/>
  <c r="AF491" i="2"/>
  <c r="AU491" i="2" s="1"/>
  <c r="AF732" i="2"/>
  <c r="AU732" i="2" s="1"/>
  <c r="AF243" i="2"/>
  <c r="AU243" i="2" s="1"/>
  <c r="AE511" i="2"/>
  <c r="AT511" i="2" s="1"/>
  <c r="AE554" i="2"/>
  <c r="AT554" i="2" s="1"/>
  <c r="AF574" i="2"/>
  <c r="AU574" i="2" s="1"/>
  <c r="AF626" i="2"/>
  <c r="AU626" i="2" s="1"/>
  <c r="AF661" i="2"/>
  <c r="AU661" i="2" s="1"/>
  <c r="AE693" i="2"/>
  <c r="AT693" i="2" s="1"/>
  <c r="AF752" i="2"/>
  <c r="AU752" i="2" s="1"/>
  <c r="AE402" i="2"/>
  <c r="AT402" i="2" s="1"/>
  <c r="AE652" i="2"/>
  <c r="AT652" i="2" s="1"/>
  <c r="AF754" i="2"/>
  <c r="AU754" i="2" s="1"/>
  <c r="AF770" i="2"/>
  <c r="AU770" i="2" s="1"/>
  <c r="AE265" i="2"/>
  <c r="AT265" i="2" s="1"/>
  <c r="AE446" i="2"/>
  <c r="AT446" i="2" s="1"/>
  <c r="AE521" i="2"/>
  <c r="AT521" i="2" s="1"/>
  <c r="AE451" i="2"/>
  <c r="AT451" i="2" s="1"/>
  <c r="AE539" i="2"/>
  <c r="AT539" i="2" s="1"/>
  <c r="AE391" i="2"/>
  <c r="AT391" i="2" s="1"/>
  <c r="AE621" i="2"/>
  <c r="AT621" i="2" s="1"/>
  <c r="AE170" i="2"/>
  <c r="AT170" i="2" s="1"/>
  <c r="AF87" i="2"/>
  <c r="AU87" i="2" s="1"/>
  <c r="AF163" i="2"/>
  <c r="AU163" i="2" s="1"/>
  <c r="AF145" i="2"/>
  <c r="AU145" i="2" s="1"/>
  <c r="AF129" i="2"/>
  <c r="AU129" i="2" s="1"/>
  <c r="AE9" i="2"/>
  <c r="AT9" i="2" s="1"/>
  <c r="AF59" i="2"/>
  <c r="AU59" i="2" s="1"/>
  <c r="AE821" i="2"/>
  <c r="AT821" i="2" s="1"/>
  <c r="AE777" i="2"/>
  <c r="AT777" i="2" s="1"/>
  <c r="AF741" i="2"/>
  <c r="AU741" i="2" s="1"/>
  <c r="AE73" i="2"/>
  <c r="AT73" i="2" s="1"/>
  <c r="AE813" i="2"/>
  <c r="AT813" i="2" s="1"/>
  <c r="AE43" i="2"/>
  <c r="AT43" i="2" s="1"/>
  <c r="AF749" i="2"/>
  <c r="AU749" i="2" s="1"/>
  <c r="AF733" i="2"/>
  <c r="AU733" i="2" s="1"/>
  <c r="AE705" i="2"/>
  <c r="AT705" i="2" s="1"/>
  <c r="AF702" i="2"/>
  <c r="AU702" i="2" s="1"/>
  <c r="AE619" i="2"/>
  <c r="AT619" i="2" s="1"/>
  <c r="AE586" i="2"/>
  <c r="AT586" i="2" s="1"/>
  <c r="AF607" i="2"/>
  <c r="AU607" i="2" s="1"/>
  <c r="AE493" i="2"/>
  <c r="AT493" i="2" s="1"/>
  <c r="AE471" i="2"/>
  <c r="AT471" i="2" s="1"/>
  <c r="AF595" i="2"/>
  <c r="AU595" i="2" s="1"/>
  <c r="AE509" i="2"/>
  <c r="AT509" i="2" s="1"/>
  <c r="AF473" i="2"/>
  <c r="AU473" i="2" s="1"/>
  <c r="AE504" i="2"/>
  <c r="AT504" i="2" s="1"/>
  <c r="AF399" i="2"/>
  <c r="AU399" i="2" s="1"/>
  <c r="AE443" i="2"/>
  <c r="AT443" i="2" s="1"/>
  <c r="AF401" i="2"/>
  <c r="AU401" i="2" s="1"/>
  <c r="AF116" i="2"/>
  <c r="AU116" i="2" s="1"/>
  <c r="AE192" i="2"/>
  <c r="AT192" i="2" s="1"/>
  <c r="AF318" i="2"/>
  <c r="AU318" i="2" s="1"/>
  <c r="AF66" i="2"/>
  <c r="AU66" i="2" s="1"/>
  <c r="AE66" i="2"/>
  <c r="AT66" i="2" s="1"/>
  <c r="AF200" i="2"/>
  <c r="AU200" i="2" s="1"/>
  <c r="AF237" i="2"/>
  <c r="AU237" i="2" s="1"/>
  <c r="AF495" i="2"/>
  <c r="AU495" i="2" s="1"/>
  <c r="AF604" i="2"/>
  <c r="AU604" i="2" s="1"/>
  <c r="AF529" i="2"/>
  <c r="AU529" i="2" s="1"/>
  <c r="AF764" i="2"/>
  <c r="AU764" i="2" s="1"/>
  <c r="AE342" i="2"/>
  <c r="AT342" i="2" s="1"/>
  <c r="AF416" i="2"/>
  <c r="AU416" i="2" s="1"/>
  <c r="AE479" i="2"/>
  <c r="AT479" i="2" s="1"/>
  <c r="AF612" i="2"/>
  <c r="AU612" i="2" s="1"/>
  <c r="AF720" i="2"/>
  <c r="AU720" i="2" s="1"/>
  <c r="AE523" i="2"/>
  <c r="AT523" i="2" s="1"/>
  <c r="AE641" i="2"/>
  <c r="AT641" i="2" s="1"/>
  <c r="AF738" i="2"/>
  <c r="AU738" i="2" s="1"/>
  <c r="AE692" i="2"/>
  <c r="AT692" i="2" s="1"/>
  <c r="AE736" i="2"/>
  <c r="AT736" i="2" s="1"/>
  <c r="AF372" i="2"/>
  <c r="AU372" i="2" s="1"/>
  <c r="AE625" i="2"/>
  <c r="AT625" i="2" s="1"/>
  <c r="AE44" i="2"/>
  <c r="AT44" i="2" s="1"/>
  <c r="AE792" i="2"/>
  <c r="AT792" i="2" s="1"/>
  <c r="AF293" i="2"/>
  <c r="AU293" i="2" s="1"/>
  <c r="AE688" i="2"/>
  <c r="AT688" i="2" s="1"/>
  <c r="AE134" i="2"/>
  <c r="AT134" i="2" s="1"/>
  <c r="AF192" i="2"/>
  <c r="AU192" i="2" s="1"/>
  <c r="AF157" i="2"/>
  <c r="AU157" i="2" s="1"/>
  <c r="AF99" i="2"/>
  <c r="AU99" i="2" s="1"/>
  <c r="AF176" i="2"/>
  <c r="AU176" i="2" s="1"/>
  <c r="AF20" i="2"/>
  <c r="AU20" i="2" s="1"/>
  <c r="AF39" i="2"/>
  <c r="AU39" i="2" s="1"/>
  <c r="AE49" i="2"/>
  <c r="AT49" i="2" s="1"/>
  <c r="AF122" i="2"/>
  <c r="AU122" i="2" s="1"/>
  <c r="AF33" i="2"/>
  <c r="AU33" i="2" s="1"/>
  <c r="AE88" i="2"/>
  <c r="AT88" i="2" s="1"/>
  <c r="AE118" i="2"/>
  <c r="AT118" i="2" s="1"/>
  <c r="AE338" i="2"/>
  <c r="AT338" i="2" s="1"/>
  <c r="AF110" i="2"/>
  <c r="AU110" i="2" s="1"/>
  <c r="AF21" i="2"/>
  <c r="AU21" i="2" s="1"/>
  <c r="AF70" i="2"/>
  <c r="AU70" i="2" s="1"/>
  <c r="AF247" i="2"/>
  <c r="AU247" i="2" s="1"/>
  <c r="AF402" i="2"/>
  <c r="AU402" i="2" s="1"/>
  <c r="AE414" i="2"/>
  <c r="AT414" i="2" s="1"/>
  <c r="AE410" i="2"/>
  <c r="AT410" i="2" s="1"/>
  <c r="AF628" i="2"/>
  <c r="AU628" i="2" s="1"/>
  <c r="AE375" i="2"/>
  <c r="AT375" i="2" s="1"/>
  <c r="AE437" i="2"/>
  <c r="AT437" i="2" s="1"/>
  <c r="AF289" i="2"/>
  <c r="AU289" i="2" s="1"/>
  <c r="AE305" i="2"/>
  <c r="AT305" i="2" s="1"/>
  <c r="AF301" i="2"/>
  <c r="AU301" i="2" s="1"/>
  <c r="AF400" i="2"/>
  <c r="AU400" i="2" s="1"/>
  <c r="AF537" i="2"/>
  <c r="AU537" i="2" s="1"/>
  <c r="AF558" i="2"/>
  <c r="AU558" i="2" s="1"/>
  <c r="AF483" i="2"/>
  <c r="AU483" i="2" s="1"/>
  <c r="AF586" i="2"/>
  <c r="AU586" i="2" s="1"/>
  <c r="AF624" i="2"/>
  <c r="AU624" i="2" s="1"/>
  <c r="AE697" i="2"/>
  <c r="AT697" i="2" s="1"/>
  <c r="AF697" i="2"/>
  <c r="AU697" i="2" s="1"/>
  <c r="AF554" i="2"/>
  <c r="AU554" i="2" s="1"/>
  <c r="AE584" i="2"/>
  <c r="AT584" i="2" s="1"/>
  <c r="AE117" i="2"/>
  <c r="AT117" i="2" s="1"/>
  <c r="AE798" i="2"/>
  <c r="AT798" i="2" s="1"/>
  <c r="AE314" i="2"/>
  <c r="AT314" i="2" s="1"/>
  <c r="AE377" i="2"/>
  <c r="AT377" i="2" s="1"/>
  <c r="AE538" i="2"/>
  <c r="AT538" i="2" s="1"/>
  <c r="AE636" i="2"/>
  <c r="AT636" i="2" s="1"/>
  <c r="AF221" i="2"/>
  <c r="AU221" i="2" s="1"/>
  <c r="AE784" i="2"/>
  <c r="AT784" i="2" s="1"/>
  <c r="AE381" i="2"/>
  <c r="AT381" i="2" s="1"/>
  <c r="AF481" i="2"/>
  <c r="AU481" i="2" s="1"/>
  <c r="AE724" i="2"/>
  <c r="AT724" i="2" s="1"/>
  <c r="AE673" i="2"/>
  <c r="AT673" i="2" s="1"/>
  <c r="AE684" i="2"/>
  <c r="AT684" i="2" s="1"/>
  <c r="AE26" i="2"/>
  <c r="AT26" i="2" s="1"/>
  <c r="AF780" i="2"/>
  <c r="AU780" i="2" s="1"/>
  <c r="AE239" i="2"/>
  <c r="AT239" i="2" s="1"/>
  <c r="AE803" i="2"/>
  <c r="AT803" i="2" s="1"/>
  <c r="AE34" i="2"/>
  <c r="AT34" i="2" s="1"/>
  <c r="AF205" i="2"/>
  <c r="AU205" i="2" s="1"/>
  <c r="AE219" i="2"/>
  <c r="AT219" i="2" s="1"/>
  <c r="AE171" i="2"/>
  <c r="AT171" i="2" s="1"/>
  <c r="AF79" i="2"/>
  <c r="AU79" i="2" s="1"/>
  <c r="AF206" i="2"/>
  <c r="AU206" i="2" s="1"/>
  <c r="AF153" i="2"/>
  <c r="AU153" i="2" s="1"/>
  <c r="AE227" i="2"/>
  <c r="AT227" i="2" s="1"/>
  <c r="AE112" i="2"/>
  <c r="AT112" i="2" s="1"/>
  <c r="AF146" i="2"/>
  <c r="AU146" i="2" s="1"/>
  <c r="AF130" i="2"/>
  <c r="AU130" i="2" s="1"/>
  <c r="AE123" i="2"/>
  <c r="AT123" i="2" s="1"/>
  <c r="AE24" i="2"/>
  <c r="AT24" i="2" s="1"/>
  <c r="AE793" i="2"/>
  <c r="AT793" i="2" s="1"/>
  <c r="AE36" i="2"/>
  <c r="AT36" i="2" s="1"/>
  <c r="AE74" i="2"/>
  <c r="AT74" i="2" s="1"/>
  <c r="AE60" i="2"/>
  <c r="AT60" i="2" s="1"/>
  <c r="AF793" i="2"/>
  <c r="AU793" i="2" s="1"/>
  <c r="AE734" i="2"/>
  <c r="AT734" i="2" s="1"/>
  <c r="AF674" i="2"/>
  <c r="AU674" i="2" s="1"/>
  <c r="AF658" i="2"/>
  <c r="AU658" i="2" s="1"/>
  <c r="AF642" i="2"/>
  <c r="AU642" i="2" s="1"/>
  <c r="AE607" i="2"/>
  <c r="AT607" i="2" s="1"/>
  <c r="AE718" i="2"/>
  <c r="AT718" i="2" s="1"/>
  <c r="AF686" i="2"/>
  <c r="AU686" i="2" s="1"/>
  <c r="AF599" i="2"/>
  <c r="AU599" i="2" s="1"/>
  <c r="AF725" i="2"/>
  <c r="AU725" i="2" s="1"/>
  <c r="AE671" i="2"/>
  <c r="AT671" i="2" s="1"/>
  <c r="AE655" i="2"/>
  <c r="AT655" i="2" s="1"/>
  <c r="AE639" i="2"/>
  <c r="AT639" i="2" s="1"/>
  <c r="AF494" i="2"/>
  <c r="AU494" i="2" s="1"/>
  <c r="AE477" i="2"/>
  <c r="AT477" i="2" s="1"/>
  <c r="AE563" i="2"/>
  <c r="AT563" i="2" s="1"/>
  <c r="AE549" i="2"/>
  <c r="AT549" i="2" s="1"/>
  <c r="AF536" i="2"/>
  <c r="AU536" i="2" s="1"/>
  <c r="AE485" i="2"/>
  <c r="AT485" i="2" s="1"/>
  <c r="AE357" i="2"/>
  <c r="AT357" i="2" s="1"/>
  <c r="AE488" i="2"/>
  <c r="AT488" i="2" s="1"/>
  <c r="AF456" i="2"/>
  <c r="AU456" i="2" s="1"/>
  <c r="AF421" i="2"/>
  <c r="AU421" i="2" s="1"/>
  <c r="AF341" i="2"/>
  <c r="AU341" i="2" s="1"/>
  <c r="AE324" i="2"/>
  <c r="AT324" i="2" s="1"/>
  <c r="AE374" i="2"/>
  <c r="AT374" i="2" s="1"/>
  <c r="AF311" i="2"/>
  <c r="AU311" i="2" s="1"/>
  <c r="AE311" i="2"/>
  <c r="AT311" i="2" s="1"/>
  <c r="AE273" i="2"/>
  <c r="AT273" i="2" s="1"/>
  <c r="AF252" i="2"/>
  <c r="AU252" i="2" s="1"/>
  <c r="AE387" i="2"/>
  <c r="AT387" i="2" s="1"/>
  <c r="AE372" i="2"/>
  <c r="AT372" i="2" s="1"/>
  <c r="AE332" i="2"/>
  <c r="AT332" i="2" s="1"/>
  <c r="AE400" i="2"/>
  <c r="AT400" i="2" s="1"/>
  <c r="AE360" i="2"/>
  <c r="AT360" i="2" s="1"/>
  <c r="AE323" i="2"/>
  <c r="AT323" i="2" s="1"/>
  <c r="AF238" i="2"/>
  <c r="AU238" i="2" s="1"/>
  <c r="AE263" i="2"/>
  <c r="AT263" i="2" s="1"/>
  <c r="AE282" i="2"/>
  <c r="AT282" i="2" s="1"/>
  <c r="AF267" i="2"/>
  <c r="AU267" i="2" s="1"/>
  <c r="AF244" i="2"/>
  <c r="AU244" i="2" s="1"/>
  <c r="AE308" i="2"/>
  <c r="AT308" i="2" s="1"/>
  <c r="AE296" i="2"/>
  <c r="AT296" i="2" s="1"/>
  <c r="AE283" i="2"/>
  <c r="AT283" i="2" s="1"/>
  <c r="AF248" i="2"/>
  <c r="AU248" i="2" s="1"/>
  <c r="AE205" i="2"/>
  <c r="AT205" i="2" s="1"/>
  <c r="AF275" i="2"/>
  <c r="AU275" i="2" s="1"/>
  <c r="AF283" i="2"/>
  <c r="AU283" i="2" s="1"/>
  <c r="AE358" i="2"/>
  <c r="AT358" i="2" s="1"/>
  <c r="AE434" i="2"/>
  <c r="AT434" i="2" s="1"/>
  <c r="AF511" i="2"/>
  <c r="AU511" i="2" s="1"/>
  <c r="AF568" i="2"/>
  <c r="AU568" i="2" s="1"/>
  <c r="AE363" i="2"/>
  <c r="AT363" i="2" s="1"/>
  <c r="AE707" i="2"/>
  <c r="AT707" i="2" s="1"/>
  <c r="AE209" i="2"/>
  <c r="AT209" i="2" s="1"/>
  <c r="AF272" i="2"/>
  <c r="AU272" i="2" s="1"/>
  <c r="AE289" i="2"/>
  <c r="AT289" i="2" s="1"/>
  <c r="AE412" i="2"/>
  <c r="AT412" i="2" s="1"/>
  <c r="AE483" i="2"/>
  <c r="AT483" i="2" s="1"/>
  <c r="AE515" i="2"/>
  <c r="AT515" i="2" s="1"/>
  <c r="AF533" i="2"/>
  <c r="AU533" i="2" s="1"/>
  <c r="AF531" i="2"/>
  <c r="AU531" i="2" s="1"/>
  <c r="AE630" i="2"/>
  <c r="AT630" i="2" s="1"/>
  <c r="AF651" i="2"/>
  <c r="AU651" i="2" s="1"/>
  <c r="AF667" i="2"/>
  <c r="AU667" i="2" s="1"/>
  <c r="AE376" i="2"/>
  <c r="AT376" i="2" s="1"/>
  <c r="AF515" i="2"/>
  <c r="AU515" i="2" s="1"/>
  <c r="AF594" i="2"/>
  <c r="AU594" i="2" s="1"/>
  <c r="AF701" i="2"/>
  <c r="AU701" i="2" s="1"/>
  <c r="AF722" i="2"/>
  <c r="AU722" i="2" s="1"/>
  <c r="AE420" i="2"/>
  <c r="AT420" i="2" s="1"/>
  <c r="AE787" i="2"/>
  <c r="AT787" i="2" s="1"/>
  <c r="AF217" i="2"/>
  <c r="AU217" i="2" s="1"/>
  <c r="AE819" i="2"/>
  <c r="AT819" i="2" s="1"/>
  <c r="AF344" i="2"/>
  <c r="AU344" i="2" s="1"/>
  <c r="AE351" i="2"/>
  <c r="AT351" i="2" s="1"/>
  <c r="AF64" i="2"/>
  <c r="AU64" i="2" s="1"/>
  <c r="AE48" i="2"/>
  <c r="AT48" i="2" s="1"/>
  <c r="AE127" i="2"/>
  <c r="AT127" i="2" s="1"/>
  <c r="AF802" i="2"/>
  <c r="AU802" i="2" s="1"/>
  <c r="AE280" i="2"/>
  <c r="AT280" i="2" s="1"/>
  <c r="AE411" i="2"/>
  <c r="AT411" i="2" s="1"/>
  <c r="AE534" i="2"/>
  <c r="AT534" i="2" s="1"/>
  <c r="AE83" i="2"/>
  <c r="AT83" i="2" s="1"/>
  <c r="AE203" i="2"/>
  <c r="AT203" i="2" s="1"/>
  <c r="AE246" i="2"/>
  <c r="AT246" i="2" s="1"/>
  <c r="AE791" i="2"/>
  <c r="AT791" i="2" s="1"/>
  <c r="AE756" i="2"/>
  <c r="AT756" i="2" s="1"/>
  <c r="AE91" i="2"/>
  <c r="AT91" i="2" s="1"/>
  <c r="AE110" i="2"/>
  <c r="AT110" i="2" s="1"/>
  <c r="AE179" i="2"/>
  <c r="AT179" i="2" s="1"/>
  <c r="AF150" i="2"/>
  <c r="AU150" i="2" s="1"/>
  <c r="AF183" i="2"/>
  <c r="AU183" i="2" s="1"/>
  <c r="AF111" i="2"/>
  <c r="AU111" i="2" s="1"/>
  <c r="AF187" i="2"/>
  <c r="AU187" i="2" s="1"/>
  <c r="AE174" i="2"/>
  <c r="AT174" i="2" s="1"/>
  <c r="AE106" i="2"/>
  <c r="AT106" i="2" s="1"/>
  <c r="AE98" i="2"/>
  <c r="AT98" i="2" s="1"/>
  <c r="AF162" i="2"/>
  <c r="AU162" i="2" s="1"/>
  <c r="AF134" i="2"/>
  <c r="AU134" i="2" s="1"/>
  <c r="AF81" i="2"/>
  <c r="AU81" i="2" s="1"/>
  <c r="AF58" i="2"/>
  <c r="AU58" i="2" s="1"/>
  <c r="AF765" i="2"/>
  <c r="AU765" i="2" s="1"/>
  <c r="AF44" i="2"/>
  <c r="AU44" i="2" s="1"/>
  <c r="AF14" i="2"/>
  <c r="AU14" i="2" s="1"/>
  <c r="AE766" i="2"/>
  <c r="AT766" i="2" s="1"/>
  <c r="AF747" i="2"/>
  <c r="AU747" i="2" s="1"/>
  <c r="AE47" i="2"/>
  <c r="AT47" i="2" s="1"/>
  <c r="AE750" i="2"/>
  <c r="AT750" i="2" s="1"/>
  <c r="AE42" i="2"/>
  <c r="AT42" i="2" s="1"/>
  <c r="AF9" i="2"/>
  <c r="AU9" i="2" s="1"/>
  <c r="AF779" i="2"/>
  <c r="AU779" i="2" s="1"/>
  <c r="AF714" i="2"/>
  <c r="AU714" i="2" s="1"/>
  <c r="AE674" i="2"/>
  <c r="AT674" i="2" s="1"/>
  <c r="AE658" i="2"/>
  <c r="AT658" i="2" s="1"/>
  <c r="AE642" i="2"/>
  <c r="AT642" i="2" s="1"/>
  <c r="AF581" i="2"/>
  <c r="AU581" i="2" s="1"/>
  <c r="AE602" i="2"/>
  <c r="AT602" i="2" s="1"/>
  <c r="AF510" i="2"/>
  <c r="AU510" i="2" s="1"/>
  <c r="AE611" i="2"/>
  <c r="AT611" i="2" s="1"/>
  <c r="AE570" i="2"/>
  <c r="AT570" i="2" s="1"/>
  <c r="AF544" i="2"/>
  <c r="AU544" i="2" s="1"/>
  <c r="AE456" i="2"/>
  <c r="AT456" i="2" s="1"/>
  <c r="AE435" i="2"/>
  <c r="AT435" i="2" s="1"/>
  <c r="AE379" i="2"/>
  <c r="AT379" i="2" s="1"/>
  <c r="AF440" i="2"/>
  <c r="AU440" i="2" s="1"/>
  <c r="AE373" i="2"/>
  <c r="AT373" i="2" s="1"/>
  <c r="AE348" i="2"/>
  <c r="AT348" i="2" s="1"/>
  <c r="AF274" i="2"/>
  <c r="AU274" i="2" s="1"/>
  <c r="AV236" i="2"/>
  <c r="AW237" i="2"/>
  <c r="AW241" i="2"/>
  <c r="AW242" i="2"/>
  <c r="AW244" i="2"/>
  <c r="AW246" i="2"/>
  <c r="AV248" i="2"/>
  <c r="AW258" i="2"/>
  <c r="AW259" i="2"/>
  <c r="AW262" i="2"/>
  <c r="AW263" i="2"/>
  <c r="AW266" i="2"/>
  <c r="AW267" i="2"/>
  <c r="AV269" i="2"/>
  <c r="AW273" i="2"/>
  <c r="AW274" i="2"/>
  <c r="AV278" i="2"/>
  <c r="AW284" i="2"/>
  <c r="AW295" i="2"/>
  <c r="AW296" i="2"/>
  <c r="AW297" i="2"/>
  <c r="AW299" i="2"/>
  <c r="AW300" i="2"/>
  <c r="AV301" i="2"/>
  <c r="AW303" i="2"/>
  <c r="AW305" i="2"/>
  <c r="AW306" i="2"/>
  <c r="AW307" i="2"/>
  <c r="AV308" i="2"/>
  <c r="AV315" i="2"/>
  <c r="AV316" i="2"/>
  <c r="AW319" i="2"/>
  <c r="AW320" i="2"/>
  <c r="AW322" i="2"/>
  <c r="AV328" i="2"/>
  <c r="AV234" i="2"/>
  <c r="AW236" i="2"/>
  <c r="AW239" i="2"/>
  <c r="AW243" i="2"/>
  <c r="AW247" i="2"/>
  <c r="AW248" i="2"/>
  <c r="AW249" i="2"/>
  <c r="AV250" i="2"/>
  <c r="AW251" i="2"/>
  <c r="AV252" i="2"/>
  <c r="AV254" i="2"/>
  <c r="AV255" i="2"/>
  <c r="AW256" i="2"/>
  <c r="AW264" i="2"/>
  <c r="AV265" i="2"/>
  <c r="AW269" i="2"/>
  <c r="AV271" i="2"/>
  <c r="AV276" i="2"/>
  <c r="AW277" i="2"/>
  <c r="AW278" i="2"/>
  <c r="AW279" i="2"/>
  <c r="AV280" i="2"/>
  <c r="AV286" i="2"/>
  <c r="AV292" i="2"/>
  <c r="AW304" i="2"/>
  <c r="AW308" i="2"/>
  <c r="AW313" i="2"/>
  <c r="AW314" i="2"/>
  <c r="AW315" i="2"/>
  <c r="AW316" i="2"/>
  <c r="AW317" i="2"/>
  <c r="AW318" i="2"/>
  <c r="AV321" i="2"/>
  <c r="AV324" i="2"/>
  <c r="AV327" i="2"/>
  <c r="AW328" i="2"/>
  <c r="AW334" i="2"/>
  <c r="AW335" i="2"/>
  <c r="AW336" i="2"/>
  <c r="AV337" i="2"/>
  <c r="AW341" i="2"/>
  <c r="AW234" i="2"/>
  <c r="AV238" i="2"/>
  <c r="AV240" i="2"/>
  <c r="AW250" i="2"/>
  <c r="AW252" i="2"/>
  <c r="AW254" i="2"/>
  <c r="AW255" i="2"/>
  <c r="AV257" i="2"/>
  <c r="AW260" i="2"/>
  <c r="AV261" i="2"/>
  <c r="AW265" i="2"/>
  <c r="AW271" i="2"/>
  <c r="AW275" i="2"/>
  <c r="AW276" i="2"/>
  <c r="AW280" i="2"/>
  <c r="AV282" i="2"/>
  <c r="AW283" i="2"/>
  <c r="AW285" i="2"/>
  <c r="AW286" i="2"/>
  <c r="AV288" i="2"/>
  <c r="AV290" i="2"/>
  <c r="AW292" i="2"/>
  <c r="AV293" i="2"/>
  <c r="AV311" i="2"/>
  <c r="AV312" i="2"/>
  <c r="AV323" i="2"/>
  <c r="AW324" i="2"/>
  <c r="AW327" i="2"/>
  <c r="AW233" i="2"/>
  <c r="AW235" i="2"/>
  <c r="AW238" i="2"/>
  <c r="AW240" i="2"/>
  <c r="AV242" i="2"/>
  <c r="AV244" i="2"/>
  <c r="AV245" i="2"/>
  <c r="AV246" i="2"/>
  <c r="AW257" i="2"/>
  <c r="AV259" i="2"/>
  <c r="AW261" i="2"/>
  <c r="AV263" i="2"/>
  <c r="AV267" i="2"/>
  <c r="AV274" i="2"/>
  <c r="AW281" i="2"/>
  <c r="AW282" i="2"/>
  <c r="AV284" i="2"/>
  <c r="AW288" i="2"/>
  <c r="AW290" i="2"/>
  <c r="AW293" i="2"/>
  <c r="AV295" i="2"/>
  <c r="AV296" i="2"/>
  <c r="AV297" i="2"/>
  <c r="AW298" i="2"/>
  <c r="AV299" i="2"/>
  <c r="AV300" i="2"/>
  <c r="AW302" i="2"/>
  <c r="AV303" i="2"/>
  <c r="AV305" i="2"/>
  <c r="AV307" i="2"/>
  <c r="AW309" i="2"/>
  <c r="AW310" i="2"/>
  <c r="AW311" i="2"/>
  <c r="AW312" i="2"/>
  <c r="AV319" i="2"/>
  <c r="AV320" i="2"/>
  <c r="AW323" i="2"/>
  <c r="AV331" i="2"/>
  <c r="AW333" i="2"/>
  <c r="AW342" i="2"/>
  <c r="AW343" i="2"/>
  <c r="AW331" i="2"/>
  <c r="AW332" i="2"/>
  <c r="AW337" i="2"/>
  <c r="AW338" i="2"/>
  <c r="AW339" i="2"/>
  <c r="AW346" i="2"/>
  <c r="AW347" i="2"/>
  <c r="AW348" i="2"/>
  <c r="AV349" i="2"/>
  <c r="AV366" i="2"/>
  <c r="AW372" i="2"/>
  <c r="AV373" i="2"/>
  <c r="AV377" i="2"/>
  <c r="AW381" i="2"/>
  <c r="AW383" i="2"/>
  <c r="AW385" i="2"/>
  <c r="AW388" i="2"/>
  <c r="AW389" i="2"/>
  <c r="AW394" i="2"/>
  <c r="AV395" i="2"/>
  <c r="AW396" i="2"/>
  <c r="AW397" i="2"/>
  <c r="AW402" i="2"/>
  <c r="AV403" i="2"/>
  <c r="AW404" i="2"/>
  <c r="AW405" i="2"/>
  <c r="AV409" i="2"/>
  <c r="AW411" i="2"/>
  <c r="AW424" i="2"/>
  <c r="AW427" i="2"/>
  <c r="AW429" i="2"/>
  <c r="AW431" i="2"/>
  <c r="AW433" i="2"/>
  <c r="AW437" i="2"/>
  <c r="AV448" i="2"/>
  <c r="AW450" i="2"/>
  <c r="AV452" i="2"/>
  <c r="AW454" i="2"/>
  <c r="AW344" i="2"/>
  <c r="AV345" i="2"/>
  <c r="AW349" i="2"/>
  <c r="AV357" i="2"/>
  <c r="AW360" i="2"/>
  <c r="AV361" i="2"/>
  <c r="AW366" i="2"/>
  <c r="AW368" i="2"/>
  <c r="AV369" i="2"/>
  <c r="AW370" i="2"/>
  <c r="AW373" i="2"/>
  <c r="AW377" i="2"/>
  <c r="AV393" i="2"/>
  <c r="AW395" i="2"/>
  <c r="AV401" i="2"/>
  <c r="AW403" i="2"/>
  <c r="AW408" i="2"/>
  <c r="AW409" i="2"/>
  <c r="AV413" i="2"/>
  <c r="AW420" i="2"/>
  <c r="AV421" i="2"/>
  <c r="AV436" i="2"/>
  <c r="AV438" i="2"/>
  <c r="AW441" i="2"/>
  <c r="AV442" i="2"/>
  <c r="AW445" i="2"/>
  <c r="AV446" i="2"/>
  <c r="AW447" i="2"/>
  <c r="AW448" i="2"/>
  <c r="AW452" i="2"/>
  <c r="AV341" i="2"/>
  <c r="AW345" i="2"/>
  <c r="AW352" i="2"/>
  <c r="AV353" i="2"/>
  <c r="AW354" i="2"/>
  <c r="AW355" i="2"/>
  <c r="AW356" i="2"/>
  <c r="AW357" i="2"/>
  <c r="AV358" i="2"/>
  <c r="AW361" i="2"/>
  <c r="AV365" i="2"/>
  <c r="AW369" i="2"/>
  <c r="AW375" i="2"/>
  <c r="AV379" i="2"/>
  <c r="AW386" i="2"/>
  <c r="AV387" i="2"/>
  <c r="AW390" i="2"/>
  <c r="AV391" i="2"/>
  <c r="AW392" i="2"/>
  <c r="AW393" i="2"/>
  <c r="AW398" i="2"/>
  <c r="AV399" i="2"/>
  <c r="AW400" i="2"/>
  <c r="AW401" i="2"/>
  <c r="AV407" i="2"/>
  <c r="AW413" i="2"/>
  <c r="AV415" i="2"/>
  <c r="AV417" i="2"/>
  <c r="AW418" i="2"/>
  <c r="AV419" i="2"/>
  <c r="AW421" i="2"/>
  <c r="AV423" i="2"/>
  <c r="AV425" i="2"/>
  <c r="AW435" i="2"/>
  <c r="AW436" i="2"/>
  <c r="AW438" i="2"/>
  <c r="AV440" i="2"/>
  <c r="AW442" i="2"/>
  <c r="AV444" i="2"/>
  <c r="AW446" i="2"/>
  <c r="AW453" i="2"/>
  <c r="AV333" i="2"/>
  <c r="AW340" i="2"/>
  <c r="AW350" i="2"/>
  <c r="AW351" i="2"/>
  <c r="AW353" i="2"/>
  <c r="AW363" i="2"/>
  <c r="AW364" i="2"/>
  <c r="AW365" i="2"/>
  <c r="AW367" i="2"/>
  <c r="AV374" i="2"/>
  <c r="AW379" i="2"/>
  <c r="AV381" i="2"/>
  <c r="AV383" i="2"/>
  <c r="AW384" i="2"/>
  <c r="AV385" i="2"/>
  <c r="AW387" i="2"/>
  <c r="AV389" i="2"/>
  <c r="AW391" i="2"/>
  <c r="AV397" i="2"/>
  <c r="AW399" i="2"/>
  <c r="AV405" i="2"/>
  <c r="AW407" i="2"/>
  <c r="AW410" i="2"/>
  <c r="AV411" i="2"/>
  <c r="AW415" i="2"/>
  <c r="AW417" i="2"/>
  <c r="AW419" i="2"/>
  <c r="AW422" i="2"/>
  <c r="AW423" i="2"/>
  <c r="AW425" i="2"/>
  <c r="AW426" i="2"/>
  <c r="AV427" i="2"/>
  <c r="AV429" i="2"/>
  <c r="AV430" i="2"/>
  <c r="AV431" i="2"/>
  <c r="AV433" i="2"/>
  <c r="AW439" i="2"/>
  <c r="AW440" i="2"/>
  <c r="AW443" i="2"/>
  <c r="AW444" i="2"/>
  <c r="AW449" i="2"/>
  <c r="AV450" i="2"/>
  <c r="AV454" i="2"/>
  <c r="AW456" i="2"/>
  <c r="AV458" i="2"/>
  <c r="AV460" i="2"/>
  <c r="AW461" i="2"/>
  <c r="AV462" i="2"/>
  <c r="AW465" i="2"/>
  <c r="AW466" i="2"/>
  <c r="AW468" i="2"/>
  <c r="AV470" i="2"/>
  <c r="AW471" i="2"/>
  <c r="AV472" i="2"/>
  <c r="AW478" i="2"/>
  <c r="AV480" i="2"/>
  <c r="AW486" i="2"/>
  <c r="AV488" i="2"/>
  <c r="AW457" i="2"/>
  <c r="AW458" i="2"/>
  <c r="AW460" i="2"/>
  <c r="AW462" i="2"/>
  <c r="AW467" i="2"/>
  <c r="AW470" i="2"/>
  <c r="AW472" i="2"/>
  <c r="AV474" i="2"/>
  <c r="AW479" i="2"/>
  <c r="AW480" i="2"/>
  <c r="AW481" i="2"/>
  <c r="AV482" i="2"/>
  <c r="AW487" i="2"/>
  <c r="AW488" i="2"/>
  <c r="AW489" i="2"/>
  <c r="AV490" i="2"/>
  <c r="AW495" i="2"/>
  <c r="AW496" i="2"/>
  <c r="AW497" i="2"/>
  <c r="AV498" i="2"/>
  <c r="AW503" i="2"/>
  <c r="AW504" i="2"/>
  <c r="AW505" i="2"/>
  <c r="AV506" i="2"/>
  <c r="AW511" i="2"/>
  <c r="AW512" i="2"/>
  <c r="AW513" i="2"/>
  <c r="AV514" i="2"/>
  <c r="AW520" i="2"/>
  <c r="AV522" i="2"/>
  <c r="AW526" i="2"/>
  <c r="AW528" i="2"/>
  <c r="AW530" i="2"/>
  <c r="AW535" i="2"/>
  <c r="AW538" i="2"/>
  <c r="AW548" i="2"/>
  <c r="AW550" i="2"/>
  <c r="AW552" i="2"/>
  <c r="AV559" i="2"/>
  <c r="AW561" i="2"/>
  <c r="AV567" i="2"/>
  <c r="AW569" i="2"/>
  <c r="AV575" i="2"/>
  <c r="AW577" i="2"/>
  <c r="AV583" i="2"/>
  <c r="AW459" i="2"/>
  <c r="AV464" i="2"/>
  <c r="AV473" i="2"/>
  <c r="AW474" i="2"/>
  <c r="AV476" i="2"/>
  <c r="AW482" i="2"/>
  <c r="AV484" i="2"/>
  <c r="AW490" i="2"/>
  <c r="AV492" i="2"/>
  <c r="AV456" i="2"/>
  <c r="AW463" i="2"/>
  <c r="AW464" i="2"/>
  <c r="AV466" i="2"/>
  <c r="AV468" i="2"/>
  <c r="AW473" i="2"/>
  <c r="AW475" i="2"/>
  <c r="AW476" i="2"/>
  <c r="AW477" i="2"/>
  <c r="AV478" i="2"/>
  <c r="AW483" i="2"/>
  <c r="AW484" i="2"/>
  <c r="AW485" i="2"/>
  <c r="AV486" i="2"/>
  <c r="AW491" i="2"/>
  <c r="AW492" i="2"/>
  <c r="AW493" i="2"/>
  <c r="AV494" i="2"/>
  <c r="AW499" i="2"/>
  <c r="AW500" i="2"/>
  <c r="AW501" i="2"/>
  <c r="AV502" i="2"/>
  <c r="AW507" i="2"/>
  <c r="AW508" i="2"/>
  <c r="AW509" i="2"/>
  <c r="AV510" i="2"/>
  <c r="AW515" i="2"/>
  <c r="AW516" i="2"/>
  <c r="AW518" i="2"/>
  <c r="AV524" i="2"/>
  <c r="AW531" i="2"/>
  <c r="AW532" i="2"/>
  <c r="AV534" i="2"/>
  <c r="AV536" i="2"/>
  <c r="AW540" i="2"/>
  <c r="AV542" i="2"/>
  <c r="AV544" i="2"/>
  <c r="AW554" i="2"/>
  <c r="AV555" i="2"/>
  <c r="AW557" i="2"/>
  <c r="AV563" i="2"/>
  <c r="AW565" i="2"/>
  <c r="AV571" i="2"/>
  <c r="AW573" i="2"/>
  <c r="AV579" i="2"/>
  <c r="AW581" i="2"/>
  <c r="AW494" i="2"/>
  <c r="AW498" i="2"/>
  <c r="AW502" i="2"/>
  <c r="AW506" i="2"/>
  <c r="AW510" i="2"/>
  <c r="AW514" i="2"/>
  <c r="AW517" i="2"/>
  <c r="AV538" i="2"/>
  <c r="AV540" i="2"/>
  <c r="AV550" i="2"/>
  <c r="AW559" i="2"/>
  <c r="AW560" i="2"/>
  <c r="AV561" i="2"/>
  <c r="AW566" i="2"/>
  <c r="AW575" i="2"/>
  <c r="AW576" i="2"/>
  <c r="AV577" i="2"/>
  <c r="AW582" i="2"/>
  <c r="AW584" i="2"/>
  <c r="AV585" i="2"/>
  <c r="AW586" i="2"/>
  <c r="AW587" i="2"/>
  <c r="AV591" i="2"/>
  <c r="AV593" i="2"/>
  <c r="AW594" i="2"/>
  <c r="AW595" i="2"/>
  <c r="AV601" i="2"/>
  <c r="AW603" i="2"/>
  <c r="AV605" i="2"/>
  <c r="AW609" i="2"/>
  <c r="AW611" i="2"/>
  <c r="AW613" i="2"/>
  <c r="AW618" i="2"/>
  <c r="AW621" i="2"/>
  <c r="AW631" i="2"/>
  <c r="AW633" i="2"/>
  <c r="AW635" i="2"/>
  <c r="AW637" i="2"/>
  <c r="AW638" i="2"/>
  <c r="AW639" i="2"/>
  <c r="AV640" i="2"/>
  <c r="AW645" i="2"/>
  <c r="AW646" i="2"/>
  <c r="AW647" i="2"/>
  <c r="AV648" i="2"/>
  <c r="AW653" i="2"/>
  <c r="AW654" i="2"/>
  <c r="AW655" i="2"/>
  <c r="AV656" i="2"/>
  <c r="AW661" i="2"/>
  <c r="AW662" i="2"/>
  <c r="AW663" i="2"/>
  <c r="AV664" i="2"/>
  <c r="AW519" i="2"/>
  <c r="AW522" i="2"/>
  <c r="AW524" i="2"/>
  <c r="AV528" i="2"/>
  <c r="AW534" i="2"/>
  <c r="AW544" i="2"/>
  <c r="AV549" i="2"/>
  <c r="AV552" i="2"/>
  <c r="AW563" i="2"/>
  <c r="AW564" i="2"/>
  <c r="AV565" i="2"/>
  <c r="AW570" i="2"/>
  <c r="AW579" i="2"/>
  <c r="AW580" i="2"/>
  <c r="AV581" i="2"/>
  <c r="AW585" i="2"/>
  <c r="AW590" i="2"/>
  <c r="AW591" i="2"/>
  <c r="AW593" i="2"/>
  <c r="AV599" i="2"/>
  <c r="AW601" i="2"/>
  <c r="AW602" i="2"/>
  <c r="AW605" i="2"/>
  <c r="AV615" i="2"/>
  <c r="AV623" i="2"/>
  <c r="AW629" i="2"/>
  <c r="AW640" i="2"/>
  <c r="AV642" i="2"/>
  <c r="AW648" i="2"/>
  <c r="AV650" i="2"/>
  <c r="AW656" i="2"/>
  <c r="AV658" i="2"/>
  <c r="AW664" i="2"/>
  <c r="AV666" i="2"/>
  <c r="AW672" i="2"/>
  <c r="AV674" i="2"/>
  <c r="AV678" i="2"/>
  <c r="AW679" i="2"/>
  <c r="AV680" i="2"/>
  <c r="AV682" i="2"/>
  <c r="AW686" i="2"/>
  <c r="AW687" i="2"/>
  <c r="AV688" i="2"/>
  <c r="AW689" i="2"/>
  <c r="AW690" i="2"/>
  <c r="AV692" i="2"/>
  <c r="AV694" i="2"/>
  <c r="AW695" i="2"/>
  <c r="AV696" i="2"/>
  <c r="AW699" i="2"/>
  <c r="AW700" i="2"/>
  <c r="AW702" i="2"/>
  <c r="AV704" i="2"/>
  <c r="AW706" i="2"/>
  <c r="AW708" i="2"/>
  <c r="AW710" i="2"/>
  <c r="AW712" i="2"/>
  <c r="AW714" i="2"/>
  <c r="AW719" i="2"/>
  <c r="AV721" i="2"/>
  <c r="AW727" i="2"/>
  <c r="AV729" i="2"/>
  <c r="AW735" i="2"/>
  <c r="AV737" i="2"/>
  <c r="AW743" i="2"/>
  <c r="AV745" i="2"/>
  <c r="AW751" i="2"/>
  <c r="AV753" i="2"/>
  <c r="AW759" i="2"/>
  <c r="AV761" i="2"/>
  <c r="AW767" i="2"/>
  <c r="AV769" i="2"/>
  <c r="AW775" i="2"/>
  <c r="AW783" i="2"/>
  <c r="AV496" i="2"/>
  <c r="AV500" i="2"/>
  <c r="AV504" i="2"/>
  <c r="AV508" i="2"/>
  <c r="AV512" i="2"/>
  <c r="AV516" i="2"/>
  <c r="AV530" i="2"/>
  <c r="AV532" i="2"/>
  <c r="AW533" i="2"/>
  <c r="AW536" i="2"/>
  <c r="AW546" i="2"/>
  <c r="AW558" i="2"/>
  <c r="AW567" i="2"/>
  <c r="AW568" i="2"/>
  <c r="AV569" i="2"/>
  <c r="AW574" i="2"/>
  <c r="AW583" i="2"/>
  <c r="AW588" i="2"/>
  <c r="AV589" i="2"/>
  <c r="AW596" i="2"/>
  <c r="AV597" i="2"/>
  <c r="AW598" i="2"/>
  <c r="AW599" i="2"/>
  <c r="AV607" i="2"/>
  <c r="AW615" i="2"/>
  <c r="AV617" i="2"/>
  <c r="AV619" i="2"/>
  <c r="AW620" i="2"/>
  <c r="AW622" i="2"/>
  <c r="AW623" i="2"/>
  <c r="AV625" i="2"/>
  <c r="AV627" i="2"/>
  <c r="AV628" i="2"/>
  <c r="AV636" i="2"/>
  <c r="AW641" i="2"/>
  <c r="AW642" i="2"/>
  <c r="AW643" i="2"/>
  <c r="AV644" i="2"/>
  <c r="AW649" i="2"/>
  <c r="AW650" i="2"/>
  <c r="AW651" i="2"/>
  <c r="AV652" i="2"/>
  <c r="AW657" i="2"/>
  <c r="AW658" i="2"/>
  <c r="AW659" i="2"/>
  <c r="AV660" i="2"/>
  <c r="AW665" i="2"/>
  <c r="AV518" i="2"/>
  <c r="AV520" i="2"/>
  <c r="AV526" i="2"/>
  <c r="AW529" i="2"/>
  <c r="AW542" i="2"/>
  <c r="AV548" i="2"/>
  <c r="AW555" i="2"/>
  <c r="AW556" i="2"/>
  <c r="AV557" i="2"/>
  <c r="AW562" i="2"/>
  <c r="AW571" i="2"/>
  <c r="AW572" i="2"/>
  <c r="AV573" i="2"/>
  <c r="AW578" i="2"/>
  <c r="AV587" i="2"/>
  <c r="AW589" i="2"/>
  <c r="AV595" i="2"/>
  <c r="AW597" i="2"/>
  <c r="AV603" i="2"/>
  <c r="AW604" i="2"/>
  <c r="AW606" i="2"/>
  <c r="AW607" i="2"/>
  <c r="AV609" i="2"/>
  <c r="AV611" i="2"/>
  <c r="AV613" i="2"/>
  <c r="AW616" i="2"/>
  <c r="AW617" i="2"/>
  <c r="AW619" i="2"/>
  <c r="AV621" i="2"/>
  <c r="AW625" i="2"/>
  <c r="AW627" i="2"/>
  <c r="AV631" i="2"/>
  <c r="AV633" i="2"/>
  <c r="AV635" i="2"/>
  <c r="AW636" i="2"/>
  <c r="AV638" i="2"/>
  <c r="AW644" i="2"/>
  <c r="AV646" i="2"/>
  <c r="AW652" i="2"/>
  <c r="AV654" i="2"/>
  <c r="AW660" i="2"/>
  <c r="AV662" i="2"/>
  <c r="AW668" i="2"/>
  <c r="AV670" i="2"/>
  <c r="AW676" i="2"/>
  <c r="AW684" i="2"/>
  <c r="AV698" i="2"/>
  <c r="AV717" i="2"/>
  <c r="AW723" i="2"/>
  <c r="AV725" i="2"/>
  <c r="AW731" i="2"/>
  <c r="AV733" i="2"/>
  <c r="AW739" i="2"/>
  <c r="AV741" i="2"/>
  <c r="AW747" i="2"/>
  <c r="AV749" i="2"/>
  <c r="AW755" i="2"/>
  <c r="AV757" i="2"/>
  <c r="AW763" i="2"/>
  <c r="AV765" i="2"/>
  <c r="AW771" i="2"/>
  <c r="AV773" i="2"/>
  <c r="AV777" i="2"/>
  <c r="AW778" i="2"/>
  <c r="AV779" i="2"/>
  <c r="AV781" i="2"/>
  <c r="AW785" i="2"/>
  <c r="AW786" i="2"/>
  <c r="AV787" i="2"/>
  <c r="AV668" i="2"/>
  <c r="AW669" i="2"/>
  <c r="AW674" i="2"/>
  <c r="AW680" i="2"/>
  <c r="AV684" i="2"/>
  <c r="AV686" i="2"/>
  <c r="AW696" i="2"/>
  <c r="AW698" i="2"/>
  <c r="AV702" i="2"/>
  <c r="AW716" i="2"/>
  <c r="AW721" i="2"/>
  <c r="AW726" i="2"/>
  <c r="AV731" i="2"/>
  <c r="AW732" i="2"/>
  <c r="AW737" i="2"/>
  <c r="AW742" i="2"/>
  <c r="AV747" i="2"/>
  <c r="AW748" i="2"/>
  <c r="AW753" i="2"/>
  <c r="AW758" i="2"/>
  <c r="AV763" i="2"/>
  <c r="AW764" i="2"/>
  <c r="AW769" i="2"/>
  <c r="AW774" i="2"/>
  <c r="AW777" i="2"/>
  <c r="AW780" i="2"/>
  <c r="AV789" i="2"/>
  <c r="AV793" i="2"/>
  <c r="AW797" i="2"/>
  <c r="AV799" i="2"/>
  <c r="AV801" i="2"/>
  <c r="AW802" i="2"/>
  <c r="AV803" i="2"/>
  <c r="AW806" i="2"/>
  <c r="AW807" i="2"/>
  <c r="AW809" i="2"/>
  <c r="AV811" i="2"/>
  <c r="AW815" i="2"/>
  <c r="AW817" i="2"/>
  <c r="AW819" i="2"/>
  <c r="AW821" i="2"/>
  <c r="AV6" i="2"/>
  <c r="AW7" i="2"/>
  <c r="AW9" i="2"/>
  <c r="AV12" i="2"/>
  <c r="AW14" i="2"/>
  <c r="AW17" i="2"/>
  <c r="AV18" i="2"/>
  <c r="AW19" i="2"/>
  <c r="AV20" i="2"/>
  <c r="AW22" i="2"/>
  <c r="AW30" i="2"/>
  <c r="AV32" i="2"/>
  <c r="AW34" i="2"/>
  <c r="AW41" i="2"/>
  <c r="AW42" i="2"/>
  <c r="AW43" i="2"/>
  <c r="AV44" i="2"/>
  <c r="AW667" i="2"/>
  <c r="AV672" i="2"/>
  <c r="AW673" i="2"/>
  <c r="AW683" i="2"/>
  <c r="AW692" i="2"/>
  <c r="AV710" i="2"/>
  <c r="AV719" i="2"/>
  <c r="AW720" i="2"/>
  <c r="AW725" i="2"/>
  <c r="AW730" i="2"/>
  <c r="AV735" i="2"/>
  <c r="AW736" i="2"/>
  <c r="AW741" i="2"/>
  <c r="AW746" i="2"/>
  <c r="AV751" i="2"/>
  <c r="AW752" i="2"/>
  <c r="AW757" i="2"/>
  <c r="AW762" i="2"/>
  <c r="AV767" i="2"/>
  <c r="AW768" i="2"/>
  <c r="AW773" i="2"/>
  <c r="AW779" i="2"/>
  <c r="AV783" i="2"/>
  <c r="AV785" i="2"/>
  <c r="AW788" i="2"/>
  <c r="AW789" i="2"/>
  <c r="AW790" i="2"/>
  <c r="AV791" i="2"/>
  <c r="AW793" i="2"/>
  <c r="AV795" i="2"/>
  <c r="AW799" i="2"/>
  <c r="AW801" i="2"/>
  <c r="AW803" i="2"/>
  <c r="AW808" i="2"/>
  <c r="AW811" i="2"/>
  <c r="AW6" i="2"/>
  <c r="AV10" i="2"/>
  <c r="AW11" i="2"/>
  <c r="AW12" i="2"/>
  <c r="AV13" i="2"/>
  <c r="AW20" i="2"/>
  <c r="AW27" i="2"/>
  <c r="AW31" i="2"/>
  <c r="AW32" i="2"/>
  <c r="AW37" i="2"/>
  <c r="AV38" i="2"/>
  <c r="AW39" i="2"/>
  <c r="AV40" i="2"/>
  <c r="AW44" i="2"/>
  <c r="AV46" i="2"/>
  <c r="AW52" i="2"/>
  <c r="AW54" i="2"/>
  <c r="AW56" i="2"/>
  <c r="AW62" i="2"/>
  <c r="AV63" i="2"/>
  <c r="AW64" i="2"/>
  <c r="AW65" i="2"/>
  <c r="AW68" i="2"/>
  <c r="AW69" i="2"/>
  <c r="AV71" i="2"/>
  <c r="AV73" i="2"/>
  <c r="AV74" i="2"/>
  <c r="AV75" i="2"/>
  <c r="AV77" i="2"/>
  <c r="AV79" i="2"/>
  <c r="AW84" i="2"/>
  <c r="AW85" i="2"/>
  <c r="AW86" i="2"/>
  <c r="AV87" i="2"/>
  <c r="AW92" i="2"/>
  <c r="AW93" i="2"/>
  <c r="AW95" i="2"/>
  <c r="AW98" i="2"/>
  <c r="AV99" i="2"/>
  <c r="AW671" i="2"/>
  <c r="AV676" i="2"/>
  <c r="AW682" i="2"/>
  <c r="AW688" i="2"/>
  <c r="AV690" i="2"/>
  <c r="AV700" i="2"/>
  <c r="AW701" i="2"/>
  <c r="AW703" i="2"/>
  <c r="AW704" i="2"/>
  <c r="AV706" i="2"/>
  <c r="AV712" i="2"/>
  <c r="AW718" i="2"/>
  <c r="AV723" i="2"/>
  <c r="AW724" i="2"/>
  <c r="AW729" i="2"/>
  <c r="AW734" i="2"/>
  <c r="AV739" i="2"/>
  <c r="AW740" i="2"/>
  <c r="AW745" i="2"/>
  <c r="AW750" i="2"/>
  <c r="AV755" i="2"/>
  <c r="AW756" i="2"/>
  <c r="AW761" i="2"/>
  <c r="AW766" i="2"/>
  <c r="AV771" i="2"/>
  <c r="AW772" i="2"/>
  <c r="AW782" i="2"/>
  <c r="AW791" i="2"/>
  <c r="AW795" i="2"/>
  <c r="AV805" i="2"/>
  <c r="AV813" i="2"/>
  <c r="AV8" i="2"/>
  <c r="AW10" i="2"/>
  <c r="AW13" i="2"/>
  <c r="AV24" i="2"/>
  <c r="AV26" i="2"/>
  <c r="AV28" i="2"/>
  <c r="AV36" i="2"/>
  <c r="AW38" i="2"/>
  <c r="AW40" i="2"/>
  <c r="AW45" i="2"/>
  <c r="AW46" i="2"/>
  <c r="AW666" i="2"/>
  <c r="AW670" i="2"/>
  <c r="AW675" i="2"/>
  <c r="AW678" i="2"/>
  <c r="AW681" i="2"/>
  <c r="AW694" i="2"/>
  <c r="AW705" i="2"/>
  <c r="AV708" i="2"/>
  <c r="AV711" i="2"/>
  <c r="AV714" i="2"/>
  <c r="AW717" i="2"/>
  <c r="AW722" i="2"/>
  <c r="AV727" i="2"/>
  <c r="AW728" i="2"/>
  <c r="AW733" i="2"/>
  <c r="AW738" i="2"/>
  <c r="AV743" i="2"/>
  <c r="AW744" i="2"/>
  <c r="AW749" i="2"/>
  <c r="AW754" i="2"/>
  <c r="AV759" i="2"/>
  <c r="AW760" i="2"/>
  <c r="AW765" i="2"/>
  <c r="AW770" i="2"/>
  <c r="AV775" i="2"/>
  <c r="AW781" i="2"/>
  <c r="AW787" i="2"/>
  <c r="AV797" i="2"/>
  <c r="AW804" i="2"/>
  <c r="AW805" i="2"/>
  <c r="AV807" i="2"/>
  <c r="AV809" i="2"/>
  <c r="AW813" i="2"/>
  <c r="AV815" i="2"/>
  <c r="AV817" i="2"/>
  <c r="AW818" i="2"/>
  <c r="AV819" i="2"/>
  <c r="AV821" i="2"/>
  <c r="AW8" i="2"/>
  <c r="AV9" i="2"/>
  <c r="AV14" i="2"/>
  <c r="AW16" i="2"/>
  <c r="AV17" i="2"/>
  <c r="AV19" i="2"/>
  <c r="AW21" i="2"/>
  <c r="AV22" i="2"/>
  <c r="AW23" i="2"/>
  <c r="AW24" i="2"/>
  <c r="AW26" i="2"/>
  <c r="AW28" i="2"/>
  <c r="AV30" i="2"/>
  <c r="AW33" i="2"/>
  <c r="AV34" i="2"/>
  <c r="AW35" i="2"/>
  <c r="AW36" i="2"/>
  <c r="AV42" i="2"/>
  <c r="AW48" i="2"/>
  <c r="AV50" i="2"/>
  <c r="AW58" i="2"/>
  <c r="AV59" i="2"/>
  <c r="AW60" i="2"/>
  <c r="AW61" i="2"/>
  <c r="AW66" i="2"/>
  <c r="AW67" i="2"/>
  <c r="AW80" i="2"/>
  <c r="AW81" i="2"/>
  <c r="AW82" i="2"/>
  <c r="AV83" i="2"/>
  <c r="AW88" i="2"/>
  <c r="AW89" i="2"/>
  <c r="AW90" i="2"/>
  <c r="AV91" i="2"/>
  <c r="AW97" i="2"/>
  <c r="AW100" i="2"/>
  <c r="AW101" i="2"/>
  <c r="AW103" i="2"/>
  <c r="AW105" i="2"/>
  <c r="AW50" i="2"/>
  <c r="AV54" i="2"/>
  <c r="AV58" i="2"/>
  <c r="AW71" i="2"/>
  <c r="AV95" i="2"/>
  <c r="AV97" i="2"/>
  <c r="AW99" i="2"/>
  <c r="AW107" i="2"/>
  <c r="AW109" i="2"/>
  <c r="AV111" i="2"/>
  <c r="AW117" i="2"/>
  <c r="AW118" i="2"/>
  <c r="AW119" i="2"/>
  <c r="AV151" i="2"/>
  <c r="AV157" i="2"/>
  <c r="AW159" i="2"/>
  <c r="AV161" i="2"/>
  <c r="AW163" i="2"/>
  <c r="AV174" i="2"/>
  <c r="AW178" i="2"/>
  <c r="AW180" i="2"/>
  <c r="AW191" i="2"/>
  <c r="AW194" i="2"/>
  <c r="AW205" i="2"/>
  <c r="AW207" i="2"/>
  <c r="AW209" i="2"/>
  <c r="AW212" i="2"/>
  <c r="AW214" i="2"/>
  <c r="AV222" i="2"/>
  <c r="AW224" i="2"/>
  <c r="AV48" i="2"/>
  <c r="AW49" i="2"/>
  <c r="AV56" i="2"/>
  <c r="AV67" i="2"/>
  <c r="AV69" i="2"/>
  <c r="AW73" i="2"/>
  <c r="AW75" i="2"/>
  <c r="AW79" i="2"/>
  <c r="AW83" i="2"/>
  <c r="AW87" i="2"/>
  <c r="AW91" i="2"/>
  <c r="AW94" i="2"/>
  <c r="AV105" i="2"/>
  <c r="AW110" i="2"/>
  <c r="AW111" i="2"/>
  <c r="AW112" i="2"/>
  <c r="AV113" i="2"/>
  <c r="AV121" i="2"/>
  <c r="AV123" i="2"/>
  <c r="AV125" i="2"/>
  <c r="AV126" i="2"/>
  <c r="AV129" i="2"/>
  <c r="AV130" i="2"/>
  <c r="AV133" i="2"/>
  <c r="AV134" i="2"/>
  <c r="AV137" i="2"/>
  <c r="AV138" i="2"/>
  <c r="AV141" i="2"/>
  <c r="AV142" i="2"/>
  <c r="AV145" i="2"/>
  <c r="AV146" i="2"/>
  <c r="AV150" i="2"/>
  <c r="AW151" i="2"/>
  <c r="AW152" i="2"/>
  <c r="AV153" i="2"/>
  <c r="AW157" i="2"/>
  <c r="AW158" i="2"/>
  <c r="AW161" i="2"/>
  <c r="AV170" i="2"/>
  <c r="AV171" i="2"/>
  <c r="AV172" i="2"/>
  <c r="AW173" i="2"/>
  <c r="AW174" i="2"/>
  <c r="AW175" i="2"/>
  <c r="AW176" i="2"/>
  <c r="AW190" i="2"/>
  <c r="AV198" i="2"/>
  <c r="AV202" i="2"/>
  <c r="AV219" i="2"/>
  <c r="AW222" i="2"/>
  <c r="AV227" i="2"/>
  <c r="AV230" i="2"/>
  <c r="AW127" i="2"/>
  <c r="AW130" i="2"/>
  <c r="AW132" i="2"/>
  <c r="AW134" i="2"/>
  <c r="AW136" i="2"/>
  <c r="AW138" i="2"/>
  <c r="AW139" i="2"/>
  <c r="AW141" i="2"/>
  <c r="AW143" i="2"/>
  <c r="AW145" i="2"/>
  <c r="AV149" i="2"/>
  <c r="AW150" i="2"/>
  <c r="AV166" i="2"/>
  <c r="AV167" i="2"/>
  <c r="AW169" i="2"/>
  <c r="AW171" i="2"/>
  <c r="AV182" i="2"/>
  <c r="AV184" i="2"/>
  <c r="AV186" i="2"/>
  <c r="AV188" i="2"/>
  <c r="AW192" i="2"/>
  <c r="AV196" i="2"/>
  <c r="AW198" i="2"/>
  <c r="AW202" i="2"/>
  <c r="AW219" i="2"/>
  <c r="AW221" i="2"/>
  <c r="AV226" i="2"/>
  <c r="AW227" i="2"/>
  <c r="AW230" i="2"/>
  <c r="AW232" i="2"/>
  <c r="AW47" i="2"/>
  <c r="AV52" i="2"/>
  <c r="AV55" i="2"/>
  <c r="AW59" i="2"/>
  <c r="AV61" i="2"/>
  <c r="AW63" i="2"/>
  <c r="AV65" i="2"/>
  <c r="AV101" i="2"/>
  <c r="AW113" i="2"/>
  <c r="AV115" i="2"/>
  <c r="AW121" i="2"/>
  <c r="AW123" i="2"/>
  <c r="AW124" i="2"/>
  <c r="AW125" i="2"/>
  <c r="AW126" i="2"/>
  <c r="AW128" i="2"/>
  <c r="AW129" i="2"/>
  <c r="AW131" i="2"/>
  <c r="AW133" i="2"/>
  <c r="AW135" i="2"/>
  <c r="AW137" i="2"/>
  <c r="AW140" i="2"/>
  <c r="AW142" i="2"/>
  <c r="AW144" i="2"/>
  <c r="AW146" i="2"/>
  <c r="AW153" i="2"/>
  <c r="AV168" i="2"/>
  <c r="AW170" i="2"/>
  <c r="AW172" i="2"/>
  <c r="AV183" i="2"/>
  <c r="AV187" i="2"/>
  <c r="AV195" i="2"/>
  <c r="AW197" i="2"/>
  <c r="AV199" i="2"/>
  <c r="AV215" i="2"/>
  <c r="AV218" i="2"/>
  <c r="AW220" i="2"/>
  <c r="AW229" i="2"/>
  <c r="AW51" i="2"/>
  <c r="AW77" i="2"/>
  <c r="AV81" i="2"/>
  <c r="AV85" i="2"/>
  <c r="AV89" i="2"/>
  <c r="AV93" i="2"/>
  <c r="AV103" i="2"/>
  <c r="AV106" i="2"/>
  <c r="AV107" i="2"/>
  <c r="AV109" i="2"/>
  <c r="AW114" i="2"/>
  <c r="AW115" i="2"/>
  <c r="AW116" i="2"/>
  <c r="AV117" i="2"/>
  <c r="AV119" i="2"/>
  <c r="AW122" i="2"/>
  <c r="AW149" i="2"/>
  <c r="AW154" i="2"/>
  <c r="AV159" i="2"/>
  <c r="AV162" i="2"/>
  <c r="AV163" i="2"/>
  <c r="AV164" i="2"/>
  <c r="AW165" i="2"/>
  <c r="AW166" i="2"/>
  <c r="AW167" i="2"/>
  <c r="AW168" i="2"/>
  <c r="AV178" i="2"/>
  <c r="AV179" i="2"/>
  <c r="AV180" i="2"/>
  <c r="AW181" i="2"/>
  <c r="AW182" i="2"/>
  <c r="AW183" i="2"/>
  <c r="AW184" i="2"/>
  <c r="AW186" i="2"/>
  <c r="AW187" i="2"/>
  <c r="AW188" i="2"/>
  <c r="AV191" i="2"/>
  <c r="AV194" i="2"/>
  <c r="AW195" i="2"/>
  <c r="AW196" i="2"/>
  <c r="AW199" i="2"/>
  <c r="AV206" i="2"/>
  <c r="AV207" i="2"/>
  <c r="AV210" i="2"/>
  <c r="AV211" i="2"/>
  <c r="AV214" i="2"/>
  <c r="AW215" i="2"/>
  <c r="AW216" i="2"/>
  <c r="AW217" i="2"/>
  <c r="AW218" i="2"/>
  <c r="AV223" i="2"/>
  <c r="AW226" i="2"/>
  <c r="AW228" i="2"/>
  <c r="AV231" i="2"/>
  <c r="AW156" i="2"/>
  <c r="AV158" i="2"/>
  <c r="AW160" i="2"/>
  <c r="AW162" i="2"/>
  <c r="AW164" i="2"/>
  <c r="AV175" i="2"/>
  <c r="AV176" i="2"/>
  <c r="AW177" i="2"/>
  <c r="AW179" i="2"/>
  <c r="AV190" i="2"/>
  <c r="AW204" i="2"/>
  <c r="AW206" i="2"/>
  <c r="AW208" i="2"/>
  <c r="AW210" i="2"/>
  <c r="AW211" i="2"/>
  <c r="AW213" i="2"/>
  <c r="AW223" i="2"/>
  <c r="AW225" i="2"/>
  <c r="AW231" i="2"/>
  <c r="AW376" i="2"/>
  <c r="AW796" i="2"/>
  <c r="AV820" i="2"/>
  <c r="AV816" i="2"/>
  <c r="AV814" i="2"/>
  <c r="AV800" i="2"/>
  <c r="AV798" i="2"/>
  <c r="AW820" i="2"/>
  <c r="AW792" i="2"/>
  <c r="AV822" i="2"/>
  <c r="AW816" i="2"/>
  <c r="AV776" i="2"/>
  <c r="AW711" i="2"/>
  <c r="AV772" i="2"/>
  <c r="AV756" i="2"/>
  <c r="AV740" i="2"/>
  <c r="AV724" i="2"/>
  <c r="AW713" i="2"/>
  <c r="AW697" i="2"/>
  <c r="AV689" i="2"/>
  <c r="AW677" i="2"/>
  <c r="AV707" i="2"/>
  <c r="AW693" i="2"/>
  <c r="AW626" i="2"/>
  <c r="AV630" i="2"/>
  <c r="AV624" i="2"/>
  <c r="AV673" i="2"/>
  <c r="AV657" i="2"/>
  <c r="AV641" i="2"/>
  <c r="AW592" i="2"/>
  <c r="AV588" i="2"/>
  <c r="AW624" i="2"/>
  <c r="AW608" i="2"/>
  <c r="AV590" i="2"/>
  <c r="AV582" i="2"/>
  <c r="AV566" i="2"/>
  <c r="AW549" i="2"/>
  <c r="AV546" i="2"/>
  <c r="AV531" i="2"/>
  <c r="AV529" i="2"/>
  <c r="AW523" i="2"/>
  <c r="AV553" i="2"/>
  <c r="AW527" i="2"/>
  <c r="AV515" i="2"/>
  <c r="AV499" i="2"/>
  <c r="AV483" i="2"/>
  <c r="AV471" i="2"/>
  <c r="AV449" i="2"/>
  <c r="AV453" i="2"/>
  <c r="AV441" i="2"/>
  <c r="AW434" i="2"/>
  <c r="AV426" i="2"/>
  <c r="AV410" i="2"/>
  <c r="AV434" i="2"/>
  <c r="AV424" i="2"/>
  <c r="AV422" i="2"/>
  <c r="AW414" i="2"/>
  <c r="AV406" i="2"/>
  <c r="AV408" i="2"/>
  <c r="AV400" i="2"/>
  <c r="AV818" i="2"/>
  <c r="AW794" i="2"/>
  <c r="AV812" i="2"/>
  <c r="AV810" i="2"/>
  <c r="AW798" i="2"/>
  <c r="AV792" i="2"/>
  <c r="AV770" i="2"/>
  <c r="AV762" i="2"/>
  <c r="AV754" i="2"/>
  <c r="AV746" i="2"/>
  <c r="AV738" i="2"/>
  <c r="AV730" i="2"/>
  <c r="AV722" i="2"/>
  <c r="AV697" i="2"/>
  <c r="AV695" i="2"/>
  <c r="AV768" i="2"/>
  <c r="AV752" i="2"/>
  <c r="AV736" i="2"/>
  <c r="AV720" i="2"/>
  <c r="AV687" i="2"/>
  <c r="AV683" i="2"/>
  <c r="AV679" i="2"/>
  <c r="AV675" i="2"/>
  <c r="AV667" i="2"/>
  <c r="AV659" i="2"/>
  <c r="AV651" i="2"/>
  <c r="AV643" i="2"/>
  <c r="AW634" i="2"/>
  <c r="AW600" i="2"/>
  <c r="AV596" i="2"/>
  <c r="AV610" i="2"/>
  <c r="AV608" i="2"/>
  <c r="AV669" i="2"/>
  <c r="AV653" i="2"/>
  <c r="AV637" i="2"/>
  <c r="AW632" i="2"/>
  <c r="AV629" i="2"/>
  <c r="AW614" i="2"/>
  <c r="AV606" i="2"/>
  <c r="AV604" i="2"/>
  <c r="AV634" i="2"/>
  <c r="AV594" i="2"/>
  <c r="AV578" i="2"/>
  <c r="AV562" i="2"/>
  <c r="AW539" i="2"/>
  <c r="AW521" i="2"/>
  <c r="AV580" i="2"/>
  <c r="AV572" i="2"/>
  <c r="AV564" i="2"/>
  <c r="AV556" i="2"/>
  <c r="AW551" i="2"/>
  <c r="AV547" i="2"/>
  <c r="AW543" i="2"/>
  <c r="AV535" i="2"/>
  <c r="AV533" i="2"/>
  <c r="AV511" i="2"/>
  <c r="AV495" i="2"/>
  <c r="AV479" i="2"/>
  <c r="AW469" i="2"/>
  <c r="AV463" i="2"/>
  <c r="AV461" i="2"/>
  <c r="AV513" i="2"/>
  <c r="AV505" i="2"/>
  <c r="AV497" i="2"/>
  <c r="AV489" i="2"/>
  <c r="AW812" i="2"/>
  <c r="AV780" i="2"/>
  <c r="AW822" i="2"/>
  <c r="AW814" i="2"/>
  <c r="AV808" i="2"/>
  <c r="AV806" i="2"/>
  <c r="AW709" i="2"/>
  <c r="AV681" i="2"/>
  <c r="AV764" i="2"/>
  <c r="AV748" i="2"/>
  <c r="AV732" i="2"/>
  <c r="AV716" i="2"/>
  <c r="AW715" i="2"/>
  <c r="AW707" i="2"/>
  <c r="AV715" i="2"/>
  <c r="AV701" i="2"/>
  <c r="AV699" i="2"/>
  <c r="AW691" i="2"/>
  <c r="AW628" i="2"/>
  <c r="AV665" i="2"/>
  <c r="AV649" i="2"/>
  <c r="AV622" i="2"/>
  <c r="AV620" i="2"/>
  <c r="AV632" i="2"/>
  <c r="AV618" i="2"/>
  <c r="AV616" i="2"/>
  <c r="AW610" i="2"/>
  <c r="AV602" i="2"/>
  <c r="AV598" i="2"/>
  <c r="AV574" i="2"/>
  <c r="AV558" i="2"/>
  <c r="AW547" i="2"/>
  <c r="AW537" i="2"/>
  <c r="AV551" i="2"/>
  <c r="AV543" i="2"/>
  <c r="AV541" i="2"/>
  <c r="AV527" i="2"/>
  <c r="AV525" i="2"/>
  <c r="AV539" i="2"/>
  <c r="AV537" i="2"/>
  <c r="AV545" i="2"/>
  <c r="AW525" i="2"/>
  <c r="AV507" i="2"/>
  <c r="AV491" i="2"/>
  <c r="AV475" i="2"/>
  <c r="AW455" i="2"/>
  <c r="AV459" i="2"/>
  <c r="AV457" i="2"/>
  <c r="AV469" i="2"/>
  <c r="AV445" i="2"/>
  <c r="AV437" i="2"/>
  <c r="AV428" i="2"/>
  <c r="AV443" i="2"/>
  <c r="AV439" i="2"/>
  <c r="AW412" i="2"/>
  <c r="AV432" i="2"/>
  <c r="AV392" i="2"/>
  <c r="AW810" i="2"/>
  <c r="AV804" i="2"/>
  <c r="AV802" i="2"/>
  <c r="AW784" i="2"/>
  <c r="AV784" i="2"/>
  <c r="AV796" i="2"/>
  <c r="AV794" i="2"/>
  <c r="AV788" i="2"/>
  <c r="AW776" i="2"/>
  <c r="AW800" i="2"/>
  <c r="AV790" i="2"/>
  <c r="AV786" i="2"/>
  <c r="AV782" i="2"/>
  <c r="AV778" i="2"/>
  <c r="AV774" i="2"/>
  <c r="AV766" i="2"/>
  <c r="AV758" i="2"/>
  <c r="AV750" i="2"/>
  <c r="AV742" i="2"/>
  <c r="AV734" i="2"/>
  <c r="AV726" i="2"/>
  <c r="AV718" i="2"/>
  <c r="AW685" i="2"/>
  <c r="AV713" i="2"/>
  <c r="AV693" i="2"/>
  <c r="AV691" i="2"/>
  <c r="AV685" i="2"/>
  <c r="AV760" i="2"/>
  <c r="AV744" i="2"/>
  <c r="AV728" i="2"/>
  <c r="AV705" i="2"/>
  <c r="AV703" i="2"/>
  <c r="AV709" i="2"/>
  <c r="AV677" i="2"/>
  <c r="AV671" i="2"/>
  <c r="AV663" i="2"/>
  <c r="AV655" i="2"/>
  <c r="AV647" i="2"/>
  <c r="AV639" i="2"/>
  <c r="AV614" i="2"/>
  <c r="AV612" i="2"/>
  <c r="AV600" i="2"/>
  <c r="AV661" i="2"/>
  <c r="AV645" i="2"/>
  <c r="AW630" i="2"/>
  <c r="AW612" i="2"/>
  <c r="AV626" i="2"/>
  <c r="AV592" i="2"/>
  <c r="AV586" i="2"/>
  <c r="AV570" i="2"/>
  <c r="AV554" i="2"/>
  <c r="AV519" i="2"/>
  <c r="AV584" i="2"/>
  <c r="AV576" i="2"/>
  <c r="AV568" i="2"/>
  <c r="AV560" i="2"/>
  <c r="AW553" i="2"/>
  <c r="AW545" i="2"/>
  <c r="AV523" i="2"/>
  <c r="AV521" i="2"/>
  <c r="AW541" i="2"/>
  <c r="AV503" i="2"/>
  <c r="AV487" i="2"/>
  <c r="AW451" i="2"/>
  <c r="AV517" i="2"/>
  <c r="AV509" i="2"/>
  <c r="AV501" i="2"/>
  <c r="AV493" i="2"/>
  <c r="AV485" i="2"/>
  <c r="AV477" i="2"/>
  <c r="AV455" i="2"/>
  <c r="AW416" i="2"/>
  <c r="AV404" i="2"/>
  <c r="AV388" i="2"/>
  <c r="AW378" i="2"/>
  <c r="AW374" i="2"/>
  <c r="AV398" i="2"/>
  <c r="AV390" i="2"/>
  <c r="AV350" i="2"/>
  <c r="AV363" i="2"/>
  <c r="AW358" i="2"/>
  <c r="AV343" i="2"/>
  <c r="AV330" i="2"/>
  <c r="AV372" i="2"/>
  <c r="AV368" i="2"/>
  <c r="AV364" i="2"/>
  <c r="AV360" i="2"/>
  <c r="AV356" i="2"/>
  <c r="AV352" i="2"/>
  <c r="AV344" i="2"/>
  <c r="AV325" i="2"/>
  <c r="AV326" i="2"/>
  <c r="AV314" i="2"/>
  <c r="AV310" i="2"/>
  <c r="AW301" i="2"/>
  <c r="AV294" i="2"/>
  <c r="AV281" i="2"/>
  <c r="AV279" i="2"/>
  <c r="AV289" i="2"/>
  <c r="AV287" i="2"/>
  <c r="AW268" i="2"/>
  <c r="AV262" i="2"/>
  <c r="AV258" i="2"/>
  <c r="AV247" i="2"/>
  <c r="AV260" i="2"/>
  <c r="AV197" i="2"/>
  <c r="AV212" i="2"/>
  <c r="AV208" i="2"/>
  <c r="AV204" i="2"/>
  <c r="AV189" i="2"/>
  <c r="AV228" i="2"/>
  <c r="AV217" i="2"/>
  <c r="AW201" i="2"/>
  <c r="AV177" i="2"/>
  <c r="AV156" i="2"/>
  <c r="AV160" i="2"/>
  <c r="AV140" i="2"/>
  <c r="AW96" i="2"/>
  <c r="AV90" i="2"/>
  <c r="AV82" i="2"/>
  <c r="AW72" i="2"/>
  <c r="AV88" i="2"/>
  <c r="AV33" i="2"/>
  <c r="AV412" i="2"/>
  <c r="AW430" i="2"/>
  <c r="AV420" i="2"/>
  <c r="AV418" i="2"/>
  <c r="AV416" i="2"/>
  <c r="AV414" i="2"/>
  <c r="AV382" i="2"/>
  <c r="AV380" i="2"/>
  <c r="AV376" i="2"/>
  <c r="AW380" i="2"/>
  <c r="AW371" i="2"/>
  <c r="AV351" i="2"/>
  <c r="AV347" i="2"/>
  <c r="AW329" i="2"/>
  <c r="AW325" i="2"/>
  <c r="AV322" i="2"/>
  <c r="AV340" i="2"/>
  <c r="AV329" i="2"/>
  <c r="AV304" i="2"/>
  <c r="AV317" i="2"/>
  <c r="AV313" i="2"/>
  <c r="AV309" i="2"/>
  <c r="AW291" i="2"/>
  <c r="AV285" i="2"/>
  <c r="AV283" i="2"/>
  <c r="AW289" i="2"/>
  <c r="AV277" i="2"/>
  <c r="AV275" i="2"/>
  <c r="AV264" i="2"/>
  <c r="AV266" i="2"/>
  <c r="AV253" i="2"/>
  <c r="AV251" i="2"/>
  <c r="AV249" i="2"/>
  <c r="AW245" i="2"/>
  <c r="AV233" i="2"/>
  <c r="AV193" i="2"/>
  <c r="AV216" i="2"/>
  <c r="AV229" i="2"/>
  <c r="AV213" i="2"/>
  <c r="AW193" i="2"/>
  <c r="AV148" i="2"/>
  <c r="AV173" i="2"/>
  <c r="AW155" i="2"/>
  <c r="AW147" i="2"/>
  <c r="AV143" i="2"/>
  <c r="AW148" i="2"/>
  <c r="AV136" i="2"/>
  <c r="AV116" i="2"/>
  <c r="AV108" i="2"/>
  <c r="AW104" i="2"/>
  <c r="AV96" i="2"/>
  <c r="AV110" i="2"/>
  <c r="AV104" i="2"/>
  <c r="AW70" i="2"/>
  <c r="AV84" i="2"/>
  <c r="AW78" i="2"/>
  <c r="AV62" i="2"/>
  <c r="AV53" i="2"/>
  <c r="AW55" i="2"/>
  <c r="AV37" i="2"/>
  <c r="AV41" i="2"/>
  <c r="AW25" i="2"/>
  <c r="AV29" i="2"/>
  <c r="AV35" i="2"/>
  <c r="AV7" i="2"/>
  <c r="AW120" i="2"/>
  <c r="AW102" i="2"/>
  <c r="AV102" i="2"/>
  <c r="AW74" i="2"/>
  <c r="AV70" i="2"/>
  <c r="AV80" i="2"/>
  <c r="AV51" i="2"/>
  <c r="AV43" i="2"/>
  <c r="AW29" i="2"/>
  <c r="AV25" i="2"/>
  <c r="AV31" i="2"/>
  <c r="AV23" i="2"/>
  <c r="AV11" i="2"/>
  <c r="AV481" i="2"/>
  <c r="AW406" i="2"/>
  <c r="AV384" i="2"/>
  <c r="AV402" i="2"/>
  <c r="AV394" i="2"/>
  <c r="AV378" i="2"/>
  <c r="AV371" i="2"/>
  <c r="AV362" i="2"/>
  <c r="AV370" i="2"/>
  <c r="AV367" i="2"/>
  <c r="AW359" i="2"/>
  <c r="AV335" i="2"/>
  <c r="AV336" i="2"/>
  <c r="AW294" i="2"/>
  <c r="AW287" i="2"/>
  <c r="AV273" i="2"/>
  <c r="AW270" i="2"/>
  <c r="AV256" i="2"/>
  <c r="AV239" i="2"/>
  <c r="AV203" i="2"/>
  <c r="AW189" i="2"/>
  <c r="AV185" i="2"/>
  <c r="AV220" i="2"/>
  <c r="AV201" i="2"/>
  <c r="AV232" i="2"/>
  <c r="AV225" i="2"/>
  <c r="AV209" i="2"/>
  <c r="AW203" i="2"/>
  <c r="AV200" i="2"/>
  <c r="AV192" i="2"/>
  <c r="AV169" i="2"/>
  <c r="AV155" i="2"/>
  <c r="AV147" i="2"/>
  <c r="AV152" i="2"/>
  <c r="AV120" i="2"/>
  <c r="AV144" i="2"/>
  <c r="AV132" i="2"/>
  <c r="AV94" i="2"/>
  <c r="AV86" i="2"/>
  <c r="AV68" i="2"/>
  <c r="AV21" i="2"/>
  <c r="AV15" i="2"/>
  <c r="AV16" i="2"/>
  <c r="AV451" i="2"/>
  <c r="AV467" i="2"/>
  <c r="AV465" i="2"/>
  <c r="AW432" i="2"/>
  <c r="AV447" i="2"/>
  <c r="AV435" i="2"/>
  <c r="AW428" i="2"/>
  <c r="AV396" i="2"/>
  <c r="AV386" i="2"/>
  <c r="AW382" i="2"/>
  <c r="AV355" i="2"/>
  <c r="AV359" i="2"/>
  <c r="AV375" i="2"/>
  <c r="AV354" i="2"/>
  <c r="AW362" i="2"/>
  <c r="AV339" i="2"/>
  <c r="AV348" i="2"/>
  <c r="AV332" i="2"/>
  <c r="AW330" i="2"/>
  <c r="AW326" i="2"/>
  <c r="AW321" i="2"/>
  <c r="AV346" i="2"/>
  <c r="AV342" i="2"/>
  <c r="AV338" i="2"/>
  <c r="AV334" i="2"/>
  <c r="AV318" i="2"/>
  <c r="AV306" i="2"/>
  <c r="AV298" i="2"/>
  <c r="AV302" i="2"/>
  <c r="AV291" i="2"/>
  <c r="AV270" i="2"/>
  <c r="AV268" i="2"/>
  <c r="AW272" i="2"/>
  <c r="AV272" i="2"/>
  <c r="AW253" i="2"/>
  <c r="AV243" i="2"/>
  <c r="AV241" i="2"/>
  <c r="AV237" i="2"/>
  <c r="AV235" i="2"/>
  <c r="AW185" i="2"/>
  <c r="AW200" i="2"/>
  <c r="AV224" i="2"/>
  <c r="AV221" i="2"/>
  <c r="AV205" i="2"/>
  <c r="AV181" i="2"/>
  <c r="AV165" i="2"/>
  <c r="AV154" i="2"/>
  <c r="AV122" i="2"/>
  <c r="AV139" i="2"/>
  <c r="AV135" i="2"/>
  <c r="AV131" i="2"/>
  <c r="AV127" i="2"/>
  <c r="AV118" i="2"/>
  <c r="AV128" i="2"/>
  <c r="AV112" i="2"/>
  <c r="AW106" i="2"/>
  <c r="AV78" i="2"/>
  <c r="AV92" i="2"/>
  <c r="AW76" i="2"/>
  <c r="AV66" i="2"/>
  <c r="AW57" i="2"/>
  <c r="AV64" i="2"/>
  <c r="AW53" i="2"/>
  <c r="AV49" i="2"/>
  <c r="AV27" i="2"/>
  <c r="AW15" i="2"/>
  <c r="AV124" i="2"/>
  <c r="AV114" i="2"/>
  <c r="AW108" i="2"/>
  <c r="AV100" i="2"/>
  <c r="AV98" i="2"/>
  <c r="AV72" i="2"/>
  <c r="AV76" i="2"/>
  <c r="AV57" i="2"/>
  <c r="AV60" i="2"/>
  <c r="AV47" i="2"/>
  <c r="AV45" i="2"/>
  <c r="AV39" i="2"/>
  <c r="AW18" i="2"/>
  <c r="AY233" i="2"/>
  <c r="AY234" i="2"/>
  <c r="AY235" i="2"/>
  <c r="AX238" i="2"/>
  <c r="AX240" i="2"/>
  <c r="AZ240" i="2" s="1"/>
  <c r="AY245" i="2"/>
  <c r="AY252" i="2"/>
  <c r="BA252" i="2" s="1"/>
  <c r="AY255" i="2"/>
  <c r="AX257" i="2"/>
  <c r="AX261" i="2"/>
  <c r="AY271" i="2"/>
  <c r="AY281" i="2"/>
  <c r="AX282" i="2"/>
  <c r="AY286" i="2"/>
  <c r="AX288" i="2"/>
  <c r="AX290" i="2"/>
  <c r="AX293" i="2"/>
  <c r="AX294" i="2"/>
  <c r="AX298" i="2"/>
  <c r="AX302" i="2"/>
  <c r="AX310" i="2"/>
  <c r="AX311" i="2"/>
  <c r="AX312" i="2"/>
  <c r="AX323" i="2"/>
  <c r="AY327" i="2"/>
  <c r="AY237" i="2"/>
  <c r="AY240" i="2"/>
  <c r="AX242" i="2"/>
  <c r="AX244" i="2"/>
  <c r="AX246" i="2"/>
  <c r="AZ246" i="2" s="1"/>
  <c r="AY257" i="2"/>
  <c r="AY258" i="2"/>
  <c r="AX259" i="2"/>
  <c r="AY261" i="2"/>
  <c r="AY262" i="2"/>
  <c r="AX263" i="2"/>
  <c r="AY266" i="2"/>
  <c r="AX267" i="2"/>
  <c r="AY273" i="2"/>
  <c r="AX274" i="2"/>
  <c r="AY282" i="2"/>
  <c r="AX284" i="2"/>
  <c r="AY290" i="2"/>
  <c r="AX295" i="2"/>
  <c r="AY296" i="2"/>
  <c r="AX299" i="2"/>
  <c r="AY300" i="2"/>
  <c r="AX303" i="2"/>
  <c r="AX306" i="2"/>
  <c r="AX307" i="2"/>
  <c r="AY311" i="2"/>
  <c r="AY312" i="2"/>
  <c r="AX319" i="2"/>
  <c r="AY320" i="2"/>
  <c r="AY323" i="2"/>
  <c r="AY330" i="2"/>
  <c r="AX331" i="2"/>
  <c r="AY333" i="2"/>
  <c r="AX339" i="2"/>
  <c r="AX340" i="2"/>
  <c r="AX236" i="2"/>
  <c r="AY239" i="2"/>
  <c r="AY244" i="2"/>
  <c r="AY247" i="2"/>
  <c r="AX248" i="2"/>
  <c r="AY249" i="2"/>
  <c r="AY251" i="2"/>
  <c r="AY253" i="2"/>
  <c r="AY259" i="2"/>
  <c r="AY263" i="2"/>
  <c r="AY267" i="2"/>
  <c r="AX269" i="2"/>
  <c r="AX270" i="2"/>
  <c r="AX272" i="2"/>
  <c r="AY274" i="2"/>
  <c r="AY277" i="2"/>
  <c r="BA277" i="2" s="1"/>
  <c r="AX278" i="2"/>
  <c r="AY279" i="2"/>
  <c r="AY295" i="2"/>
  <c r="AY299" i="2"/>
  <c r="AY303" i="2"/>
  <c r="AY304" i="2"/>
  <c r="AY307" i="2"/>
  <c r="AX308" i="2"/>
  <c r="AX314" i="2"/>
  <c r="AX315" i="2"/>
  <c r="AY316" i="2"/>
  <c r="BA316" i="2" s="1"/>
  <c r="AX318" i="2"/>
  <c r="AY319" i="2"/>
  <c r="AX234" i="2"/>
  <c r="AZ234" i="2" s="1"/>
  <c r="AY236" i="2"/>
  <c r="BA236" i="2" s="1"/>
  <c r="AY248" i="2"/>
  <c r="AX250" i="2"/>
  <c r="AX252" i="2"/>
  <c r="AX254" i="2"/>
  <c r="AX255" i="2"/>
  <c r="AX265" i="2"/>
  <c r="AX271" i="2"/>
  <c r="AZ271" i="2" s="1"/>
  <c r="AX276" i="2"/>
  <c r="AZ276" i="2" s="1"/>
  <c r="AY278" i="2"/>
  <c r="AX280" i="2"/>
  <c r="AY283" i="2"/>
  <c r="AY285" i="2"/>
  <c r="AX286" i="2"/>
  <c r="AX292" i="2"/>
  <c r="AY308" i="2"/>
  <c r="AY315" i="2"/>
  <c r="AY324" i="2"/>
  <c r="AX327" i="2"/>
  <c r="AX329" i="2"/>
  <c r="AX332" i="2"/>
  <c r="AY336" i="2"/>
  <c r="BA336" i="2" s="1"/>
  <c r="AX337" i="2"/>
  <c r="AY341" i="2"/>
  <c r="BA341" i="2" s="1"/>
  <c r="AX333" i="2"/>
  <c r="AY340" i="2"/>
  <c r="AY345" i="2"/>
  <c r="BA345" i="2" s="1"/>
  <c r="AX351" i="2"/>
  <c r="AY352" i="2"/>
  <c r="AX353" i="2"/>
  <c r="AY356" i="2"/>
  <c r="AY357" i="2"/>
  <c r="AY361" i="2"/>
  <c r="AX363" i="2"/>
  <c r="AX364" i="2"/>
  <c r="AX365" i="2"/>
  <c r="AY369" i="2"/>
  <c r="BA369" i="2" s="1"/>
  <c r="AY374" i="2"/>
  <c r="AX379" i="2"/>
  <c r="AY384" i="2"/>
  <c r="AY386" i="2"/>
  <c r="AX387" i="2"/>
  <c r="AX391" i="2"/>
  <c r="AZ391" i="2" s="1"/>
  <c r="AY393" i="2"/>
  <c r="AX399" i="2"/>
  <c r="AY401" i="2"/>
  <c r="AX407" i="2"/>
  <c r="AY413" i="2"/>
  <c r="AX415" i="2"/>
  <c r="AX417" i="2"/>
  <c r="AX419" i="2"/>
  <c r="AY421" i="2"/>
  <c r="AX423" i="2"/>
  <c r="AX425" i="2"/>
  <c r="AY426" i="2"/>
  <c r="AY430" i="2"/>
  <c r="AX432" i="2"/>
  <c r="AX434" i="2"/>
  <c r="AY436" i="2"/>
  <c r="AY438" i="2"/>
  <c r="AY439" i="2"/>
  <c r="AX440" i="2"/>
  <c r="AY442" i="2"/>
  <c r="AY443" i="2"/>
  <c r="AX444" i="2"/>
  <c r="AY328" i="2"/>
  <c r="AY331" i="2"/>
  <c r="AY332" i="2"/>
  <c r="AY337" i="2"/>
  <c r="AX347" i="2"/>
  <c r="AX348" i="2"/>
  <c r="AY353" i="2"/>
  <c r="AY364" i="2"/>
  <c r="BA364" i="2" s="1"/>
  <c r="AY365" i="2"/>
  <c r="BA365" i="2" s="1"/>
  <c r="AX371" i="2"/>
  <c r="AX372" i="2"/>
  <c r="AY379" i="2"/>
  <c r="BA379" i="2" s="1"/>
  <c r="AX381" i="2"/>
  <c r="AX383" i="2"/>
  <c r="AZ383" i="2" s="1"/>
  <c r="AX385" i="2"/>
  <c r="AY387" i="2"/>
  <c r="AY388" i="2"/>
  <c r="AX389" i="2"/>
  <c r="AY396" i="2"/>
  <c r="AX397" i="2"/>
  <c r="AY404" i="2"/>
  <c r="BA404" i="2" s="1"/>
  <c r="AX405" i="2"/>
  <c r="AX411" i="2"/>
  <c r="AY417" i="2"/>
  <c r="AY425" i="2"/>
  <c r="AX427" i="2"/>
  <c r="AX428" i="2"/>
  <c r="AX429" i="2"/>
  <c r="AX431" i="2"/>
  <c r="AX433" i="2"/>
  <c r="AY440" i="2"/>
  <c r="BA440" i="2" s="1"/>
  <c r="AY444" i="2"/>
  <c r="AX450" i="2"/>
  <c r="AY451" i="2"/>
  <c r="AX454" i="2"/>
  <c r="AX330" i="2"/>
  <c r="AX336" i="2"/>
  <c r="AX343" i="2"/>
  <c r="AX344" i="2"/>
  <c r="AY348" i="2"/>
  <c r="AX349" i="2"/>
  <c r="AX360" i="2"/>
  <c r="AX368" i="2"/>
  <c r="AY372" i="2"/>
  <c r="AX373" i="2"/>
  <c r="AX377" i="2"/>
  <c r="AY383" i="2"/>
  <c r="AY389" i="2"/>
  <c r="AX395" i="2"/>
  <c r="AY397" i="2"/>
  <c r="BA397" i="2" s="1"/>
  <c r="AX403" i="2"/>
  <c r="AY405" i="2"/>
  <c r="AY408" i="2"/>
  <c r="AX409" i="2"/>
  <c r="AY412" i="2"/>
  <c r="AY420" i="2"/>
  <c r="AY429" i="2"/>
  <c r="AY433" i="2"/>
  <c r="AY447" i="2"/>
  <c r="AX448" i="2"/>
  <c r="AY450" i="2"/>
  <c r="AX452" i="2"/>
  <c r="AY454" i="2"/>
  <c r="AX335" i="2"/>
  <c r="AX341" i="2"/>
  <c r="AY344" i="2"/>
  <c r="AX345" i="2"/>
  <c r="AY349" i="2"/>
  <c r="AX352" i="2"/>
  <c r="AX355" i="2"/>
  <c r="AX356" i="2"/>
  <c r="AX357" i="2"/>
  <c r="AY360" i="2"/>
  <c r="AX361" i="2"/>
  <c r="AY368" i="2"/>
  <c r="AX369" i="2"/>
  <c r="AY373" i="2"/>
  <c r="BA373" i="2" s="1"/>
  <c r="AX375" i="2"/>
  <c r="AY378" i="2"/>
  <c r="AX386" i="2"/>
  <c r="AY392" i="2"/>
  <c r="AX393" i="2"/>
  <c r="AY400" i="2"/>
  <c r="AX401" i="2"/>
  <c r="AY409" i="2"/>
  <c r="AX413" i="2"/>
  <c r="AY418" i="2"/>
  <c r="AX421" i="2"/>
  <c r="AY435" i="2"/>
  <c r="AX436" i="2"/>
  <c r="AX438" i="2"/>
  <c r="AX442" i="2"/>
  <c r="AX446" i="2"/>
  <c r="AZ446" i="2" s="1"/>
  <c r="AY448" i="2"/>
  <c r="AY452" i="2"/>
  <c r="AY455" i="2"/>
  <c r="AY463" i="2"/>
  <c r="AX464" i="2"/>
  <c r="AZ464" i="2" s="1"/>
  <c r="AY469" i="2"/>
  <c r="AX473" i="2"/>
  <c r="AX476" i="2"/>
  <c r="AZ476" i="2" s="1"/>
  <c r="AY477" i="2"/>
  <c r="AX484" i="2"/>
  <c r="AZ484" i="2" s="1"/>
  <c r="AY485" i="2"/>
  <c r="AX492" i="2"/>
  <c r="AZ492" i="2" s="1"/>
  <c r="AY493" i="2"/>
  <c r="BA493" i="2" s="1"/>
  <c r="AX456" i="2"/>
  <c r="AY461" i="2"/>
  <c r="AY464" i="2"/>
  <c r="AX466" i="2"/>
  <c r="AX468" i="2"/>
  <c r="AX471" i="2"/>
  <c r="AY473" i="2"/>
  <c r="AY476" i="2"/>
  <c r="AX478" i="2"/>
  <c r="AY484" i="2"/>
  <c r="AX486" i="2"/>
  <c r="AY492" i="2"/>
  <c r="AX494" i="2"/>
  <c r="AY500" i="2"/>
  <c r="AX502" i="2"/>
  <c r="AY508" i="2"/>
  <c r="AX510" i="2"/>
  <c r="AY516" i="2"/>
  <c r="AY521" i="2"/>
  <c r="AX524" i="2"/>
  <c r="AY529" i="2"/>
  <c r="AY532" i="2"/>
  <c r="AX534" i="2"/>
  <c r="AX536" i="2"/>
  <c r="AY540" i="2"/>
  <c r="AX542" i="2"/>
  <c r="AX544" i="2"/>
  <c r="AY549" i="2"/>
  <c r="AX551" i="2"/>
  <c r="AY553" i="2"/>
  <c r="AY554" i="2"/>
  <c r="AX555" i="2"/>
  <c r="AY562" i="2"/>
  <c r="AX563" i="2"/>
  <c r="AY570" i="2"/>
  <c r="AX571" i="2"/>
  <c r="AY578" i="2"/>
  <c r="AX579" i="2"/>
  <c r="AY456" i="2"/>
  <c r="AX458" i="2"/>
  <c r="AX460" i="2"/>
  <c r="AX462" i="2"/>
  <c r="AY468" i="2"/>
  <c r="AX470" i="2"/>
  <c r="AY471" i="2"/>
  <c r="AX472" i="2"/>
  <c r="AX480" i="2"/>
  <c r="AZ480" i="2" s="1"/>
  <c r="AY481" i="2"/>
  <c r="AX488" i="2"/>
  <c r="AZ488" i="2" s="1"/>
  <c r="AY489" i="2"/>
  <c r="AY460" i="2"/>
  <c r="AY472" i="2"/>
  <c r="AX474" i="2"/>
  <c r="AY480" i="2"/>
  <c r="AX482" i="2"/>
  <c r="AY488" i="2"/>
  <c r="AX490" i="2"/>
  <c r="AY496" i="2"/>
  <c r="AX498" i="2"/>
  <c r="AY504" i="2"/>
  <c r="AX506" i="2"/>
  <c r="AY512" i="2"/>
  <c r="AX514" i="2"/>
  <c r="AY517" i="2"/>
  <c r="AY520" i="2"/>
  <c r="AX522" i="2"/>
  <c r="AY528" i="2"/>
  <c r="AY539" i="2"/>
  <c r="AX546" i="2"/>
  <c r="AY548" i="2"/>
  <c r="AY552" i="2"/>
  <c r="BA552" i="2" s="1"/>
  <c r="AY558" i="2"/>
  <c r="BA558" i="2" s="1"/>
  <c r="AX559" i="2"/>
  <c r="AY566" i="2"/>
  <c r="AX567" i="2"/>
  <c r="AY574" i="2"/>
  <c r="BA574" i="2" s="1"/>
  <c r="AX575" i="2"/>
  <c r="AY582" i="2"/>
  <c r="AX518" i="2"/>
  <c r="AX520" i="2"/>
  <c r="AX526" i="2"/>
  <c r="AY531" i="2"/>
  <c r="AY537" i="2"/>
  <c r="AY545" i="2"/>
  <c r="AX548" i="2"/>
  <c r="AY555" i="2"/>
  <c r="AX557" i="2"/>
  <c r="AY571" i="2"/>
  <c r="AX573" i="2"/>
  <c r="AY583" i="2"/>
  <c r="AX589" i="2"/>
  <c r="AX597" i="2"/>
  <c r="AY599" i="2"/>
  <c r="AY604" i="2"/>
  <c r="AY606" i="2"/>
  <c r="AX607" i="2"/>
  <c r="AY612" i="2"/>
  <c r="AY615" i="2"/>
  <c r="AX617" i="2"/>
  <c r="AX619" i="2"/>
  <c r="AY623" i="2"/>
  <c r="AX625" i="2"/>
  <c r="AX626" i="2"/>
  <c r="AX627" i="2"/>
  <c r="AX630" i="2"/>
  <c r="AY632" i="2"/>
  <c r="AX636" i="2"/>
  <c r="AY642" i="2"/>
  <c r="AX644" i="2"/>
  <c r="AY650" i="2"/>
  <c r="AX652" i="2"/>
  <c r="AY658" i="2"/>
  <c r="BA658" i="2" s="1"/>
  <c r="AX660" i="2"/>
  <c r="AY666" i="2"/>
  <c r="AY497" i="2"/>
  <c r="AY501" i="2"/>
  <c r="BA501" i="2" s="1"/>
  <c r="AY505" i="2"/>
  <c r="AY509" i="2"/>
  <c r="AY513" i="2"/>
  <c r="AX538" i="2"/>
  <c r="AX540" i="2"/>
  <c r="AX547" i="2"/>
  <c r="AX550" i="2"/>
  <c r="AX554" i="2"/>
  <c r="AY559" i="2"/>
  <c r="AX561" i="2"/>
  <c r="AY575" i="2"/>
  <c r="AX577" i="2"/>
  <c r="AY586" i="2"/>
  <c r="AX587" i="2"/>
  <c r="AY594" i="2"/>
  <c r="AX595" i="2"/>
  <c r="AX603" i="2"/>
  <c r="AY607" i="2"/>
  <c r="AX609" i="2"/>
  <c r="AX611" i="2"/>
  <c r="AX613" i="2"/>
  <c r="AY619" i="2"/>
  <c r="AX621" i="2"/>
  <c r="AY627" i="2"/>
  <c r="AX631" i="2"/>
  <c r="AX633" i="2"/>
  <c r="AX634" i="2"/>
  <c r="AX635" i="2"/>
  <c r="AX638" i="2"/>
  <c r="AY639" i="2"/>
  <c r="AX646" i="2"/>
  <c r="AY647" i="2"/>
  <c r="AX654" i="2"/>
  <c r="AY655" i="2"/>
  <c r="AX662" i="2"/>
  <c r="AY663" i="2"/>
  <c r="AX670" i="2"/>
  <c r="AY671" i="2"/>
  <c r="AX698" i="2"/>
  <c r="AY703" i="2"/>
  <c r="AY705" i="2"/>
  <c r="BA705" i="2" s="1"/>
  <c r="AY707" i="2"/>
  <c r="AY711" i="2"/>
  <c r="AX713" i="2"/>
  <c r="AY715" i="2"/>
  <c r="AX717" i="2"/>
  <c r="AY718" i="2"/>
  <c r="AX725" i="2"/>
  <c r="AY726" i="2"/>
  <c r="AX733" i="2"/>
  <c r="AY734" i="2"/>
  <c r="AX741" i="2"/>
  <c r="AY742" i="2"/>
  <c r="AX749" i="2"/>
  <c r="AY750" i="2"/>
  <c r="AX757" i="2"/>
  <c r="AY758" i="2"/>
  <c r="AX765" i="2"/>
  <c r="AY766" i="2"/>
  <c r="AX773" i="2"/>
  <c r="AY774" i="2"/>
  <c r="AX777" i="2"/>
  <c r="AZ777" i="2" s="1"/>
  <c r="AX779" i="2"/>
  <c r="AX781" i="2"/>
  <c r="AY782" i="2"/>
  <c r="AY785" i="2"/>
  <c r="BA785" i="2" s="1"/>
  <c r="AX787" i="2"/>
  <c r="AY523" i="2"/>
  <c r="AY524" i="2"/>
  <c r="AX528" i="2"/>
  <c r="AY544" i="2"/>
  <c r="AX552" i="2"/>
  <c r="AY563" i="2"/>
  <c r="AX565" i="2"/>
  <c r="AY579" i="2"/>
  <c r="BA579" i="2" s="1"/>
  <c r="AX581" i="2"/>
  <c r="AX585" i="2"/>
  <c r="AZ585" i="2" s="1"/>
  <c r="AY587" i="2"/>
  <c r="AY590" i="2"/>
  <c r="BA590" i="2" s="1"/>
  <c r="AX591" i="2"/>
  <c r="AX593" i="2"/>
  <c r="AZ593" i="2" s="1"/>
  <c r="AY595" i="2"/>
  <c r="AX601" i="2"/>
  <c r="AY603" i="2"/>
  <c r="AX605" i="2"/>
  <c r="AY611" i="2"/>
  <c r="AY614" i="2"/>
  <c r="AX629" i="2"/>
  <c r="AY631" i="2"/>
  <c r="AY635" i="2"/>
  <c r="AY638" i="2"/>
  <c r="AX640" i="2"/>
  <c r="AY646" i="2"/>
  <c r="AX648" i="2"/>
  <c r="AY654" i="2"/>
  <c r="AX656" i="2"/>
  <c r="AY662" i="2"/>
  <c r="AX664" i="2"/>
  <c r="AX496" i="2"/>
  <c r="AX500" i="2"/>
  <c r="AX504" i="2"/>
  <c r="AX508" i="2"/>
  <c r="AX512" i="2"/>
  <c r="AX516" i="2"/>
  <c r="AX530" i="2"/>
  <c r="AX532" i="2"/>
  <c r="AY536" i="2"/>
  <c r="AY567" i="2"/>
  <c r="AX569" i="2"/>
  <c r="AX583" i="2"/>
  <c r="AY591" i="2"/>
  <c r="AY598" i="2"/>
  <c r="AX599" i="2"/>
  <c r="AX615" i="2"/>
  <c r="AY620" i="2"/>
  <c r="AY622" i="2"/>
  <c r="AX623" i="2"/>
  <c r="AY628" i="2"/>
  <c r="AX642" i="2"/>
  <c r="AY643" i="2"/>
  <c r="AX650" i="2"/>
  <c r="AY651" i="2"/>
  <c r="AX658" i="2"/>
  <c r="AY659" i="2"/>
  <c r="AX666" i="2"/>
  <c r="AY667" i="2"/>
  <c r="AX674" i="2"/>
  <c r="AY675" i="2"/>
  <c r="AX678" i="2"/>
  <c r="AX680" i="2"/>
  <c r="AX682" i="2"/>
  <c r="AY683" i="2"/>
  <c r="AY686" i="2"/>
  <c r="AX688" i="2"/>
  <c r="AY690" i="2"/>
  <c r="AX692" i="2"/>
  <c r="AX694" i="2"/>
  <c r="AX696" i="2"/>
  <c r="AY702" i="2"/>
  <c r="AX704" i="2"/>
  <c r="AY706" i="2"/>
  <c r="AY710" i="2"/>
  <c r="BA710" i="2" s="1"/>
  <c r="AY714" i="2"/>
  <c r="AX721" i="2"/>
  <c r="AY722" i="2"/>
  <c r="AX729" i="2"/>
  <c r="AY730" i="2"/>
  <c r="AX737" i="2"/>
  <c r="AY738" i="2"/>
  <c r="AX745" i="2"/>
  <c r="AY746" i="2"/>
  <c r="AX753" i="2"/>
  <c r="AY754" i="2"/>
  <c r="AX761" i="2"/>
  <c r="AY762" i="2"/>
  <c r="AX769" i="2"/>
  <c r="AY770" i="2"/>
  <c r="AY670" i="2"/>
  <c r="AY678" i="2"/>
  <c r="AY694" i="2"/>
  <c r="BA694" i="2" s="1"/>
  <c r="AX708" i="2"/>
  <c r="AX714" i="2"/>
  <c r="AY717" i="2"/>
  <c r="AX727" i="2"/>
  <c r="AY733" i="2"/>
  <c r="AX743" i="2"/>
  <c r="AY749" i="2"/>
  <c r="AX759" i="2"/>
  <c r="AY765" i="2"/>
  <c r="BA765" i="2" s="1"/>
  <c r="AX775" i="2"/>
  <c r="AY781" i="2"/>
  <c r="AY786" i="2"/>
  <c r="AY796" i="2"/>
  <c r="AY804" i="2"/>
  <c r="AX805" i="2"/>
  <c r="AY810" i="2"/>
  <c r="AX813" i="2"/>
  <c r="AY818" i="2"/>
  <c r="AX820" i="2"/>
  <c r="AY822" i="2"/>
  <c r="AX8" i="2"/>
  <c r="AY13" i="2"/>
  <c r="AX16" i="2"/>
  <c r="AY23" i="2"/>
  <c r="AX24" i="2"/>
  <c r="AX26" i="2"/>
  <c r="AX28" i="2"/>
  <c r="AY35" i="2"/>
  <c r="AX36" i="2"/>
  <c r="AY40" i="2"/>
  <c r="AX668" i="2"/>
  <c r="AY674" i="2"/>
  <c r="AY679" i="2"/>
  <c r="AX684" i="2"/>
  <c r="AX686" i="2"/>
  <c r="AY695" i="2"/>
  <c r="AY697" i="2"/>
  <c r="AY698" i="2"/>
  <c r="AX702" i="2"/>
  <c r="AY721" i="2"/>
  <c r="AX731" i="2"/>
  <c r="AY737" i="2"/>
  <c r="AX747" i="2"/>
  <c r="AY753" i="2"/>
  <c r="AX763" i="2"/>
  <c r="AY769" i="2"/>
  <c r="AY777" i="2"/>
  <c r="AY794" i="2"/>
  <c r="AX797" i="2"/>
  <c r="AY802" i="2"/>
  <c r="AY805" i="2"/>
  <c r="AX807" i="2"/>
  <c r="AX809" i="2"/>
  <c r="AY813" i="2"/>
  <c r="AX815" i="2"/>
  <c r="AX817" i="2"/>
  <c r="AX819" i="2"/>
  <c r="AX821" i="2"/>
  <c r="AY8" i="2"/>
  <c r="AX9" i="2"/>
  <c r="AY16" i="2"/>
  <c r="AX17" i="2"/>
  <c r="AY18" i="2"/>
  <c r="AX19" i="2"/>
  <c r="AX22" i="2"/>
  <c r="AY24" i="2"/>
  <c r="BA24" i="2" s="1"/>
  <c r="AY28" i="2"/>
  <c r="AX30" i="2"/>
  <c r="AX34" i="2"/>
  <c r="AY36" i="2"/>
  <c r="AX42" i="2"/>
  <c r="AY43" i="2"/>
  <c r="AX50" i="2"/>
  <c r="AY51" i="2"/>
  <c r="AY55" i="2"/>
  <c r="AX57" i="2"/>
  <c r="AY58" i="2"/>
  <c r="AX59" i="2"/>
  <c r="AZ59" i="2" s="1"/>
  <c r="AY61" i="2"/>
  <c r="AY81" i="2"/>
  <c r="AX83" i="2"/>
  <c r="AY89" i="2"/>
  <c r="AX91" i="2"/>
  <c r="AY94" i="2"/>
  <c r="AY97" i="2"/>
  <c r="AY101" i="2"/>
  <c r="AY105" i="2"/>
  <c r="BA105" i="2" s="1"/>
  <c r="AX672" i="2"/>
  <c r="AX710" i="2"/>
  <c r="AX719" i="2"/>
  <c r="AY725" i="2"/>
  <c r="AX735" i="2"/>
  <c r="AY741" i="2"/>
  <c r="AX751" i="2"/>
  <c r="AY757" i="2"/>
  <c r="BA757" i="2" s="1"/>
  <c r="AX767" i="2"/>
  <c r="AY773" i="2"/>
  <c r="AY778" i="2"/>
  <c r="AX783" i="2"/>
  <c r="AX785" i="2"/>
  <c r="AX789" i="2"/>
  <c r="AY790" i="2"/>
  <c r="AX793" i="2"/>
  <c r="AY797" i="2"/>
  <c r="AX799" i="2"/>
  <c r="AX801" i="2"/>
  <c r="AX803" i="2"/>
  <c r="AY809" i="2"/>
  <c r="AX811" i="2"/>
  <c r="AY817" i="2"/>
  <c r="AY821" i="2"/>
  <c r="AX6" i="2"/>
  <c r="AY9" i="2"/>
  <c r="AX12" i="2"/>
  <c r="AY17" i="2"/>
  <c r="BA17" i="2" s="1"/>
  <c r="AY19" i="2"/>
  <c r="AX20" i="2"/>
  <c r="AY27" i="2"/>
  <c r="AY30" i="2"/>
  <c r="AY31" i="2"/>
  <c r="AX32" i="2"/>
  <c r="AX39" i="2"/>
  <c r="AY42" i="2"/>
  <c r="AX44" i="2"/>
  <c r="AX676" i="2"/>
  <c r="AY682" i="2"/>
  <c r="AY687" i="2"/>
  <c r="AX690" i="2"/>
  <c r="AX700" i="2"/>
  <c r="AX706" i="2"/>
  <c r="AZ706" i="2" s="1"/>
  <c r="AX709" i="2"/>
  <c r="AX712" i="2"/>
  <c r="AX723" i="2"/>
  <c r="AY729" i="2"/>
  <c r="AX739" i="2"/>
  <c r="AY745" i="2"/>
  <c r="AX755" i="2"/>
  <c r="AY761" i="2"/>
  <c r="AX771" i="2"/>
  <c r="AY789" i="2"/>
  <c r="AX791" i="2"/>
  <c r="AY793" i="2"/>
  <c r="AX795" i="2"/>
  <c r="AY801" i="2"/>
  <c r="AY812" i="2"/>
  <c r="AY6" i="2"/>
  <c r="AY12" i="2"/>
  <c r="AX13" i="2"/>
  <c r="AY20" i="2"/>
  <c r="AY29" i="2"/>
  <c r="AY32" i="2"/>
  <c r="AX38" i="2"/>
  <c r="AY39" i="2"/>
  <c r="AX40" i="2"/>
  <c r="AX46" i="2"/>
  <c r="AY47" i="2"/>
  <c r="AY54" i="2"/>
  <c r="AX63" i="2"/>
  <c r="AY65" i="2"/>
  <c r="BA65" i="2" s="1"/>
  <c r="AY69" i="2"/>
  <c r="AX71" i="2"/>
  <c r="AX72" i="2"/>
  <c r="AX73" i="2"/>
  <c r="AX75" i="2"/>
  <c r="AX77" i="2"/>
  <c r="AX79" i="2"/>
  <c r="AY85" i="2"/>
  <c r="AX87" i="2"/>
  <c r="AY93" i="2"/>
  <c r="AY96" i="2"/>
  <c r="AX99" i="2"/>
  <c r="AY102" i="2"/>
  <c r="AY46" i="2"/>
  <c r="AY60" i="2"/>
  <c r="AY64" i="2"/>
  <c r="AX76" i="2"/>
  <c r="AY77" i="2"/>
  <c r="AX81" i="2"/>
  <c r="AX85" i="2"/>
  <c r="AX89" i="2"/>
  <c r="AX93" i="2"/>
  <c r="AY100" i="2"/>
  <c r="AX103" i="2"/>
  <c r="AY106" i="2"/>
  <c r="AY108" i="2"/>
  <c r="AX115" i="2"/>
  <c r="AY116" i="2"/>
  <c r="AX122" i="2"/>
  <c r="AY123" i="2"/>
  <c r="AY125" i="2"/>
  <c r="AY137" i="2"/>
  <c r="AY154" i="2"/>
  <c r="AX166" i="2"/>
  <c r="AY170" i="2"/>
  <c r="AX182" i="2"/>
  <c r="AY187" i="2"/>
  <c r="AY199" i="2"/>
  <c r="AX217" i="2"/>
  <c r="AX226" i="2"/>
  <c r="AY230" i="2"/>
  <c r="AY50" i="2"/>
  <c r="AX54" i="2"/>
  <c r="AX58" i="2"/>
  <c r="AX95" i="2"/>
  <c r="AX97" i="2"/>
  <c r="AZ97" i="2" s="1"/>
  <c r="AY98" i="2"/>
  <c r="AX107" i="2"/>
  <c r="AX109" i="2"/>
  <c r="AY115" i="2"/>
  <c r="BA115" i="2" s="1"/>
  <c r="AX117" i="2"/>
  <c r="AX119" i="2"/>
  <c r="AY149" i="2"/>
  <c r="AX156" i="2"/>
  <c r="AX159" i="2"/>
  <c r="AX160" i="2"/>
  <c r="AX162" i="2"/>
  <c r="AY163" i="2"/>
  <c r="BA163" i="2" s="1"/>
  <c r="AY166" i="2"/>
  <c r="AX178" i="2"/>
  <c r="AY179" i="2"/>
  <c r="BA179" i="2" s="1"/>
  <c r="AY182" i="2"/>
  <c r="AY186" i="2"/>
  <c r="AY191" i="2"/>
  <c r="AX194" i="2"/>
  <c r="AY203" i="2"/>
  <c r="AX205" i="2"/>
  <c r="AX206" i="2"/>
  <c r="AY207" i="2"/>
  <c r="AX209" i="2"/>
  <c r="AX210" i="2"/>
  <c r="AY211" i="2"/>
  <c r="AX213" i="2"/>
  <c r="AX214" i="2"/>
  <c r="AY218" i="2"/>
  <c r="AY223" i="2"/>
  <c r="AX225" i="2"/>
  <c r="AY226" i="2"/>
  <c r="AX152" i="2"/>
  <c r="AX155" i="2"/>
  <c r="AX157" i="2"/>
  <c r="AX161" i="2"/>
  <c r="AX174" i="2"/>
  <c r="AZ174" i="2" s="1"/>
  <c r="AY178" i="2"/>
  <c r="BA178" i="2" s="1"/>
  <c r="AY194" i="2"/>
  <c r="AX200" i="2"/>
  <c r="AY210" i="2"/>
  <c r="AY214" i="2"/>
  <c r="AX48" i="2"/>
  <c r="AX53" i="2"/>
  <c r="AX56" i="2"/>
  <c r="AX67" i="2"/>
  <c r="AX69" i="2"/>
  <c r="AY73" i="2"/>
  <c r="AY74" i="2"/>
  <c r="AY78" i="2"/>
  <c r="AY82" i="2"/>
  <c r="AY86" i="2"/>
  <c r="AY90" i="2"/>
  <c r="AX105" i="2"/>
  <c r="AX111" i="2"/>
  <c r="AY112" i="2"/>
  <c r="BA112" i="2" s="1"/>
  <c r="AY119" i="2"/>
  <c r="AX151" i="2"/>
  <c r="AY156" i="2"/>
  <c r="AY158" i="2"/>
  <c r="AY162" i="2"/>
  <c r="AY175" i="2"/>
  <c r="AX190" i="2"/>
  <c r="AX201" i="2"/>
  <c r="AY206" i="2"/>
  <c r="AX222" i="2"/>
  <c r="AX52" i="2"/>
  <c r="AX61" i="2"/>
  <c r="AX65" i="2"/>
  <c r="AY68" i="2"/>
  <c r="AX101" i="2"/>
  <c r="AX104" i="2"/>
  <c r="AY111" i="2"/>
  <c r="AX113" i="2"/>
  <c r="AX121" i="2"/>
  <c r="AX123" i="2"/>
  <c r="AX124" i="2"/>
  <c r="AX125" i="2"/>
  <c r="AY126" i="2"/>
  <c r="AX128" i="2"/>
  <c r="AX129" i="2"/>
  <c r="AY130" i="2"/>
  <c r="AX132" i="2"/>
  <c r="AX133" i="2"/>
  <c r="AY134" i="2"/>
  <c r="AX136" i="2"/>
  <c r="AX137" i="2"/>
  <c r="AY138" i="2"/>
  <c r="AX140" i="2"/>
  <c r="AX141" i="2"/>
  <c r="AY142" i="2"/>
  <c r="AX144" i="2"/>
  <c r="AX145" i="2"/>
  <c r="AY146" i="2"/>
  <c r="AY150" i="2"/>
  <c r="AX153" i="2"/>
  <c r="AY157" i="2"/>
  <c r="AY161" i="2"/>
  <c r="AX170" i="2"/>
  <c r="AY171" i="2"/>
  <c r="BA171" i="2" s="1"/>
  <c r="AY174" i="2"/>
  <c r="AY190" i="2"/>
  <c r="BA190" i="2" s="1"/>
  <c r="AX197" i="2"/>
  <c r="AX198" i="2"/>
  <c r="AY201" i="2"/>
  <c r="AX202" i="2"/>
  <c r="AY219" i="2"/>
  <c r="AX221" i="2"/>
  <c r="AY222" i="2"/>
  <c r="AY227" i="2"/>
  <c r="AX229" i="2"/>
  <c r="AX230" i="2"/>
  <c r="AY129" i="2"/>
  <c r="AY133" i="2"/>
  <c r="AY141" i="2"/>
  <c r="AY145" i="2"/>
  <c r="AX149" i="2"/>
  <c r="AY153" i="2"/>
  <c r="AY167" i="2"/>
  <c r="AY183" i="2"/>
  <c r="BA183" i="2" s="1"/>
  <c r="AX186" i="2"/>
  <c r="AX193" i="2"/>
  <c r="AY195" i="2"/>
  <c r="AY198" i="2"/>
  <c r="AY202" i="2"/>
  <c r="AY215" i="2"/>
  <c r="AX218" i="2"/>
  <c r="AY229" i="2"/>
  <c r="AY808" i="2"/>
  <c r="AX780" i="2"/>
  <c r="AX822" i="2"/>
  <c r="AX814" i="2"/>
  <c r="AX798" i="2"/>
  <c r="AY814" i="2"/>
  <c r="AY800" i="2"/>
  <c r="AX808" i="2"/>
  <c r="AY776" i="2"/>
  <c r="AY699" i="2"/>
  <c r="AX681" i="2"/>
  <c r="AY811" i="2"/>
  <c r="BA811" i="2" s="1"/>
  <c r="AY795" i="2"/>
  <c r="AY787" i="2"/>
  <c r="AX782" i="2"/>
  <c r="AY771" i="2"/>
  <c r="AX766" i="2"/>
  <c r="AY755" i="2"/>
  <c r="AX750" i="2"/>
  <c r="AY739" i="2"/>
  <c r="AX734" i="2"/>
  <c r="AY723" i="2"/>
  <c r="AX718" i="2"/>
  <c r="AY691" i="2"/>
  <c r="AY689" i="2"/>
  <c r="AY768" i="2"/>
  <c r="AY752" i="2"/>
  <c r="AY736" i="2"/>
  <c r="AY720" i="2"/>
  <c r="AX701" i="2"/>
  <c r="AY616" i="2"/>
  <c r="AX632" i="2"/>
  <c r="AY704" i="2"/>
  <c r="AY688" i="2"/>
  <c r="AX683" i="2"/>
  <c r="AY672" i="2"/>
  <c r="BA672" i="2" s="1"/>
  <c r="AX667" i="2"/>
  <c r="AY656" i="2"/>
  <c r="AX651" i="2"/>
  <c r="AY640" i="2"/>
  <c r="AY634" i="2"/>
  <c r="AY633" i="2"/>
  <c r="AX620" i="2"/>
  <c r="AY610" i="2"/>
  <c r="AY588" i="2"/>
  <c r="AY673" i="2"/>
  <c r="AY657" i="2"/>
  <c r="AY641" i="2"/>
  <c r="AX616" i="2"/>
  <c r="AY621" i="2"/>
  <c r="AY605" i="2"/>
  <c r="AY589" i="2"/>
  <c r="AY581" i="2"/>
  <c r="AX576" i="2"/>
  <c r="AY565" i="2"/>
  <c r="AX560" i="2"/>
  <c r="AX531" i="2"/>
  <c r="AX545" i="2"/>
  <c r="AX541" i="2"/>
  <c r="AX525" i="2"/>
  <c r="AX537" i="2"/>
  <c r="AY525" i="2"/>
  <c r="AY584" i="2"/>
  <c r="BA584" i="2" s="1"/>
  <c r="AY568" i="2"/>
  <c r="AY538" i="2"/>
  <c r="AY522" i="2"/>
  <c r="AY514" i="2"/>
  <c r="AX509" i="2"/>
  <c r="AY498" i="2"/>
  <c r="AX493" i="2"/>
  <c r="AY482" i="2"/>
  <c r="AX477" i="2"/>
  <c r="AY465" i="2"/>
  <c r="AY449" i="2"/>
  <c r="AY507" i="2"/>
  <c r="AY491" i="2"/>
  <c r="AY475" i="2"/>
  <c r="BA475" i="2" s="1"/>
  <c r="AX459" i="2"/>
  <c r="AX453" i="2"/>
  <c r="AY459" i="2"/>
  <c r="AX447" i="2"/>
  <c r="AX439" i="2"/>
  <c r="AY416" i="2"/>
  <c r="AY410" i="2"/>
  <c r="AX424" i="2"/>
  <c r="AY462" i="2"/>
  <c r="AX445" i="2"/>
  <c r="AX441" i="2"/>
  <c r="AY432" i="2"/>
  <c r="AY431" i="2"/>
  <c r="AY422" i="2"/>
  <c r="AY406" i="2"/>
  <c r="AY423" i="2"/>
  <c r="AY407" i="2"/>
  <c r="AY399" i="2"/>
  <c r="AX818" i="2"/>
  <c r="AX804" i="2"/>
  <c r="AX784" i="2"/>
  <c r="AX810" i="2"/>
  <c r="AX796" i="2"/>
  <c r="AX788" i="2"/>
  <c r="AY792" i="2"/>
  <c r="AX768" i="2"/>
  <c r="AX760" i="2"/>
  <c r="AX752" i="2"/>
  <c r="AX744" i="2"/>
  <c r="AX736" i="2"/>
  <c r="AX728" i="2"/>
  <c r="AX720" i="2"/>
  <c r="AX695" i="2"/>
  <c r="AX693" i="2"/>
  <c r="AX685" i="2"/>
  <c r="AY815" i="2"/>
  <c r="AY799" i="2"/>
  <c r="AY783" i="2"/>
  <c r="BA783" i="2" s="1"/>
  <c r="AX778" i="2"/>
  <c r="AY767" i="2"/>
  <c r="AX762" i="2"/>
  <c r="AY751" i="2"/>
  <c r="AX746" i="2"/>
  <c r="AY735" i="2"/>
  <c r="AX730" i="2"/>
  <c r="AY719" i="2"/>
  <c r="AY709" i="2"/>
  <c r="AY708" i="2"/>
  <c r="AX705" i="2"/>
  <c r="AY772" i="2"/>
  <c r="AY756" i="2"/>
  <c r="AY740" i="2"/>
  <c r="AY724" i="2"/>
  <c r="AX677" i="2"/>
  <c r="AX673" i="2"/>
  <c r="AX665" i="2"/>
  <c r="AX657" i="2"/>
  <c r="AX649" i="2"/>
  <c r="AX641" i="2"/>
  <c r="AY630" i="2"/>
  <c r="AY629" i="2"/>
  <c r="AX612" i="2"/>
  <c r="AY596" i="2"/>
  <c r="AX610" i="2"/>
  <c r="AX600" i="2"/>
  <c r="AY692" i="2"/>
  <c r="AY684" i="2"/>
  <c r="BA684" i="2" s="1"/>
  <c r="AX679" i="2"/>
  <c r="AY668" i="2"/>
  <c r="AX663" i="2"/>
  <c r="AY652" i="2"/>
  <c r="AX647" i="2"/>
  <c r="AY636" i="2"/>
  <c r="AY626" i="2"/>
  <c r="AX606" i="2"/>
  <c r="AY661" i="2"/>
  <c r="AY645" i="2"/>
  <c r="AX592" i="2"/>
  <c r="AY625" i="2"/>
  <c r="AY609" i="2"/>
  <c r="AY593" i="2"/>
  <c r="AY577" i="2"/>
  <c r="AX572" i="2"/>
  <c r="AY561" i="2"/>
  <c r="AX556" i="2"/>
  <c r="AY533" i="2"/>
  <c r="AX594" i="2"/>
  <c r="AX586" i="2"/>
  <c r="AX578" i="2"/>
  <c r="AX570" i="2"/>
  <c r="AX562" i="2"/>
  <c r="AY543" i="2"/>
  <c r="AX521" i="2"/>
  <c r="AY572" i="2"/>
  <c r="AY556" i="2"/>
  <c r="AX549" i="2"/>
  <c r="AX535" i="2"/>
  <c r="AY542" i="2"/>
  <c r="BA542" i="2" s="1"/>
  <c r="AY526" i="2"/>
  <c r="AY510" i="2"/>
  <c r="BA510" i="2" s="1"/>
  <c r="AX505" i="2"/>
  <c r="AY494" i="2"/>
  <c r="AX489" i="2"/>
  <c r="AY478" i="2"/>
  <c r="BA478" i="2" s="1"/>
  <c r="AX461" i="2"/>
  <c r="AX449" i="2"/>
  <c r="AY511" i="2"/>
  <c r="AY495" i="2"/>
  <c r="BA495" i="2" s="1"/>
  <c r="AY479" i="2"/>
  <c r="AX511" i="2"/>
  <c r="AX503" i="2"/>
  <c r="AX495" i="2"/>
  <c r="AY806" i="2"/>
  <c r="AY780" i="2"/>
  <c r="AX816" i="2"/>
  <c r="AX800" i="2"/>
  <c r="AY816" i="2"/>
  <c r="AY798" i="2"/>
  <c r="AX806" i="2"/>
  <c r="AX776" i="2"/>
  <c r="AY701" i="2"/>
  <c r="AY681" i="2"/>
  <c r="AX707" i="2"/>
  <c r="AY803" i="2"/>
  <c r="AX790" i="2"/>
  <c r="AY779" i="2"/>
  <c r="AX774" i="2"/>
  <c r="AY763" i="2"/>
  <c r="BA763" i="2" s="1"/>
  <c r="AX758" i="2"/>
  <c r="AY747" i="2"/>
  <c r="AX742" i="2"/>
  <c r="AY731" i="2"/>
  <c r="AX726" i="2"/>
  <c r="AY693" i="2"/>
  <c r="AX689" i="2"/>
  <c r="AY760" i="2"/>
  <c r="AY744" i="2"/>
  <c r="AY728" i="2"/>
  <c r="AX699" i="2"/>
  <c r="AY618" i="2"/>
  <c r="AX624" i="2"/>
  <c r="AY696" i="2"/>
  <c r="AY680" i="2"/>
  <c r="AX675" i="2"/>
  <c r="AY664" i="2"/>
  <c r="AX659" i="2"/>
  <c r="AY648" i="2"/>
  <c r="AX643" i="2"/>
  <c r="AX622" i="2"/>
  <c r="AY608" i="2"/>
  <c r="AX588" i="2"/>
  <c r="AY665" i="2"/>
  <c r="AY649" i="2"/>
  <c r="AX618" i="2"/>
  <c r="AX602" i="2"/>
  <c r="AY613" i="2"/>
  <c r="AY597" i="2"/>
  <c r="AX584" i="2"/>
  <c r="AY573" i="2"/>
  <c r="AX568" i="2"/>
  <c r="AY557" i="2"/>
  <c r="BA557" i="2" s="1"/>
  <c r="AX529" i="2"/>
  <c r="AX553" i="2"/>
  <c r="AX543" i="2"/>
  <c r="AX527" i="2"/>
  <c r="AX519" i="2"/>
  <c r="AY547" i="2"/>
  <c r="AY546" i="2"/>
  <c r="AX539" i="2"/>
  <c r="AY527" i="2"/>
  <c r="AY576" i="2"/>
  <c r="AY560" i="2"/>
  <c r="AY530" i="2"/>
  <c r="AX517" i="2"/>
  <c r="AY506" i="2"/>
  <c r="AX501" i="2"/>
  <c r="AY490" i="2"/>
  <c r="AX485" i="2"/>
  <c r="AY474" i="2"/>
  <c r="AY467" i="2"/>
  <c r="AY515" i="2"/>
  <c r="AY499" i="2"/>
  <c r="AY483" i="2"/>
  <c r="AX457" i="2"/>
  <c r="AX469" i="2"/>
  <c r="AY457" i="2"/>
  <c r="AY453" i="2"/>
  <c r="AX443" i="2"/>
  <c r="AX435" i="2"/>
  <c r="AX426" i="2"/>
  <c r="AY414" i="2"/>
  <c r="AX410" i="2"/>
  <c r="AY441" i="2"/>
  <c r="AX430" i="2"/>
  <c r="AX422" i="2"/>
  <c r="AY470" i="2"/>
  <c r="AY424" i="2"/>
  <c r="AX406" i="2"/>
  <c r="AY415" i="2"/>
  <c r="AX402" i="2"/>
  <c r="AY820" i="2"/>
  <c r="AY819" i="2"/>
  <c r="BA819" i="2" s="1"/>
  <c r="AX802" i="2"/>
  <c r="AY784" i="2"/>
  <c r="AX812" i="2"/>
  <c r="AX794" i="2"/>
  <c r="AY788" i="2"/>
  <c r="AX792" i="2"/>
  <c r="AX772" i="2"/>
  <c r="AX764" i="2"/>
  <c r="AX756" i="2"/>
  <c r="AX748" i="2"/>
  <c r="AX740" i="2"/>
  <c r="AX732" i="2"/>
  <c r="AX724" i="2"/>
  <c r="AX716" i="2"/>
  <c r="AY713" i="2"/>
  <c r="AY712" i="2"/>
  <c r="AX697" i="2"/>
  <c r="AX715" i="2"/>
  <c r="AX691" i="2"/>
  <c r="AY685" i="2"/>
  <c r="AY807" i="2"/>
  <c r="AY791" i="2"/>
  <c r="AX786" i="2"/>
  <c r="AY775" i="2"/>
  <c r="AX770" i="2"/>
  <c r="AY759" i="2"/>
  <c r="AX754" i="2"/>
  <c r="AY743" i="2"/>
  <c r="AX738" i="2"/>
  <c r="AY727" i="2"/>
  <c r="AX722" i="2"/>
  <c r="AX703" i="2"/>
  <c r="AY764" i="2"/>
  <c r="AY748" i="2"/>
  <c r="BA748" i="2" s="1"/>
  <c r="AY732" i="2"/>
  <c r="AY716" i="2"/>
  <c r="AX711" i="2"/>
  <c r="AY677" i="2"/>
  <c r="AX669" i="2"/>
  <c r="AX661" i="2"/>
  <c r="AX653" i="2"/>
  <c r="AX645" i="2"/>
  <c r="AX637" i="2"/>
  <c r="AX614" i="2"/>
  <c r="AY602" i="2"/>
  <c r="AX596" i="2"/>
  <c r="AX608" i="2"/>
  <c r="AY600" i="2"/>
  <c r="AY700" i="2"/>
  <c r="AX687" i="2"/>
  <c r="AY676" i="2"/>
  <c r="AX671" i="2"/>
  <c r="AY660" i="2"/>
  <c r="AX655" i="2"/>
  <c r="AY644" i="2"/>
  <c r="AX639" i="2"/>
  <c r="AY624" i="2"/>
  <c r="AX604" i="2"/>
  <c r="AY669" i="2"/>
  <c r="AY653" i="2"/>
  <c r="AY637" i="2"/>
  <c r="AX628" i="2"/>
  <c r="AY592" i="2"/>
  <c r="AY617" i="2"/>
  <c r="AY601" i="2"/>
  <c r="AY585" i="2"/>
  <c r="BA585" i="2" s="1"/>
  <c r="AX580" i="2"/>
  <c r="AY569" i="2"/>
  <c r="AX564" i="2"/>
  <c r="AY551" i="2"/>
  <c r="AY550" i="2"/>
  <c r="AY535" i="2"/>
  <c r="AY519" i="2"/>
  <c r="AX598" i="2"/>
  <c r="AX590" i="2"/>
  <c r="AX582" i="2"/>
  <c r="AX574" i="2"/>
  <c r="AX566" i="2"/>
  <c r="AX558" i="2"/>
  <c r="AY541" i="2"/>
  <c r="AX523" i="2"/>
  <c r="AY580" i="2"/>
  <c r="AY564" i="2"/>
  <c r="AX533" i="2"/>
  <c r="AY534" i="2"/>
  <c r="AY518" i="2"/>
  <c r="AX513" i="2"/>
  <c r="AY502" i="2"/>
  <c r="BA502" i="2" s="1"/>
  <c r="AX497" i="2"/>
  <c r="AY486" i="2"/>
  <c r="AX481" i="2"/>
  <c r="AX463" i="2"/>
  <c r="AY503" i="2"/>
  <c r="AY487" i="2"/>
  <c r="BA487" i="2" s="1"/>
  <c r="AX515" i="2"/>
  <c r="AX507" i="2"/>
  <c r="AX499" i="2"/>
  <c r="AX491" i="2"/>
  <c r="AX483" i="2"/>
  <c r="AX475" i="2"/>
  <c r="AY445" i="2"/>
  <c r="AY466" i="2"/>
  <c r="AY411" i="2"/>
  <c r="AY403" i="2"/>
  <c r="BA403" i="2" s="1"/>
  <c r="AX404" i="2"/>
  <c r="AX396" i="2"/>
  <c r="AX388" i="2"/>
  <c r="AX378" i="2"/>
  <c r="AY394" i="2"/>
  <c r="BA394" i="2" s="1"/>
  <c r="AX367" i="2"/>
  <c r="AY358" i="2"/>
  <c r="AY362" i="2"/>
  <c r="AY377" i="2"/>
  <c r="AY363" i="2"/>
  <c r="AX370" i="2"/>
  <c r="AX354" i="2"/>
  <c r="AY342" i="2"/>
  <c r="AY351" i="2"/>
  <c r="AY343" i="2"/>
  <c r="AX338" i="2"/>
  <c r="AY326" i="2"/>
  <c r="AX321" i="2"/>
  <c r="AY313" i="2"/>
  <c r="AY309" i="2"/>
  <c r="AY314" i="2"/>
  <c r="AX309" i="2"/>
  <c r="AY294" i="2"/>
  <c r="AX291" i="2"/>
  <c r="AX296" i="2"/>
  <c r="AY289" i="2"/>
  <c r="AX281" i="2"/>
  <c r="AX289" i="2"/>
  <c r="AY288" i="2"/>
  <c r="AX275" i="2"/>
  <c r="AY268" i="2"/>
  <c r="AY275" i="2"/>
  <c r="AX247" i="2"/>
  <c r="AX266" i="2"/>
  <c r="AX258" i="2"/>
  <c r="AY246" i="2"/>
  <c r="AX232" i="2"/>
  <c r="AY225" i="2"/>
  <c r="AX220" i="2"/>
  <c r="AY209" i="2"/>
  <c r="AX204" i="2"/>
  <c r="AY197" i="2"/>
  <c r="AY189" i="2"/>
  <c r="AY232" i="2"/>
  <c r="AX227" i="2"/>
  <c r="AY216" i="2"/>
  <c r="AX211" i="2"/>
  <c r="AY196" i="2"/>
  <c r="AX189" i="2"/>
  <c r="AY148" i="2"/>
  <c r="AX187" i="2"/>
  <c r="AY176" i="2"/>
  <c r="AX171" i="2"/>
  <c r="AX158" i="2"/>
  <c r="AX188" i="2"/>
  <c r="AY181" i="2"/>
  <c r="AX176" i="2"/>
  <c r="AY165" i="2"/>
  <c r="AX139" i="2"/>
  <c r="AY128" i="2"/>
  <c r="AY139" i="2"/>
  <c r="AX134" i="2"/>
  <c r="AY122" i="2"/>
  <c r="AY113" i="2"/>
  <c r="AX98" i="2"/>
  <c r="AY80" i="2"/>
  <c r="AX82" i="2"/>
  <c r="AY72" i="2"/>
  <c r="AY66" i="2"/>
  <c r="BA66" i="2" s="1"/>
  <c r="AY59" i="2"/>
  <c r="AY45" i="2"/>
  <c r="AY44" i="2"/>
  <c r="AX25" i="2"/>
  <c r="AX23" i="2"/>
  <c r="AY10" i="2"/>
  <c r="AX7" i="2"/>
  <c r="AX451" i="2"/>
  <c r="AX467" i="2"/>
  <c r="AX412" i="2"/>
  <c r="AY437" i="2"/>
  <c r="AY458" i="2"/>
  <c r="AX437" i="2"/>
  <c r="AX420" i="2"/>
  <c r="AX416" i="2"/>
  <c r="AX398" i="2"/>
  <c r="AX380" i="2"/>
  <c r="AX376" i="2"/>
  <c r="AY380" i="2"/>
  <c r="AY398" i="2"/>
  <c r="AX358" i="2"/>
  <c r="AY350" i="2"/>
  <c r="AX362" i="2"/>
  <c r="AY381" i="2"/>
  <c r="AY366" i="2"/>
  <c r="AY346" i="2"/>
  <c r="AY322" i="2"/>
  <c r="AY339" i="2"/>
  <c r="AX334" i="2"/>
  <c r="AX322" i="2"/>
  <c r="AY329" i="2"/>
  <c r="AX328" i="2"/>
  <c r="AX320" i="2"/>
  <c r="AY297" i="2"/>
  <c r="AY310" i="2"/>
  <c r="AX305" i="2"/>
  <c r="AY302" i="2"/>
  <c r="AY301" i="2"/>
  <c r="AX285" i="2"/>
  <c r="AY276" i="2"/>
  <c r="AY270" i="2"/>
  <c r="AX268" i="2"/>
  <c r="AX273" i="2"/>
  <c r="AY264" i="2"/>
  <c r="AY265" i="2"/>
  <c r="AX256" i="2"/>
  <c r="AX251" i="2"/>
  <c r="AY250" i="2"/>
  <c r="AX243" i="2"/>
  <c r="AY241" i="2"/>
  <c r="AX239" i="2"/>
  <c r="AX237" i="2"/>
  <c r="AX233" i="2"/>
  <c r="AY221" i="2"/>
  <c r="AX216" i="2"/>
  <c r="AY205" i="2"/>
  <c r="AX199" i="2"/>
  <c r="AY192" i="2"/>
  <c r="AY193" i="2"/>
  <c r="AY231" i="2"/>
  <c r="AY228" i="2"/>
  <c r="AX223" i="2"/>
  <c r="AY212" i="2"/>
  <c r="AX207" i="2"/>
  <c r="AX196" i="2"/>
  <c r="AY155" i="2"/>
  <c r="AX195" i="2"/>
  <c r="AY188" i="2"/>
  <c r="AX183" i="2"/>
  <c r="AY172" i="2"/>
  <c r="AX167" i="2"/>
  <c r="AY143" i="2"/>
  <c r="AY177" i="2"/>
  <c r="AX172" i="2"/>
  <c r="AY160" i="2"/>
  <c r="AY159" i="2"/>
  <c r="AX177" i="2"/>
  <c r="AX169" i="2"/>
  <c r="AX147" i="2"/>
  <c r="AY140" i="2"/>
  <c r="AX135" i="2"/>
  <c r="AY124" i="2"/>
  <c r="AX118" i="2"/>
  <c r="AY135" i="2"/>
  <c r="AX130" i="2"/>
  <c r="AY121" i="2"/>
  <c r="AX114" i="2"/>
  <c r="AY109" i="2"/>
  <c r="AY104" i="2"/>
  <c r="AY103" i="2"/>
  <c r="AY110" i="2"/>
  <c r="AX106" i="2"/>
  <c r="AZ106" i="2" s="1"/>
  <c r="AY84" i="2"/>
  <c r="AY76" i="2"/>
  <c r="AY75" i="2"/>
  <c r="AX94" i="2"/>
  <c r="AY83" i="2"/>
  <c r="AX68" i="2"/>
  <c r="AX60" i="2"/>
  <c r="AX55" i="2"/>
  <c r="AX66" i="2"/>
  <c r="AY49" i="2"/>
  <c r="BA49" i="2" s="1"/>
  <c r="AX37" i="2"/>
  <c r="AX51" i="2"/>
  <c r="AY37" i="2"/>
  <c r="AX29" i="2"/>
  <c r="AY34" i="2"/>
  <c r="AX21" i="2"/>
  <c r="AY21" i="2"/>
  <c r="AY7" i="2"/>
  <c r="BA7" i="2" s="1"/>
  <c r="AX120" i="2"/>
  <c r="AX150" i="2"/>
  <c r="AX142" i="2"/>
  <c r="AZ142" i="2" s="1"/>
  <c r="AY131" i="2"/>
  <c r="AX102" i="2"/>
  <c r="AY88" i="2"/>
  <c r="AX92" i="2"/>
  <c r="AX84" i="2"/>
  <c r="AX90" i="2"/>
  <c r="AY67" i="2"/>
  <c r="AX62" i="2"/>
  <c r="AY52" i="2"/>
  <c r="AY33" i="2"/>
  <c r="AX27" i="2"/>
  <c r="AY15" i="2"/>
  <c r="AX10" i="2"/>
  <c r="AX487" i="2"/>
  <c r="AX479" i="2"/>
  <c r="AX455" i="2"/>
  <c r="AY427" i="2"/>
  <c r="AX394" i="2"/>
  <c r="AX390" i="2"/>
  <c r="AX384" i="2"/>
  <c r="AX408" i="2"/>
  <c r="AX400" i="2"/>
  <c r="AX392" i="2"/>
  <c r="AY402" i="2"/>
  <c r="AY376" i="2"/>
  <c r="AY371" i="2"/>
  <c r="AX350" i="2"/>
  <c r="AY385" i="2"/>
  <c r="BA385" i="2" s="1"/>
  <c r="AX366" i="2"/>
  <c r="AX359" i="2"/>
  <c r="AY367" i="2"/>
  <c r="AY334" i="2"/>
  <c r="AX346" i="2"/>
  <c r="AY335" i="2"/>
  <c r="AY325" i="2"/>
  <c r="AX316" i="2"/>
  <c r="AX297" i="2"/>
  <c r="AX317" i="2"/>
  <c r="AY306" i="2"/>
  <c r="AX300" i="2"/>
  <c r="AY293" i="2"/>
  <c r="AY287" i="2"/>
  <c r="AX279" i="2"/>
  <c r="AX287" i="2"/>
  <c r="AY280" i="2"/>
  <c r="AY272" i="2"/>
  <c r="AY269" i="2"/>
  <c r="AX260" i="2"/>
  <c r="AX253" i="2"/>
  <c r="AX262" i="2"/>
  <c r="AY254" i="2"/>
  <c r="AY256" i="2"/>
  <c r="AY238" i="2"/>
  <c r="AX228" i="2"/>
  <c r="AY217" i="2"/>
  <c r="AX212" i="2"/>
  <c r="AX192" i="2"/>
  <c r="AY200" i="2"/>
  <c r="AY185" i="2"/>
  <c r="AX203" i="2"/>
  <c r="AY224" i="2"/>
  <c r="AX219" i="2"/>
  <c r="AY208" i="2"/>
  <c r="AY184" i="2"/>
  <c r="AX179" i="2"/>
  <c r="AY168" i="2"/>
  <c r="AX163" i="2"/>
  <c r="AX184" i="2"/>
  <c r="AY173" i="2"/>
  <c r="BA173" i="2" s="1"/>
  <c r="AX168" i="2"/>
  <c r="AY152" i="2"/>
  <c r="AX154" i="2"/>
  <c r="AY144" i="2"/>
  <c r="AY136" i="2"/>
  <c r="AX131" i="2"/>
  <c r="AX126" i="2"/>
  <c r="AY107" i="2"/>
  <c r="AX116" i="2"/>
  <c r="AY114" i="2"/>
  <c r="AX100" i="2"/>
  <c r="AX70" i="2"/>
  <c r="AY95" i="2"/>
  <c r="AX49" i="2"/>
  <c r="AX41" i="2"/>
  <c r="AX47" i="2"/>
  <c r="AX35" i="2"/>
  <c r="AY25" i="2"/>
  <c r="AY38" i="2"/>
  <c r="AY22" i="2"/>
  <c r="AX465" i="2"/>
  <c r="AY428" i="2"/>
  <c r="AY446" i="2"/>
  <c r="AY434" i="2"/>
  <c r="AX418" i="2"/>
  <c r="AX414" i="2"/>
  <c r="AY419" i="2"/>
  <c r="AY395" i="2"/>
  <c r="AY391" i="2"/>
  <c r="AX374" i="2"/>
  <c r="AZ374" i="2" s="1"/>
  <c r="AX382" i="2"/>
  <c r="AY382" i="2"/>
  <c r="AY390" i="2"/>
  <c r="AY375" i="2"/>
  <c r="AY355" i="2"/>
  <c r="AY359" i="2"/>
  <c r="AY370" i="2"/>
  <c r="AY354" i="2"/>
  <c r="AY338" i="2"/>
  <c r="AX326" i="2"/>
  <c r="AY347" i="2"/>
  <c r="AX342" i="2"/>
  <c r="AX325" i="2"/>
  <c r="AY321" i="2"/>
  <c r="AX324" i="2"/>
  <c r="AY317" i="2"/>
  <c r="AY305" i="2"/>
  <c r="AY291" i="2"/>
  <c r="AY318" i="2"/>
  <c r="BA318" i="2" s="1"/>
  <c r="AX313" i="2"/>
  <c r="AX301" i="2"/>
  <c r="AY298" i="2"/>
  <c r="AX304" i="2"/>
  <c r="AY292" i="2"/>
  <c r="AX283" i="2"/>
  <c r="AY284" i="2"/>
  <c r="BA284" i="2" s="1"/>
  <c r="AX277" i="2"/>
  <c r="AX264" i="2"/>
  <c r="AY260" i="2"/>
  <c r="AX249" i="2"/>
  <c r="AX245" i="2"/>
  <c r="AZ245" i="2" s="1"/>
  <c r="AX241" i="2"/>
  <c r="AY243" i="2"/>
  <c r="AX235" i="2"/>
  <c r="AY242" i="2"/>
  <c r="AX224" i="2"/>
  <c r="AY213" i="2"/>
  <c r="AX208" i="2"/>
  <c r="AX185" i="2"/>
  <c r="AX231" i="2"/>
  <c r="AY220" i="2"/>
  <c r="AX215" i="2"/>
  <c r="AY204" i="2"/>
  <c r="AX191" i="2"/>
  <c r="AY180" i="2"/>
  <c r="AX175" i="2"/>
  <c r="AY164" i="2"/>
  <c r="AX148" i="2"/>
  <c r="AX143" i="2"/>
  <c r="AX180" i="2"/>
  <c r="AY169" i="2"/>
  <c r="BA169" i="2" s="1"/>
  <c r="AX164" i="2"/>
  <c r="AY151" i="2"/>
  <c r="AX181" i="2"/>
  <c r="AX173" i="2"/>
  <c r="AX165" i="2"/>
  <c r="AY147" i="2"/>
  <c r="AY132" i="2"/>
  <c r="AX127" i="2"/>
  <c r="AY120" i="2"/>
  <c r="AY118" i="2"/>
  <c r="AX138" i="2"/>
  <c r="AY127" i="2"/>
  <c r="AX110" i="2"/>
  <c r="AX96" i="2"/>
  <c r="AY117" i="2"/>
  <c r="AX112" i="2"/>
  <c r="AY92" i="2"/>
  <c r="AY99" i="2"/>
  <c r="AY91" i="2"/>
  <c r="AX86" i="2"/>
  <c r="AY70" i="2"/>
  <c r="AX64" i="2"/>
  <c r="AY53" i="2"/>
  <c r="AY62" i="2"/>
  <c r="AY71" i="2"/>
  <c r="AY63" i="2"/>
  <c r="AY57" i="2"/>
  <c r="AY41" i="2"/>
  <c r="AY48" i="2"/>
  <c r="AX43" i="2"/>
  <c r="AY26" i="2"/>
  <c r="AX15" i="2"/>
  <c r="AY14" i="2"/>
  <c r="AY11" i="2"/>
  <c r="AX146" i="2"/>
  <c r="AX108" i="2"/>
  <c r="AX74" i="2"/>
  <c r="AX88" i="2"/>
  <c r="AX80" i="2"/>
  <c r="AX78" i="2"/>
  <c r="AY87" i="2"/>
  <c r="AY79" i="2"/>
  <c r="AY56" i="2"/>
  <c r="BA56" i="2" s="1"/>
  <c r="AX45" i="2"/>
  <c r="AX31" i="2"/>
  <c r="AX33" i="2"/>
  <c r="AX18" i="2"/>
  <c r="AX11" i="2"/>
  <c r="AX14" i="2"/>
  <c r="AF4" i="2"/>
  <c r="AU4" i="2" s="1"/>
  <c r="AE4" i="2"/>
  <c r="AT4" i="2" s="1"/>
  <c r="AE5" i="2"/>
  <c r="AT5" i="2" s="1"/>
  <c r="AF5" i="2"/>
  <c r="AU5" i="2" s="1"/>
  <c r="AW4" i="2"/>
  <c r="AV5" i="2"/>
  <c r="AW5" i="2"/>
  <c r="AV4" i="2"/>
  <c r="AX4" i="2"/>
  <c r="AY5" i="2"/>
  <c r="AY4" i="2"/>
  <c r="AX5" i="2"/>
  <c r="BQ596" i="2" l="1"/>
  <c r="BR144" i="2"/>
  <c r="BR6" i="2"/>
  <c r="BQ244" i="2"/>
  <c r="BQ460" i="2"/>
  <c r="BR690" i="2"/>
  <c r="BR422" i="2"/>
  <c r="BQ42" i="2"/>
  <c r="BQ310" i="2"/>
  <c r="BQ302" i="2"/>
  <c r="BR775" i="2"/>
  <c r="BQ374" i="2"/>
  <c r="BR241" i="2"/>
  <c r="BQ136" i="2"/>
  <c r="BQ106" i="2"/>
  <c r="BQ49" i="2"/>
  <c r="BR142" i="2"/>
  <c r="BR8" i="2"/>
  <c r="BQ226" i="2"/>
  <c r="BR478" i="2"/>
  <c r="BQ515" i="2"/>
  <c r="BR753" i="2"/>
  <c r="BQ323" i="2"/>
  <c r="BR412" i="2"/>
  <c r="BR229" i="2"/>
  <c r="BQ82" i="2"/>
  <c r="BQ205" i="2"/>
  <c r="BR292" i="2"/>
  <c r="BR66" i="2"/>
  <c r="BQ128" i="2"/>
  <c r="BR306" i="2"/>
  <c r="BR216" i="2"/>
  <c r="BQ344" i="2"/>
  <c r="BR105" i="2"/>
  <c r="BC105" i="2" s="1"/>
  <c r="BG105" i="2" s="1"/>
  <c r="BR196" i="2"/>
  <c r="BQ32" i="2"/>
  <c r="BQ336" i="2"/>
  <c r="BR530" i="2"/>
  <c r="BQ632" i="2"/>
  <c r="BQ329" i="2"/>
  <c r="BQ282" i="2"/>
  <c r="BQ752" i="2"/>
  <c r="BR354" i="2"/>
  <c r="BR435" i="2"/>
  <c r="BQ17" i="2"/>
  <c r="BR164" i="2"/>
  <c r="BQ239" i="2"/>
  <c r="BQ396" i="2"/>
  <c r="BQ720" i="2"/>
  <c r="BR470" i="2"/>
  <c r="BR262" i="2"/>
  <c r="BQ368" i="2"/>
  <c r="BR79" i="2"/>
  <c r="BQ465" i="2"/>
  <c r="BR436" i="2"/>
  <c r="BR269" i="2"/>
  <c r="BQ565" i="2"/>
  <c r="BR123" i="2"/>
  <c r="BQ320" i="2"/>
  <c r="BR331" i="2"/>
  <c r="BR518" i="2"/>
  <c r="BQ723" i="2"/>
  <c r="BR349" i="2"/>
  <c r="BR102" i="2"/>
  <c r="BR802" i="2"/>
  <c r="BQ585" i="2"/>
  <c r="BB585" i="2" s="1"/>
  <c r="BF585" i="2" s="1"/>
  <c r="BQ448" i="2"/>
  <c r="BR683" i="2"/>
  <c r="BR224" i="2"/>
  <c r="BR147" i="2"/>
  <c r="BR35" i="2"/>
  <c r="BR432" i="2"/>
  <c r="BQ384" i="2"/>
  <c r="BR328" i="2"/>
  <c r="BQ439" i="2"/>
  <c r="BR807" i="2"/>
  <c r="BQ641" i="2"/>
  <c r="BR383" i="2"/>
  <c r="BQ571" i="2"/>
  <c r="BQ691" i="2"/>
  <c r="BR160" i="2"/>
  <c r="BR309" i="2"/>
  <c r="BR745" i="2"/>
  <c r="BR118" i="2"/>
  <c r="BR233" i="2"/>
  <c r="BR9" i="2"/>
  <c r="BQ304" i="2"/>
  <c r="BR96" i="2"/>
  <c r="BR235" i="2"/>
  <c r="BQ43" i="2"/>
  <c r="BR680" i="2"/>
  <c r="BQ126" i="2"/>
  <c r="BQ441" i="2"/>
  <c r="BR531" i="2"/>
  <c r="BQ408" i="2"/>
  <c r="BA164" i="2"/>
  <c r="BA437" i="2"/>
  <c r="BC437" i="2" s="1"/>
  <c r="BD437" i="2" s="1"/>
  <c r="BH437" i="2" s="1"/>
  <c r="BA113" i="2"/>
  <c r="BC113" i="2" s="1"/>
  <c r="BG113" i="2" s="1"/>
  <c r="BA728" i="2"/>
  <c r="BA482" i="2"/>
  <c r="BC482" i="2" s="1"/>
  <c r="BG482" i="2" s="1"/>
  <c r="BA207" i="2"/>
  <c r="BA187" i="2"/>
  <c r="BA47" i="2"/>
  <c r="BA789" i="2"/>
  <c r="BC789" i="2" s="1"/>
  <c r="BD789" i="2" s="1"/>
  <c r="BH789" i="2" s="1"/>
  <c r="BA809" i="2"/>
  <c r="BC809" i="2" s="1"/>
  <c r="BG809" i="2" s="1"/>
  <c r="BA35" i="2"/>
  <c r="BA517" i="2"/>
  <c r="BC517" i="2" s="1"/>
  <c r="BD517" i="2" s="1"/>
  <c r="BH517" i="2" s="1"/>
  <c r="BA481" i="2"/>
  <c r="BC481" i="2" s="1"/>
  <c r="BD481" i="2" s="1"/>
  <c r="BH481" i="2" s="1"/>
  <c r="AZ319" i="2"/>
  <c r="BB319" i="2" s="1"/>
  <c r="BF319" i="2" s="1"/>
  <c r="BQ312" i="2"/>
  <c r="BQ811" i="2"/>
  <c r="BR27" i="2"/>
  <c r="BQ182" i="2"/>
  <c r="BQ808" i="2"/>
  <c r="BR93" i="2"/>
  <c r="BQ115" i="2"/>
  <c r="BQ444" i="2"/>
  <c r="BQ594" i="2"/>
  <c r="BQ74" i="2"/>
  <c r="BQ510" i="2"/>
  <c r="BR40" i="2"/>
  <c r="BR404" i="2"/>
  <c r="BC404" i="2" s="1"/>
  <c r="BG404" i="2" s="1"/>
  <c r="BQ36" i="2"/>
  <c r="BQ781" i="2"/>
  <c r="BQ293" i="2"/>
  <c r="BQ250" i="2"/>
  <c r="BQ353" i="2"/>
  <c r="BR590" i="2"/>
  <c r="BC590" i="2" s="1"/>
  <c r="BD590" i="2" s="1"/>
  <c r="BH590" i="2" s="1"/>
  <c r="BR484" i="2"/>
  <c r="BR502" i="2"/>
  <c r="BC502" i="2" s="1"/>
  <c r="BD502" i="2" s="1"/>
  <c r="BH502" i="2" s="1"/>
  <c r="BQ141" i="2"/>
  <c r="BQ288" i="2"/>
  <c r="BQ610" i="2"/>
  <c r="BR770" i="2"/>
  <c r="BR296" i="2"/>
  <c r="BR375" i="2"/>
  <c r="BQ358" i="2"/>
  <c r="BQ483" i="2"/>
  <c r="BQ305" i="2"/>
  <c r="BR563" i="2"/>
  <c r="BQ547" i="2"/>
  <c r="BR264" i="2"/>
  <c r="BQ472" i="2"/>
  <c r="BQ184" i="2"/>
  <c r="BQ403" i="2"/>
  <c r="BQ815" i="2"/>
  <c r="BR11" i="2"/>
  <c r="BR274" i="2"/>
  <c r="BQ599" i="2"/>
  <c r="BR162" i="2"/>
  <c r="BR85" i="2"/>
  <c r="BR81" i="2"/>
  <c r="BQ214" i="2"/>
  <c r="BQ419" i="2"/>
  <c r="BR240" i="2"/>
  <c r="BQ64" i="2"/>
  <c r="BR511" i="2"/>
  <c r="BR179" i="2"/>
  <c r="BC179" i="2" s="1"/>
  <c r="BG179" i="2" s="1"/>
  <c r="BQ413" i="2"/>
  <c r="BR171" i="2"/>
  <c r="BC171" i="2" s="1"/>
  <c r="BD171" i="2" s="1"/>
  <c r="BH171" i="2" s="1"/>
  <c r="BQ688" i="2"/>
  <c r="BR59" i="2"/>
  <c r="BR642" i="2"/>
  <c r="BA664" i="2"/>
  <c r="BA22" i="2"/>
  <c r="BA144" i="2"/>
  <c r="BC144" i="2" s="1"/>
  <c r="BD144" i="2" s="1"/>
  <c r="BH144" i="2" s="1"/>
  <c r="BA649" i="2"/>
  <c r="BC649" i="2" s="1"/>
  <c r="BD649" i="2" s="1"/>
  <c r="BH649" i="2" s="1"/>
  <c r="BA338" i="2"/>
  <c r="BC338" i="2" s="1"/>
  <c r="BG338" i="2" s="1"/>
  <c r="BA446" i="2"/>
  <c r="BC446" i="2" s="1"/>
  <c r="BG446" i="2" s="1"/>
  <c r="BR622" i="2"/>
  <c r="BQ379" i="2"/>
  <c r="BQ202" i="2"/>
  <c r="BR350" i="2"/>
  <c r="BR31" i="2"/>
  <c r="BQ107" i="2"/>
  <c r="BQ779" i="2"/>
  <c r="BR357" i="2"/>
  <c r="BR772" i="2"/>
  <c r="BR195" i="2"/>
  <c r="BQ168" i="2"/>
  <c r="BR83" i="2"/>
  <c r="BQ643" i="2"/>
  <c r="BQ78" i="2"/>
  <c r="BR575" i="2"/>
  <c r="BR146" i="2"/>
  <c r="BQ747" i="2"/>
  <c r="BQ129" i="2"/>
  <c r="BR534" i="2"/>
  <c r="BR15" i="2"/>
  <c r="BR166" i="2"/>
  <c r="BQ145" i="2"/>
  <c r="BQ26" i="2"/>
  <c r="BR719" i="2"/>
  <c r="BQ58" i="2"/>
  <c r="BR798" i="2"/>
  <c r="BR582" i="2"/>
  <c r="BQ275" i="2"/>
  <c r="BQ161" i="2"/>
  <c r="BQ12" i="2"/>
  <c r="BA376" i="2"/>
  <c r="BC376" i="2" s="1"/>
  <c r="BD376" i="2" s="1"/>
  <c r="BH376" i="2" s="1"/>
  <c r="BA701" i="2"/>
  <c r="BC701" i="2" s="1"/>
  <c r="BG701" i="2" s="1"/>
  <c r="AZ206" i="2"/>
  <c r="BB206" i="2" s="1"/>
  <c r="BF206" i="2" s="1"/>
  <c r="BA725" i="2"/>
  <c r="BA456" i="2"/>
  <c r="BA388" i="2"/>
  <c r="BA312" i="2"/>
  <c r="BC312" i="2" s="1"/>
  <c r="BD312" i="2" s="1"/>
  <c r="BH312" i="2" s="1"/>
  <c r="BQ392" i="2"/>
  <c r="BR601" i="2"/>
  <c r="BA62" i="2"/>
  <c r="BC62" i="2" s="1"/>
  <c r="BD62" i="2" s="1"/>
  <c r="BH62" i="2" s="1"/>
  <c r="BA75" i="2"/>
  <c r="BA309" i="2"/>
  <c r="BA779" i="2"/>
  <c r="BC779" i="2" s="1"/>
  <c r="BG779" i="2" s="1"/>
  <c r="BA195" i="2"/>
  <c r="AZ170" i="2"/>
  <c r="BA156" i="2"/>
  <c r="BC156" i="2" s="1"/>
  <c r="BG156" i="2" s="1"/>
  <c r="BA81" i="2"/>
  <c r="BA642" i="2"/>
  <c r="BA472" i="2"/>
  <c r="BC472" i="2" s="1"/>
  <c r="BD472" i="2" s="1"/>
  <c r="BH472" i="2" s="1"/>
  <c r="BA477" i="2"/>
  <c r="BC477" i="2" s="1"/>
  <c r="BD477" i="2" s="1"/>
  <c r="BH477" i="2" s="1"/>
  <c r="AZ248" i="2"/>
  <c r="BR280" i="2"/>
  <c r="BR5" i="2"/>
  <c r="BR445" i="2"/>
  <c r="BQ243" i="2"/>
  <c r="BR131" i="2"/>
  <c r="BR249" i="2"/>
  <c r="BQ532" i="2"/>
  <c r="BQ333" i="2"/>
  <c r="BR68" i="2"/>
  <c r="BR266" i="2"/>
  <c r="BA188" i="2"/>
  <c r="BC188" i="2" s="1"/>
  <c r="BD188" i="2" s="1"/>
  <c r="BH188" i="2" s="1"/>
  <c r="BA700" i="2"/>
  <c r="BC700" i="2" s="1"/>
  <c r="BD700" i="2" s="1"/>
  <c r="BH700" i="2" s="1"/>
  <c r="BA576" i="2"/>
  <c r="BC576" i="2" s="1"/>
  <c r="BG576" i="2" s="1"/>
  <c r="BA640" i="2"/>
  <c r="BC640" i="2" s="1"/>
  <c r="BG640" i="2" s="1"/>
  <c r="BA226" i="2"/>
  <c r="BC226" i="2" s="1"/>
  <c r="BG226" i="2" s="1"/>
  <c r="BA733" i="2"/>
  <c r="BC733" i="2" s="1"/>
  <c r="BD733" i="2" s="1"/>
  <c r="BH733" i="2" s="1"/>
  <c r="BA524" i="2"/>
  <c r="BC524" i="2" s="1"/>
  <c r="BD524" i="2" s="1"/>
  <c r="BH524" i="2" s="1"/>
  <c r="AZ460" i="2"/>
  <c r="BB460" i="2" s="1"/>
  <c r="BF460" i="2" s="1"/>
  <c r="BA562" i="2"/>
  <c r="BC562" i="2" s="1"/>
  <c r="BG562" i="2" s="1"/>
  <c r="BA400" i="2"/>
  <c r="BC400" i="2" s="1"/>
  <c r="BD400" i="2" s="1"/>
  <c r="BH400" i="2" s="1"/>
  <c r="BA421" i="2"/>
  <c r="BC421" i="2" s="1"/>
  <c r="BD421" i="2" s="1"/>
  <c r="BH421" i="2" s="1"/>
  <c r="AZ311" i="2"/>
  <c r="BB311" i="2" s="1"/>
  <c r="BF311" i="2" s="1"/>
  <c r="BR183" i="2"/>
  <c r="BC183" i="2" s="1"/>
  <c r="BG183" i="2" s="1"/>
  <c r="BQ201" i="2"/>
  <c r="BQ812" i="2"/>
  <c r="BA26" i="2"/>
  <c r="BC26" i="2" s="1"/>
  <c r="BG26" i="2" s="1"/>
  <c r="AZ10" i="2"/>
  <c r="BA221" i="2"/>
  <c r="BA313" i="2"/>
  <c r="BC313" i="2" s="1"/>
  <c r="BD313" i="2" s="1"/>
  <c r="BH313" i="2" s="1"/>
  <c r="BA424" i="2"/>
  <c r="BC424" i="2" s="1"/>
  <c r="BG424" i="2" s="1"/>
  <c r="BA645" i="2"/>
  <c r="BC645" i="2" s="1"/>
  <c r="BD645" i="2" s="1"/>
  <c r="BH645" i="2" s="1"/>
  <c r="BA621" i="2"/>
  <c r="BA130" i="2"/>
  <c r="BC130" i="2" s="1"/>
  <c r="BD130" i="2" s="1"/>
  <c r="BH130" i="2" s="1"/>
  <c r="BA214" i="2"/>
  <c r="BC214" i="2" s="1"/>
  <c r="BG214" i="2" s="1"/>
  <c r="BA690" i="2"/>
  <c r="BC690" i="2" s="1"/>
  <c r="BG690" i="2" s="1"/>
  <c r="AZ589" i="2"/>
  <c r="BB589" i="2" s="1"/>
  <c r="BF589" i="2" s="1"/>
  <c r="BA299" i="2"/>
  <c r="BC299" i="2" s="1"/>
  <c r="BD299" i="2" s="1"/>
  <c r="BH299" i="2" s="1"/>
  <c r="AZ323" i="2"/>
  <c r="BB323" i="2" s="1"/>
  <c r="BF323" i="2" s="1"/>
  <c r="BR784" i="2"/>
  <c r="BA731" i="2"/>
  <c r="BC731" i="2" s="1"/>
  <c r="BG731" i="2" s="1"/>
  <c r="BA740" i="2"/>
  <c r="BA815" i="2"/>
  <c r="BC815" i="2" s="1"/>
  <c r="BG815" i="2" s="1"/>
  <c r="BA689" i="2"/>
  <c r="BA13" i="2"/>
  <c r="BC13" i="2" s="1"/>
  <c r="BG13" i="2" s="1"/>
  <c r="AZ528" i="2"/>
  <c r="BB528" i="2" s="1"/>
  <c r="BF528" i="2" s="1"/>
  <c r="BA267" i="2"/>
  <c r="BC267" i="2" s="1"/>
  <c r="BD267" i="2" s="1"/>
  <c r="BH267" i="2" s="1"/>
  <c r="BA244" i="2"/>
  <c r="BC244" i="2" s="1"/>
  <c r="BG244" i="2" s="1"/>
  <c r="BA323" i="2"/>
  <c r="BC323" i="2" s="1"/>
  <c r="BG323" i="2" s="1"/>
  <c r="BQ700" i="2"/>
  <c r="BA228" i="2"/>
  <c r="BC228" i="2" s="1"/>
  <c r="BG228" i="2" s="1"/>
  <c r="AZ126" i="2"/>
  <c r="BR348" i="2"/>
  <c r="BQ450" i="2"/>
  <c r="BQ738" i="2"/>
  <c r="BQ650" i="2"/>
  <c r="BQ276" i="2"/>
  <c r="BB276" i="2" s="1"/>
  <c r="BF276" i="2" s="1"/>
  <c r="BQ634" i="2"/>
  <c r="BR819" i="2"/>
  <c r="BC819" i="2" s="1"/>
  <c r="BG819" i="2" s="1"/>
  <c r="BR711" i="2"/>
  <c r="BQ787" i="2"/>
  <c r="BQ505" i="2"/>
  <c r="BQ67" i="2"/>
  <c r="BQ62" i="2"/>
  <c r="BQ335" i="2"/>
  <c r="BR449" i="2"/>
  <c r="BR741" i="2"/>
  <c r="BR50" i="2"/>
  <c r="BQ45" i="2"/>
  <c r="BR187" i="2"/>
  <c r="BR559" i="2"/>
  <c r="BR209" i="2"/>
  <c r="BQ629" i="2"/>
  <c r="BR199" i="2"/>
  <c r="BR674" i="2"/>
  <c r="BR22" i="2"/>
  <c r="BQ228" i="2"/>
  <c r="BQ731" i="2"/>
  <c r="BQ442" i="2"/>
  <c r="BQ675" i="2"/>
  <c r="BR431" i="2"/>
  <c r="BR684" i="2"/>
  <c r="BC684" i="2" s="1"/>
  <c r="BG684" i="2" s="1"/>
  <c r="BR754" i="2"/>
  <c r="BR382" i="2"/>
  <c r="BR227" i="2"/>
  <c r="BQ545" i="2"/>
  <c r="BQ189" i="2"/>
  <c r="BQ174" i="2"/>
  <c r="BB174" i="2" s="1"/>
  <c r="BF174" i="2" s="1"/>
  <c r="BQ759" i="2"/>
  <c r="BR303" i="2"/>
  <c r="BQ397" i="2"/>
  <c r="BR117" i="2"/>
  <c r="BQ813" i="2"/>
  <c r="BQ70" i="2"/>
  <c r="BR755" i="2"/>
  <c r="BR319" i="2"/>
  <c r="BQ730" i="2"/>
  <c r="BR461" i="2"/>
  <c r="BQ614" i="2"/>
  <c r="BQ197" i="2"/>
  <c r="BR283" i="2"/>
  <c r="BQ783" i="2"/>
  <c r="BR454" i="2"/>
  <c r="BQ299" i="2"/>
  <c r="BQ314" i="2"/>
  <c r="BQ558" i="2"/>
  <c r="BR153" i="2"/>
  <c r="BQ554" i="2"/>
  <c r="BQ617" i="2"/>
  <c r="BR636" i="2"/>
  <c r="BQ247" i="2"/>
  <c r="BR663" i="2"/>
  <c r="BQ18" i="2"/>
  <c r="BR616" i="2"/>
  <c r="BQ138" i="2"/>
  <c r="BR47" i="2"/>
  <c r="BC47" i="2" s="1"/>
  <c r="BD47" i="2" s="1"/>
  <c r="BH47" i="2" s="1"/>
  <c r="BQ237" i="2"/>
  <c r="BQ804" i="2"/>
  <c r="BR23" i="2"/>
  <c r="BR337" i="2"/>
  <c r="BQ109" i="2"/>
  <c r="BR685" i="2"/>
  <c r="BQ576" i="2"/>
  <c r="BR658" i="2"/>
  <c r="BC658" i="2" s="1"/>
  <c r="BD658" i="2" s="1"/>
  <c r="BH658" i="2" s="1"/>
  <c r="BR44" i="2"/>
  <c r="BQ407" i="2"/>
  <c r="BR334" i="2"/>
  <c r="BQ4" i="2"/>
  <c r="BQ120" i="2"/>
  <c r="BQ526" i="2"/>
  <c r="BQ716" i="2"/>
  <c r="BQ28" i="2"/>
  <c r="BQ605" i="2"/>
  <c r="BQ211" i="2"/>
  <c r="BQ555" i="2"/>
  <c r="BQ429" i="2"/>
  <c r="BQ693" i="2"/>
  <c r="BQ817" i="2"/>
  <c r="BQ482" i="2"/>
  <c r="BR177" i="2"/>
  <c r="BQ210" i="2"/>
  <c r="BQ150" i="2"/>
  <c r="BQ94" i="2"/>
  <c r="BQ597" i="2"/>
  <c r="BQ769" i="2"/>
  <c r="BR389" i="2"/>
  <c r="BQ487" i="2"/>
  <c r="BQ630" i="2"/>
  <c r="BR176" i="2"/>
  <c r="BQ139" i="2"/>
  <c r="BR476" i="2"/>
  <c r="BR664" i="2"/>
  <c r="BR410" i="2"/>
  <c r="BR236" i="2"/>
  <c r="BC236" i="2" s="1"/>
  <c r="BD236" i="2" s="1"/>
  <c r="BH236" i="2" s="1"/>
  <c r="BQ608" i="2"/>
  <c r="BQ167" i="2"/>
  <c r="BQ712" i="2"/>
  <c r="BR19" i="2"/>
  <c r="BQ618" i="2"/>
  <c r="BQ20" i="2"/>
  <c r="BR281" i="2"/>
  <c r="BR600" i="2"/>
  <c r="BR252" i="2"/>
  <c r="BC252" i="2" s="1"/>
  <c r="BG252" i="2" s="1"/>
  <c r="BQ463" i="2"/>
  <c r="BR553" i="2"/>
  <c r="BR100" i="2"/>
  <c r="BR317" i="2"/>
  <c r="BR73" i="2"/>
  <c r="BR326" i="2"/>
  <c r="BQ332" i="2"/>
  <c r="BQ789" i="2"/>
  <c r="BR351" i="2"/>
  <c r="BQ762" i="2"/>
  <c r="BQ372" i="2"/>
  <c r="BQ365" i="2"/>
  <c r="BR543" i="2"/>
  <c r="BQ682" i="2"/>
  <c r="BQ352" i="2"/>
  <c r="BQ346" i="2"/>
  <c r="BQ462" i="2"/>
  <c r="BQ491" i="2"/>
  <c r="BQ707" i="2"/>
  <c r="BR818" i="2"/>
  <c r="BR414" i="2"/>
  <c r="BR697" i="2"/>
  <c r="BQ430" i="2"/>
  <c r="BQ89" i="2"/>
  <c r="BR673" i="2"/>
  <c r="BQ654" i="2"/>
  <c r="BQ611" i="2"/>
  <c r="BR743" i="2"/>
  <c r="BQ400" i="2"/>
  <c r="BR359" i="2"/>
  <c r="BQ566" i="2"/>
  <c r="BQ186" i="2"/>
  <c r="BQ222" i="2"/>
  <c r="BR621" i="2"/>
  <c r="BQ143" i="2"/>
  <c r="BQ213" i="2"/>
  <c r="BQ258" i="2"/>
  <c r="BQ606" i="2"/>
  <c r="BQ564" i="2"/>
  <c r="BR360" i="2"/>
  <c r="BR273" i="2"/>
  <c r="BQ452" i="2"/>
  <c r="BQ91" i="2"/>
  <c r="BR86" i="2"/>
  <c r="BR48" i="2"/>
  <c r="BR572" i="2"/>
  <c r="BR290" i="2"/>
  <c r="BR665" i="2"/>
  <c r="BQ492" i="2"/>
  <c r="BB492" i="2" s="1"/>
  <c r="BF492" i="2" s="1"/>
  <c r="BR230" i="2"/>
  <c r="BR41" i="2"/>
  <c r="BQ122" i="2"/>
  <c r="BQ80" i="2"/>
  <c r="BQ398" i="2"/>
  <c r="BQ405" i="2"/>
  <c r="BQ99" i="2"/>
  <c r="BQ90" i="2"/>
  <c r="BQ494" i="2"/>
  <c r="BQ285" i="2"/>
  <c r="BR225" i="2"/>
  <c r="BR207" i="2"/>
  <c r="BQ587" i="2"/>
  <c r="BQ544" i="2"/>
  <c r="BQ277" i="2"/>
  <c r="BR589" i="2"/>
  <c r="BQ14" i="2"/>
  <c r="BQ486" i="2"/>
  <c r="BQ248" i="2"/>
  <c r="BR768" i="2"/>
  <c r="BQ294" i="2"/>
  <c r="BQ267" i="2"/>
  <c r="BR736" i="2"/>
  <c r="BQ307" i="2"/>
  <c r="BQ173" i="2"/>
  <c r="BQ16" i="2"/>
  <c r="BR54" i="2"/>
  <c r="BR75" i="2"/>
  <c r="BQ345" i="2"/>
  <c r="BQ110" i="2"/>
  <c r="BQ190" i="2"/>
  <c r="BR729" i="2"/>
  <c r="BQ499" i="2"/>
  <c r="BR800" i="2"/>
  <c r="BR631" i="2"/>
  <c r="BR694" i="2"/>
  <c r="BC694" i="2" s="1"/>
  <c r="BD694" i="2" s="1"/>
  <c r="BH694" i="2" s="1"/>
  <c r="BQ297" i="2"/>
  <c r="BQ246" i="2"/>
  <c r="BB246" i="2" s="1"/>
  <c r="BF246" i="2" s="1"/>
  <c r="BQ580" i="2"/>
  <c r="BQ256" i="2"/>
  <c r="BR341" i="2"/>
  <c r="BC341" i="2" s="1"/>
  <c r="BD341" i="2" s="1"/>
  <c r="BH341" i="2" s="1"/>
  <c r="BQ803" i="2"/>
  <c r="BR308" i="2"/>
  <c r="BQ500" i="2"/>
  <c r="BQ30" i="2"/>
  <c r="BR206" i="2"/>
  <c r="AZ150" i="2"/>
  <c r="BA140" i="2"/>
  <c r="BA250" i="2"/>
  <c r="BC250" i="2" s="1"/>
  <c r="BG250" i="2" s="1"/>
  <c r="AZ171" i="2"/>
  <c r="BB171" i="2" s="1"/>
  <c r="BF171" i="2" s="1"/>
  <c r="BA342" i="2"/>
  <c r="BC342" i="2" s="1"/>
  <c r="BG342" i="2" s="1"/>
  <c r="BA506" i="2"/>
  <c r="BA625" i="2"/>
  <c r="AZ133" i="2"/>
  <c r="BA93" i="2"/>
  <c r="AZ694" i="2"/>
  <c r="BB694" i="2" s="1"/>
  <c r="BF694" i="2" s="1"/>
  <c r="BA578" i="2"/>
  <c r="BC578" i="2" s="1"/>
  <c r="BD578" i="2" s="1"/>
  <c r="BH578" i="2" s="1"/>
  <c r="BA383" i="2"/>
  <c r="BQ156" i="2"/>
  <c r="BR88" i="2"/>
  <c r="BR529" i="2"/>
  <c r="BQ338" i="2"/>
  <c r="BQ234" i="2"/>
  <c r="BB234" i="2" s="1"/>
  <c r="BF234" i="2" s="1"/>
  <c r="BQ158" i="2"/>
  <c r="BQ508" i="2"/>
  <c r="BR799" i="2"/>
  <c r="BQ480" i="2"/>
  <c r="BB480" i="2" s="1"/>
  <c r="BF480" i="2" s="1"/>
  <c r="BR519" i="2"/>
  <c r="BR56" i="2"/>
  <c r="BC56" i="2" s="1"/>
  <c r="BG56" i="2" s="1"/>
  <c r="BQ355" i="2"/>
  <c r="BR468" i="2"/>
  <c r="BR29" i="2"/>
  <c r="BR591" i="2"/>
  <c r="BQ169" i="2"/>
  <c r="BQ327" i="2"/>
  <c r="BQ192" i="2"/>
  <c r="BQ367" i="2"/>
  <c r="BR624" i="2"/>
  <c r="BQ121" i="2"/>
  <c r="BQ550" i="2"/>
  <c r="BR242" i="2"/>
  <c r="BQ701" i="2"/>
  <c r="BQ321" i="2"/>
  <c r="BQ286" i="2"/>
  <c r="BQ60" i="2"/>
  <c r="BQ278" i="2"/>
  <c r="BR758" i="2"/>
  <c r="BQ623" i="2"/>
  <c r="BQ245" i="2"/>
  <c r="BB245" i="2" s="1"/>
  <c r="BF245" i="2" s="1"/>
  <c r="BQ170" i="2"/>
  <c r="BQ698" i="2"/>
  <c r="BQ57" i="2"/>
  <c r="BR706" i="2"/>
  <c r="BQ330" i="2"/>
  <c r="BR363" i="2"/>
  <c r="BQ809" i="2"/>
  <c r="BQ542" i="2"/>
  <c r="BQ366" i="2"/>
  <c r="BQ677" i="2"/>
  <c r="BR479" i="2"/>
  <c r="BQ406" i="2"/>
  <c r="BQ767" i="2"/>
  <c r="BR786" i="2"/>
  <c r="BQ316" i="2"/>
  <c r="BQ220" i="2"/>
  <c r="BR87" i="2"/>
  <c r="BQ251" i="2"/>
  <c r="BQ113" i="2"/>
  <c r="BQ517" i="2"/>
  <c r="BR219" i="2"/>
  <c r="BQ709" i="2"/>
  <c r="BR55" i="2"/>
  <c r="BR625" i="2"/>
  <c r="BQ134" i="2"/>
  <c r="BR805" i="2"/>
  <c r="BR289" i="2"/>
  <c r="BR695" i="2"/>
  <c r="BQ101" i="2"/>
  <c r="BQ52" i="2"/>
  <c r="BQ371" i="2"/>
  <c r="BQ364" i="2"/>
  <c r="BR300" i="2"/>
  <c r="BR746" i="2"/>
  <c r="BR194" i="2"/>
  <c r="BQ325" i="2"/>
  <c r="BQ257" i="2"/>
  <c r="BR116" i="2"/>
  <c r="BQ259" i="2"/>
  <c r="BQ238" i="2"/>
  <c r="BQ438" i="2"/>
  <c r="BR548" i="2"/>
  <c r="BR232" i="2"/>
  <c r="BQ97" i="2"/>
  <c r="BB97" i="2" s="1"/>
  <c r="BF97" i="2" s="1"/>
  <c r="BQ154" i="2"/>
  <c r="BR270" i="2"/>
  <c r="BR98" i="2"/>
  <c r="BQ291" i="2"/>
  <c r="BR385" i="2"/>
  <c r="BC385" i="2" s="1"/>
  <c r="BG385" i="2" s="1"/>
  <c r="BR661" i="2"/>
  <c r="BQ69" i="2"/>
  <c r="BQ540" i="2"/>
  <c r="BQ298" i="2"/>
  <c r="BR268" i="2"/>
  <c r="BQ254" i="2"/>
  <c r="BR696" i="2"/>
  <c r="BR722" i="2"/>
  <c r="BQ380" i="2"/>
  <c r="BA99" i="2"/>
  <c r="BC99" i="2" s="1"/>
  <c r="BG99" i="2" s="1"/>
  <c r="BA151" i="2"/>
  <c r="BA419" i="2"/>
  <c r="BC419" i="2" s="1"/>
  <c r="BG419" i="2" s="1"/>
  <c r="BA184" i="2"/>
  <c r="BC184" i="2" s="1"/>
  <c r="BG184" i="2" s="1"/>
  <c r="BA83" i="2"/>
  <c r="AZ134" i="2"/>
  <c r="BA720" i="2"/>
  <c r="BC720" i="2" s="1"/>
  <c r="BG720" i="2" s="1"/>
  <c r="AZ615" i="2"/>
  <c r="BA635" i="2"/>
  <c r="AZ561" i="2"/>
  <c r="BA555" i="2"/>
  <c r="BC555" i="2" s="1"/>
  <c r="BD555" i="2" s="1"/>
  <c r="BH555" i="2" s="1"/>
  <c r="BA348" i="2"/>
  <c r="BA311" i="2"/>
  <c r="BR25" i="2"/>
  <c r="BQ573" i="2"/>
  <c r="BR415" i="2"/>
  <c r="BR551" i="2"/>
  <c r="BQ481" i="2"/>
  <c r="BQ342" i="2"/>
  <c r="BQ152" i="2"/>
  <c r="BQ666" i="2"/>
  <c r="BQ313" i="2"/>
  <c r="BQ394" i="2"/>
  <c r="BQ447" i="2"/>
  <c r="BR451" i="2"/>
  <c r="BQ766" i="2"/>
  <c r="BQ416" i="2"/>
  <c r="BQ469" i="2"/>
  <c r="BQ613" i="2"/>
  <c r="BQ253" i="2"/>
  <c r="BR727" i="2"/>
  <c r="BQ645" i="2"/>
  <c r="BQ185" i="2"/>
  <c r="BQ390" i="2"/>
  <c r="BQ218" i="2"/>
  <c r="BQ217" i="2"/>
  <c r="BR215" i="2"/>
  <c r="BQ155" i="2"/>
  <c r="BQ301" i="2"/>
  <c r="BR34" i="2"/>
  <c r="BQ574" i="2"/>
  <c r="BR537" i="2"/>
  <c r="BQ46" i="2"/>
  <c r="BQ376" i="2"/>
  <c r="BR193" i="2"/>
  <c r="BQ627" i="2"/>
  <c r="BQ33" i="2"/>
  <c r="BQ198" i="2"/>
  <c r="BR203" i="2"/>
  <c r="BQ10" i="2"/>
  <c r="BQ21" i="2"/>
  <c r="BR39" i="2"/>
  <c r="BR751" i="2"/>
  <c r="BQ165" i="2"/>
  <c r="BQ593" i="2"/>
  <c r="BB593" i="2" s="1"/>
  <c r="BF593" i="2" s="1"/>
  <c r="BR148" i="2"/>
  <c r="BQ157" i="2"/>
  <c r="BR221" i="2"/>
  <c r="BQ539" i="2"/>
  <c r="BR525" i="2"/>
  <c r="BR72" i="2"/>
  <c r="BR670" i="2"/>
  <c r="BQ24" i="2"/>
  <c r="BQ687" i="2"/>
  <c r="BQ417" i="2"/>
  <c r="BQ556" i="2"/>
  <c r="BQ446" i="2"/>
  <c r="BB446" i="2" s="1"/>
  <c r="BF446" i="2" s="1"/>
  <c r="BR785" i="2"/>
  <c r="BC785" i="2" s="1"/>
  <c r="BD785" i="2" s="1"/>
  <c r="BH785" i="2" s="1"/>
  <c r="BQ794" i="2"/>
  <c r="BQ657" i="2"/>
  <c r="BQ607" i="2"/>
  <c r="BR763" i="2"/>
  <c r="BC763" i="2" s="1"/>
  <c r="BD763" i="2" s="1"/>
  <c r="BH763" i="2" s="1"/>
  <c r="BQ457" i="2"/>
  <c r="BR498" i="2"/>
  <c r="BR506" i="2"/>
  <c r="BR536" i="2"/>
  <c r="BR7" i="2"/>
  <c r="BC7" i="2" s="1"/>
  <c r="BD7" i="2" s="1"/>
  <c r="BH7" i="2" s="1"/>
  <c r="BR466" i="2"/>
  <c r="BA260" i="2"/>
  <c r="BC260" i="2" s="1"/>
  <c r="BG260" i="2" s="1"/>
  <c r="BR485" i="2"/>
  <c r="BR567" i="2"/>
  <c r="BR721" i="2"/>
  <c r="BR619" i="2"/>
  <c r="BQ260" i="2"/>
  <c r="BQ127" i="2"/>
  <c r="BQ737" i="2"/>
  <c r="BR77" i="2"/>
  <c r="BQ423" i="2"/>
  <c r="BQ595" i="2"/>
  <c r="BR705" i="2"/>
  <c r="BC705" i="2" s="1"/>
  <c r="BG705" i="2" s="1"/>
  <c r="BR660" i="2"/>
  <c r="BR773" i="2"/>
  <c r="BQ671" i="2"/>
  <c r="BQ778" i="2"/>
  <c r="BQ796" i="2"/>
  <c r="BR434" i="2"/>
  <c r="BR151" i="2"/>
  <c r="BQ324" i="2"/>
  <c r="BQ424" i="2"/>
  <c r="BR728" i="2"/>
  <c r="BQ477" i="2"/>
  <c r="BR516" i="2"/>
  <c r="BR200" i="2"/>
  <c r="BQ178" i="2"/>
  <c r="BQ541" i="2"/>
  <c r="BQ163" i="2"/>
  <c r="BQ638" i="2"/>
  <c r="BQ124" i="2"/>
  <c r="BQ744" i="2"/>
  <c r="BQ810" i="2"/>
  <c r="BQ475" i="2"/>
  <c r="BR311" i="2"/>
  <c r="BR420" i="2"/>
  <c r="BQ104" i="2"/>
  <c r="BQ130" i="2"/>
  <c r="BQ569" i="2"/>
  <c r="BR53" i="2"/>
  <c r="BR456" i="2"/>
  <c r="BR639" i="2"/>
  <c r="BR523" i="2"/>
  <c r="BQ604" i="2"/>
  <c r="BR411" i="2"/>
  <c r="BR181" i="2"/>
  <c r="BR577" i="2"/>
  <c r="BQ495" i="2"/>
  <c r="BR340" i="2"/>
  <c r="BR373" i="2"/>
  <c r="BC373" i="2" s="1"/>
  <c r="BD373" i="2" s="1"/>
  <c r="BH373" i="2" s="1"/>
  <c r="BQ437" i="2"/>
  <c r="BR159" i="2"/>
  <c r="BQ649" i="2"/>
  <c r="BR620" i="2"/>
  <c r="BQ659" i="2"/>
  <c r="BQ820" i="2"/>
  <c r="BQ13" i="2"/>
  <c r="BQ92" i="2"/>
  <c r="BQ776" i="2"/>
  <c r="BQ588" i="2"/>
  <c r="BQ732" i="2"/>
  <c r="BR425" i="2"/>
  <c r="BR734" i="2"/>
  <c r="BQ512" i="2"/>
  <c r="BQ453" i="2"/>
  <c r="BQ489" i="2"/>
  <c r="BQ655" i="2"/>
  <c r="BQ652" i="2"/>
  <c r="BQ464" i="2"/>
  <c r="BB464" i="2" s="1"/>
  <c r="BF464" i="2" s="1"/>
  <c r="BQ514" i="2"/>
  <c r="BQ507" i="2"/>
  <c r="BR231" i="2"/>
  <c r="BR84" i="2"/>
  <c r="BQ261" i="2"/>
  <c r="BR388" i="2"/>
  <c r="BR626" i="2"/>
  <c r="BQ63" i="2"/>
  <c r="BQ137" i="2"/>
  <c r="BR114" i="2"/>
  <c r="BQ370" i="2"/>
  <c r="BR793" i="2"/>
  <c r="BQ524" i="2"/>
  <c r="BQ387" i="2"/>
  <c r="BQ208" i="2"/>
  <c r="BQ713" i="2"/>
  <c r="BQ421" i="2"/>
  <c r="BQ71" i="2"/>
  <c r="BR760" i="2"/>
  <c r="BR717" i="2"/>
  <c r="BR496" i="2"/>
  <c r="BR546" i="2"/>
  <c r="BQ443" i="2"/>
  <c r="BR263" i="2"/>
  <c r="BQ180" i="2"/>
  <c r="BR343" i="2"/>
  <c r="BR726" i="2"/>
  <c r="BQ612" i="2"/>
  <c r="BR271" i="2"/>
  <c r="BR735" i="2"/>
  <c r="BQ647" i="2"/>
  <c r="BQ777" i="2"/>
  <c r="BB777" i="2" s="1"/>
  <c r="BF777" i="2" s="1"/>
  <c r="BQ662" i="2"/>
  <c r="BQ356" i="2"/>
  <c r="BQ149" i="2"/>
  <c r="BR648" i="2"/>
  <c r="BQ598" i="2"/>
  <c r="BQ315" i="2"/>
  <c r="BQ65" i="2"/>
  <c r="BQ51" i="2"/>
  <c r="BQ322" i="2"/>
  <c r="BQ533" i="2"/>
  <c r="BQ428" i="2"/>
  <c r="BQ579" i="2"/>
  <c r="BQ112" i="2"/>
  <c r="BR549" i="2"/>
  <c r="BQ538" i="2"/>
  <c r="BR204" i="2"/>
  <c r="BR391" i="2"/>
  <c r="BQ667" i="2"/>
  <c r="BQ522" i="2"/>
  <c r="BQ527" i="2"/>
  <c r="BR678" i="2"/>
  <c r="BQ640" i="2"/>
  <c r="BQ749" i="2"/>
  <c r="BR689" i="2"/>
  <c r="BQ646" i="2"/>
  <c r="BQ433" i="2"/>
  <c r="BR513" i="2"/>
  <c r="BR633" i="2"/>
  <c r="BQ361" i="2"/>
  <c r="BQ521" i="2"/>
  <c r="BQ668" i="2"/>
  <c r="BQ132" i="2"/>
  <c r="BR455" i="2"/>
  <c r="BR821" i="2"/>
  <c r="BR520" i="2"/>
  <c r="BR635" i="2"/>
  <c r="BR653" i="2"/>
  <c r="BQ427" i="2"/>
  <c r="BQ287" i="2"/>
  <c r="BQ780" i="2"/>
  <c r="BQ771" i="2"/>
  <c r="BR255" i="2"/>
  <c r="BQ615" i="2"/>
  <c r="BQ761" i="2"/>
  <c r="BQ386" i="2"/>
  <c r="BR103" i="2"/>
  <c r="BQ212" i="2"/>
  <c r="BQ133" i="2"/>
  <c r="BR816" i="2"/>
  <c r="BR702" i="2"/>
  <c r="BR501" i="2"/>
  <c r="BC501" i="2" s="1"/>
  <c r="BD501" i="2" s="1"/>
  <c r="BH501" i="2" s="1"/>
  <c r="BR135" i="2"/>
  <c r="BQ175" i="2"/>
  <c r="BQ681" i="2"/>
  <c r="BQ797" i="2"/>
  <c r="BR399" i="2"/>
  <c r="BQ637" i="2"/>
  <c r="BQ603" i="2"/>
  <c r="BQ562" i="2"/>
  <c r="BR279" i="2"/>
  <c r="BQ188" i="2"/>
  <c r="BQ473" i="2"/>
  <c r="BQ656" i="2"/>
  <c r="BQ764" i="2"/>
  <c r="BQ739" i="2"/>
  <c r="BQ402" i="2"/>
  <c r="BR119" i="2"/>
  <c r="BQ686" i="2"/>
  <c r="BR679" i="2"/>
  <c r="BQ418" i="2"/>
  <c r="BQ708" i="2"/>
  <c r="BR609" i="2"/>
  <c r="BQ644" i="2"/>
  <c r="BQ561" i="2"/>
  <c r="BR704" i="2"/>
  <c r="BR782" i="2"/>
  <c r="BR488" i="2"/>
  <c r="BR742" i="2"/>
  <c r="BR95" i="2"/>
  <c r="BR223" i="2"/>
  <c r="BQ509" i="2"/>
  <c r="BR725" i="2"/>
  <c r="BR710" i="2"/>
  <c r="BC710" i="2" s="1"/>
  <c r="BG710" i="2" s="1"/>
  <c r="BR493" i="2"/>
  <c r="BC493" i="2" s="1"/>
  <c r="BG493" i="2" s="1"/>
  <c r="BQ586" i="2"/>
  <c r="BQ703" i="2"/>
  <c r="BQ172" i="2"/>
  <c r="BR409" i="2"/>
  <c r="BQ672" i="2"/>
  <c r="BR748" i="2"/>
  <c r="BC748" i="2" s="1"/>
  <c r="BD748" i="2" s="1"/>
  <c r="BH748" i="2" s="1"/>
  <c r="BR814" i="2"/>
  <c r="BQ503" i="2"/>
  <c r="BR490" i="2"/>
  <c r="BR140" i="2"/>
  <c r="BR61" i="2"/>
  <c r="BQ628" i="2"/>
  <c r="BQ568" i="2"/>
  <c r="BR471" i="2"/>
  <c r="BR757" i="2"/>
  <c r="BC757" i="2" s="1"/>
  <c r="BG757" i="2" s="1"/>
  <c r="BQ714" i="2"/>
  <c r="BR560" i="2"/>
  <c r="BR458" i="2"/>
  <c r="BR583" i="2"/>
  <c r="BR459" i="2"/>
  <c r="BQ395" i="2"/>
  <c r="BQ822" i="2"/>
  <c r="BQ676" i="2"/>
  <c r="BR592" i="2"/>
  <c r="BQ570" i="2"/>
  <c r="BR756" i="2"/>
  <c r="BQ111" i="2"/>
  <c r="BQ191" i="2"/>
  <c r="BR108" i="2"/>
  <c r="BQ718" i="2"/>
  <c r="BQ792" i="2"/>
  <c r="BR381" i="2"/>
  <c r="BQ795" i="2"/>
  <c r="BR401" i="2"/>
  <c r="BQ651" i="2"/>
  <c r="BQ669" i="2"/>
  <c r="BQ750" i="2"/>
  <c r="BQ581" i="2"/>
  <c r="BR528" i="2"/>
  <c r="BQ578" i="2"/>
  <c r="BQ378" i="2"/>
  <c r="BR295" i="2"/>
  <c r="BR788" i="2"/>
  <c r="BR440" i="2"/>
  <c r="BC440" i="2" s="1"/>
  <c r="BD440" i="2" s="1"/>
  <c r="BH440" i="2" s="1"/>
  <c r="BQ393" i="2"/>
  <c r="BQ504" i="2"/>
  <c r="BQ377" i="2"/>
  <c r="BR740" i="2"/>
  <c r="BQ733" i="2"/>
  <c r="BQ426" i="2"/>
  <c r="BQ806" i="2"/>
  <c r="BQ584" i="2"/>
  <c r="BQ791" i="2"/>
  <c r="BQ557" i="2"/>
  <c r="BQ801" i="2"/>
  <c r="BQ692" i="2"/>
  <c r="BQ474" i="2"/>
  <c r="BQ724" i="2"/>
  <c r="BQ790" i="2"/>
  <c r="BQ497" i="2"/>
  <c r="BQ699" i="2"/>
  <c r="BQ715" i="2"/>
  <c r="BQ774" i="2"/>
  <c r="BQ535" i="2"/>
  <c r="BQ552" i="2"/>
  <c r="BQ602" i="2"/>
  <c r="BC585" i="2"/>
  <c r="BG585" i="2" s="1"/>
  <c r="BC66" i="2"/>
  <c r="BG66" i="2" s="1"/>
  <c r="BC397" i="2"/>
  <c r="BG397" i="2" s="1"/>
  <c r="BC365" i="2"/>
  <c r="BD365" i="2" s="1"/>
  <c r="BH365" i="2" s="1"/>
  <c r="BC510" i="2"/>
  <c r="BG510" i="2" s="1"/>
  <c r="BC316" i="2"/>
  <c r="BD316" i="2" s="1"/>
  <c r="BH316" i="2" s="1"/>
  <c r="BB484" i="2"/>
  <c r="BF484" i="2" s="1"/>
  <c r="BC364" i="2"/>
  <c r="BD364" i="2" s="1"/>
  <c r="BH364" i="2" s="1"/>
  <c r="BC369" i="2"/>
  <c r="BG369" i="2" s="1"/>
  <c r="BB391" i="2"/>
  <c r="BF391" i="2" s="1"/>
  <c r="BC394" i="2"/>
  <c r="BG394" i="2" s="1"/>
  <c r="BC487" i="2"/>
  <c r="BG487" i="2" s="1"/>
  <c r="BC765" i="2"/>
  <c r="BD765" i="2" s="1"/>
  <c r="BH765" i="2" s="1"/>
  <c r="BC379" i="2"/>
  <c r="BG379" i="2" s="1"/>
  <c r="BC542" i="2"/>
  <c r="BG542" i="2" s="1"/>
  <c r="BB476" i="2"/>
  <c r="BF476" i="2" s="1"/>
  <c r="BC49" i="2"/>
  <c r="BG49" i="2" s="1"/>
  <c r="BC318" i="2"/>
  <c r="BD318" i="2" s="1"/>
  <c r="BH318" i="2" s="1"/>
  <c r="BC173" i="2"/>
  <c r="BG173" i="2" s="1"/>
  <c r="BC557" i="2"/>
  <c r="BD557" i="2" s="1"/>
  <c r="BH557" i="2" s="1"/>
  <c r="BC552" i="2"/>
  <c r="BD552" i="2" s="1"/>
  <c r="BH552" i="2" s="1"/>
  <c r="BC584" i="2"/>
  <c r="BG584" i="2" s="1"/>
  <c r="BC403" i="2"/>
  <c r="BG403" i="2" s="1"/>
  <c r="BC178" i="2"/>
  <c r="BD178" i="2" s="1"/>
  <c r="BH178" i="2" s="1"/>
  <c r="BC24" i="2"/>
  <c r="BG24" i="2" s="1"/>
  <c r="BC163" i="2"/>
  <c r="BD163" i="2" s="1"/>
  <c r="BH163" i="2" s="1"/>
  <c r="BC115" i="2"/>
  <c r="BD115" i="2" s="1"/>
  <c r="BH115" i="2" s="1"/>
  <c r="BC558" i="2"/>
  <c r="BD558" i="2" s="1"/>
  <c r="BH558" i="2" s="1"/>
  <c r="BB271" i="2"/>
  <c r="BF271" i="2" s="1"/>
  <c r="BC284" i="2"/>
  <c r="BG284" i="2" s="1"/>
  <c r="BB488" i="2"/>
  <c r="BF488" i="2" s="1"/>
  <c r="BC672" i="2"/>
  <c r="BG672" i="2" s="1"/>
  <c r="BC495" i="2"/>
  <c r="BD495" i="2" s="1"/>
  <c r="BH495" i="2" s="1"/>
  <c r="BC574" i="2"/>
  <c r="BD574" i="2" s="1"/>
  <c r="BH574" i="2" s="1"/>
  <c r="BC811" i="2"/>
  <c r="BG811" i="2" s="1"/>
  <c r="BB142" i="2"/>
  <c r="BF142" i="2" s="1"/>
  <c r="BC336" i="2"/>
  <c r="BD336" i="2" s="1"/>
  <c r="BH336" i="2" s="1"/>
  <c r="BB383" i="2"/>
  <c r="BF383" i="2" s="1"/>
  <c r="BB106" i="2"/>
  <c r="BF106" i="2" s="1"/>
  <c r="BC17" i="2"/>
  <c r="BG17" i="2" s="1"/>
  <c r="BC783" i="2"/>
  <c r="BD783" i="2" s="1"/>
  <c r="BH783" i="2" s="1"/>
  <c r="BB374" i="2"/>
  <c r="BF374" i="2" s="1"/>
  <c r="BC277" i="2"/>
  <c r="BG277" i="2" s="1"/>
  <c r="BC65" i="2"/>
  <c r="BD65" i="2" s="1"/>
  <c r="BH65" i="2" s="1"/>
  <c r="BC478" i="2"/>
  <c r="BG478" i="2" s="1"/>
  <c r="BC579" i="2"/>
  <c r="BD579" i="2" s="1"/>
  <c r="BH579" i="2" s="1"/>
  <c r="BC112" i="2"/>
  <c r="BG112" i="2" s="1"/>
  <c r="BB706" i="2"/>
  <c r="BF706" i="2" s="1"/>
  <c r="BC345" i="2"/>
  <c r="BG345" i="2" s="1"/>
  <c r="BC190" i="2"/>
  <c r="BG190" i="2" s="1"/>
  <c r="BB240" i="2"/>
  <c r="BF240" i="2" s="1"/>
  <c r="BC475" i="2"/>
  <c r="BD475" i="2" s="1"/>
  <c r="BH475" i="2" s="1"/>
  <c r="BB59" i="2"/>
  <c r="BF59" i="2" s="1"/>
  <c r="BC169" i="2"/>
  <c r="BD169" i="2" s="1"/>
  <c r="BH169" i="2" s="1"/>
  <c r="BA305" i="2"/>
  <c r="AZ300" i="2"/>
  <c r="BA41" i="2"/>
  <c r="BA390" i="2"/>
  <c r="BA168" i="2"/>
  <c r="BC168" i="2" s="1"/>
  <c r="BA110" i="2"/>
  <c r="BC110" i="2" s="1"/>
  <c r="AZ167" i="2"/>
  <c r="AZ195" i="2"/>
  <c r="BA44" i="2"/>
  <c r="BA128" i="2"/>
  <c r="BA181" i="2"/>
  <c r="BA232" i="2"/>
  <c r="BA246" i="2"/>
  <c r="BA535" i="2"/>
  <c r="BA569" i="2"/>
  <c r="BC569" i="2" s="1"/>
  <c r="BA653" i="2"/>
  <c r="BA743" i="2"/>
  <c r="BA775" i="2"/>
  <c r="BA712" i="2"/>
  <c r="BA696" i="2"/>
  <c r="BA681" i="2"/>
  <c r="BA572" i="2"/>
  <c r="BA692" i="2"/>
  <c r="BA399" i="2"/>
  <c r="BA514" i="2"/>
  <c r="BA657" i="2"/>
  <c r="AZ218" i="2"/>
  <c r="AZ137" i="2"/>
  <c r="AZ101" i="2"/>
  <c r="AZ194" i="2"/>
  <c r="BA745" i="2"/>
  <c r="BA753" i="2"/>
  <c r="BC753" i="2" s="1"/>
  <c r="BA721" i="2"/>
  <c r="BA674" i="2"/>
  <c r="BA786" i="2"/>
  <c r="AZ619" i="2"/>
  <c r="BA504" i="2"/>
  <c r="BA488" i="2"/>
  <c r="BA508" i="2"/>
  <c r="BA492" i="2"/>
  <c r="BA476" i="2"/>
  <c r="AZ452" i="2"/>
  <c r="BA433" i="2"/>
  <c r="AZ433" i="2"/>
  <c r="BA331" i="2"/>
  <c r="AZ407" i="2"/>
  <c r="AZ327" i="2"/>
  <c r="AZ265" i="2"/>
  <c r="BA564" i="2"/>
  <c r="BC564" i="2" s="1"/>
  <c r="BA522" i="2"/>
  <c r="BA215" i="2"/>
  <c r="AZ46" i="2"/>
  <c r="BA762" i="2"/>
  <c r="BA746" i="2"/>
  <c r="BA654" i="2"/>
  <c r="BA734" i="2"/>
  <c r="BA497" i="2"/>
  <c r="AZ18" i="2"/>
  <c r="AZ146" i="2"/>
  <c r="BA91" i="2"/>
  <c r="AZ138" i="2"/>
  <c r="BA132" i="2"/>
  <c r="BA238" i="2"/>
  <c r="BA280" i="2"/>
  <c r="AZ297" i="2"/>
  <c r="BA427" i="2"/>
  <c r="BA124" i="2"/>
  <c r="BA172" i="2"/>
  <c r="BC172" i="2" s="1"/>
  <c r="AZ223" i="2"/>
  <c r="BA241" i="2"/>
  <c r="BC241" i="2" s="1"/>
  <c r="BA346" i="2"/>
  <c r="BA644" i="2"/>
  <c r="BA441" i="2"/>
  <c r="BA744" i="2"/>
  <c r="BA688" i="2"/>
  <c r="BA723" i="2"/>
  <c r="BA699" i="2"/>
  <c r="BA68" i="2"/>
  <c r="BA61" i="2"/>
  <c r="BA28" i="2"/>
  <c r="BA781" i="2"/>
  <c r="BA730" i="2"/>
  <c r="BA591" i="2"/>
  <c r="BA750" i="2"/>
  <c r="BA513" i="2"/>
  <c r="AZ557" i="2"/>
  <c r="BA460" i="2"/>
  <c r="AZ544" i="2"/>
  <c r="BA676" i="2"/>
  <c r="BA755" i="2"/>
  <c r="BA146" i="2"/>
  <c r="AZ222" i="2"/>
  <c r="BA223" i="2"/>
  <c r="AZ178" i="2"/>
  <c r="AZ226" i="2"/>
  <c r="BA137" i="2"/>
  <c r="BA687" i="2"/>
  <c r="BA42" i="2"/>
  <c r="BA805" i="2"/>
  <c r="BA714" i="2"/>
  <c r="BC714" i="2" s="1"/>
  <c r="BD714" i="2" s="1"/>
  <c r="BH714" i="2" s="1"/>
  <c r="BA638" i="2"/>
  <c r="AZ601" i="2"/>
  <c r="BA544" i="2"/>
  <c r="BC544" i="2" s="1"/>
  <c r="BD544" i="2" s="1"/>
  <c r="BH544" i="2" s="1"/>
  <c r="BA766" i="2"/>
  <c r="BA718" i="2"/>
  <c r="BA575" i="2"/>
  <c r="BA435" i="2"/>
  <c r="BA324" i="2"/>
  <c r="BA278" i="2"/>
  <c r="BA118" i="2"/>
  <c r="BA180" i="2"/>
  <c r="BA213" i="2"/>
  <c r="BA38" i="2"/>
  <c r="BA21" i="2"/>
  <c r="BC21" i="2" s="1"/>
  <c r="BA37" i="2"/>
  <c r="BA84" i="2"/>
  <c r="BA177" i="2"/>
  <c r="BA366" i="2"/>
  <c r="BA59" i="2"/>
  <c r="BA80" i="2"/>
  <c r="BA165" i="2"/>
  <c r="BA351" i="2"/>
  <c r="BA486" i="2"/>
  <c r="BA518" i="2"/>
  <c r="BA580" i="2"/>
  <c r="BA727" i="2"/>
  <c r="BA759" i="2"/>
  <c r="BA791" i="2"/>
  <c r="BA470" i="2"/>
  <c r="BA546" i="2"/>
  <c r="BA665" i="2"/>
  <c r="BA760" i="2"/>
  <c r="BA803" i="2"/>
  <c r="BA609" i="2"/>
  <c r="BA661" i="2"/>
  <c r="BA423" i="2"/>
  <c r="BC423" i="2" s="1"/>
  <c r="BA465" i="2"/>
  <c r="BA498" i="2"/>
  <c r="BA538" i="2"/>
  <c r="BC538" i="2" s="1"/>
  <c r="BA808" i="2"/>
  <c r="BC808" i="2" s="1"/>
  <c r="AZ186" i="2"/>
  <c r="AZ149" i="2"/>
  <c r="BA129" i="2"/>
  <c r="BC129" i="2" s="1"/>
  <c r="BA222" i="2"/>
  <c r="BA174" i="2"/>
  <c r="AZ145" i="2"/>
  <c r="AZ129" i="2"/>
  <c r="BA111" i="2"/>
  <c r="BA206" i="2"/>
  <c r="BA162" i="2"/>
  <c r="BA119" i="2"/>
  <c r="BA218" i="2"/>
  <c r="BA186" i="2"/>
  <c r="BA170" i="2"/>
  <c r="AZ81" i="2"/>
  <c r="BB81" i="2" s="1"/>
  <c r="BA60" i="2"/>
  <c r="BA793" i="2"/>
  <c r="BA761" i="2"/>
  <c r="BA729" i="2"/>
  <c r="BA682" i="2"/>
  <c r="BA817" i="2"/>
  <c r="AZ801" i="2"/>
  <c r="BA778" i="2"/>
  <c r="BA89" i="2"/>
  <c r="AZ821" i="2"/>
  <c r="BB821" i="2" s="1"/>
  <c r="BA813" i="2"/>
  <c r="BA769" i="2"/>
  <c r="BC769" i="2" s="1"/>
  <c r="BD769" i="2" s="1"/>
  <c r="BH769" i="2" s="1"/>
  <c r="BA737" i="2"/>
  <c r="BA698" i="2"/>
  <c r="BC698" i="2" s="1"/>
  <c r="BG698" i="2" s="1"/>
  <c r="BA40" i="2"/>
  <c r="AZ26" i="2"/>
  <c r="AZ714" i="2"/>
  <c r="BA670" i="2"/>
  <c r="AZ761" i="2"/>
  <c r="AZ745" i="2"/>
  <c r="AZ729" i="2"/>
  <c r="BA667" i="2"/>
  <c r="AZ532" i="2"/>
  <c r="AZ508" i="2"/>
  <c r="BA611" i="2"/>
  <c r="BA595" i="2"/>
  <c r="BA11" i="2"/>
  <c r="BA220" i="2"/>
  <c r="BA355" i="2"/>
  <c r="BC355" i="2" s="1"/>
  <c r="AZ184" i="2"/>
  <c r="AZ316" i="2"/>
  <c r="AZ130" i="2"/>
  <c r="AZ196" i="2"/>
  <c r="BA265" i="2"/>
  <c r="AZ358" i="2"/>
  <c r="BA197" i="2"/>
  <c r="AZ14" i="2"/>
  <c r="BA87" i="2"/>
  <c r="AZ74" i="2"/>
  <c r="BA48" i="2"/>
  <c r="BA71" i="2"/>
  <c r="BA92" i="2"/>
  <c r="BC92" i="2" s="1"/>
  <c r="AZ164" i="2"/>
  <c r="AZ231" i="2"/>
  <c r="BA292" i="2"/>
  <c r="BA317" i="2"/>
  <c r="BA354" i="2"/>
  <c r="BA375" i="2"/>
  <c r="BA114" i="2"/>
  <c r="BA152" i="2"/>
  <c r="BA208" i="2"/>
  <c r="BA254" i="2"/>
  <c r="BA269" i="2"/>
  <c r="BA306" i="2"/>
  <c r="BA367" i="2"/>
  <c r="BA88" i="2"/>
  <c r="BA109" i="2"/>
  <c r="BA135" i="2"/>
  <c r="BA159" i="2"/>
  <c r="AZ207" i="2"/>
  <c r="BA205" i="2"/>
  <c r="BA276" i="2"/>
  <c r="BC276" i="2" s="1"/>
  <c r="AZ328" i="2"/>
  <c r="BB328" i="2" s="1"/>
  <c r="BA339" i="2"/>
  <c r="BA381" i="2"/>
  <c r="BA398" i="2"/>
  <c r="BA458" i="2"/>
  <c r="BA139" i="2"/>
  <c r="AZ227" i="2"/>
  <c r="BB227" i="2" s="1"/>
  <c r="BA288" i="2"/>
  <c r="AZ296" i="2"/>
  <c r="BA314" i="2"/>
  <c r="BC314" i="2" s="1"/>
  <c r="BA377" i="2"/>
  <c r="BA534" i="2"/>
  <c r="BA587" i="2"/>
  <c r="BC587" i="2" s="1"/>
  <c r="AZ765" i="2"/>
  <c r="AZ749" i="2"/>
  <c r="AZ733" i="2"/>
  <c r="AZ717" i="2"/>
  <c r="BA619" i="2"/>
  <c r="BA509" i="2"/>
  <c r="BC509" i="2" s="1"/>
  <c r="BA666" i="2"/>
  <c r="BA650" i="2"/>
  <c r="BA582" i="2"/>
  <c r="BA566" i="2"/>
  <c r="BA512" i="2"/>
  <c r="BA496" i="2"/>
  <c r="BA480" i="2"/>
  <c r="BC480" i="2" s="1"/>
  <c r="BA489" i="2"/>
  <c r="BA532" i="2"/>
  <c r="BA516" i="2"/>
  <c r="BA500" i="2"/>
  <c r="BA484" i="2"/>
  <c r="BA485" i="2"/>
  <c r="BA349" i="2"/>
  <c r="BA420" i="2"/>
  <c r="BA405" i="2"/>
  <c r="BA389" i="2"/>
  <c r="BA444" i="2"/>
  <c r="BA387" i="2"/>
  <c r="BA439" i="2"/>
  <c r="AZ399" i="2"/>
  <c r="BA361" i="2"/>
  <c r="BA295" i="2"/>
  <c r="BA300" i="2"/>
  <c r="BA290" i="2"/>
  <c r="BA273" i="2"/>
  <c r="BA262" i="2"/>
  <c r="BA519" i="2"/>
  <c r="BA601" i="2"/>
  <c r="BA637" i="2"/>
  <c r="BA660" i="2"/>
  <c r="BA602" i="2"/>
  <c r="AZ711" i="2"/>
  <c r="BA807" i="2"/>
  <c r="BA788" i="2"/>
  <c r="BA415" i="2"/>
  <c r="BA573" i="2"/>
  <c r="BA648" i="2"/>
  <c r="BA680" i="2"/>
  <c r="BA526" i="2"/>
  <c r="BC526" i="2" s="1"/>
  <c r="BA556" i="2"/>
  <c r="BA596" i="2"/>
  <c r="BA459" i="2"/>
  <c r="BA589" i="2"/>
  <c r="BA641" i="2"/>
  <c r="BA739" i="2"/>
  <c r="BC739" i="2" s="1"/>
  <c r="BA771" i="2"/>
  <c r="BA198" i="2"/>
  <c r="BA145" i="2"/>
  <c r="BC145" i="2" s="1"/>
  <c r="AZ153" i="2"/>
  <c r="BA138" i="2"/>
  <c r="BC138" i="2" s="1"/>
  <c r="BA73" i="2"/>
  <c r="AZ161" i="2"/>
  <c r="AZ214" i="2"/>
  <c r="BA182" i="2"/>
  <c r="BA50" i="2"/>
  <c r="AZ93" i="2"/>
  <c r="BA77" i="2"/>
  <c r="BA20" i="2"/>
  <c r="BA9" i="2"/>
  <c r="AZ789" i="2"/>
  <c r="BA773" i="2"/>
  <c r="BA741" i="2"/>
  <c r="BA97" i="2"/>
  <c r="AZ50" i="2"/>
  <c r="AZ34" i="2"/>
  <c r="BB34" i="2" s="1"/>
  <c r="AZ22" i="2"/>
  <c r="BA16" i="2"/>
  <c r="BA679" i="2"/>
  <c r="AZ8" i="2"/>
  <c r="BA706" i="2"/>
  <c r="BA686" i="2"/>
  <c r="AZ678" i="2"/>
  <c r="AZ666" i="2"/>
  <c r="AZ650" i="2"/>
  <c r="AZ569" i="2"/>
  <c r="AZ504" i="2"/>
  <c r="BA662" i="2"/>
  <c r="BA646" i="2"/>
  <c r="BC646" i="2" s="1"/>
  <c r="BA631" i="2"/>
  <c r="BA563" i="2"/>
  <c r="BA782" i="2"/>
  <c r="BA774" i="2"/>
  <c r="BC774" i="2" s="1"/>
  <c r="BA758" i="2"/>
  <c r="BA742" i="2"/>
  <c r="BA726" i="2"/>
  <c r="AZ670" i="2"/>
  <c r="AZ654" i="2"/>
  <c r="AZ638" i="2"/>
  <c r="AZ631" i="2"/>
  <c r="BB631" i="2" s="1"/>
  <c r="BA559" i="2"/>
  <c r="BA505" i="2"/>
  <c r="BA599" i="2"/>
  <c r="AZ573" i="2"/>
  <c r="AZ456" i="2"/>
  <c r="AZ438" i="2"/>
  <c r="BA368" i="2"/>
  <c r="BC368" i="2" s="1"/>
  <c r="BA447" i="2"/>
  <c r="BA396" i="2"/>
  <c r="BA353" i="2"/>
  <c r="BA332" i="2"/>
  <c r="BC332" i="2" s="1"/>
  <c r="BA413" i="2"/>
  <c r="AZ315" i="2"/>
  <c r="BA263" i="2"/>
  <c r="BA333" i="2"/>
  <c r="AZ307" i="2"/>
  <c r="BA286" i="2"/>
  <c r="AZ261" i="2"/>
  <c r="BA310" i="2"/>
  <c r="BC310" i="2" s="1"/>
  <c r="BA242" i="2"/>
  <c r="BA347" i="2"/>
  <c r="BA391" i="2"/>
  <c r="BA209" i="2"/>
  <c r="AZ430" i="2"/>
  <c r="BA533" i="2"/>
  <c r="BC533" i="2" s="1"/>
  <c r="BA577" i="2"/>
  <c r="BA719" i="2"/>
  <c r="BA751" i="2"/>
  <c r="BA565" i="2"/>
  <c r="BA605" i="2"/>
  <c r="BA616" i="2"/>
  <c r="BA141" i="2"/>
  <c r="BA150" i="2"/>
  <c r="BC150" i="2" s="1"/>
  <c r="AZ190" i="2"/>
  <c r="AZ111" i="2"/>
  <c r="BA82" i="2"/>
  <c r="BC82" i="2" s="1"/>
  <c r="AZ162" i="2"/>
  <c r="BB162" i="2" s="1"/>
  <c r="BA69" i="2"/>
  <c r="BC69" i="2" s="1"/>
  <c r="BA31" i="2"/>
  <c r="BA19" i="2"/>
  <c r="BA797" i="2"/>
  <c r="BA94" i="2"/>
  <c r="BC94" i="2" s="1"/>
  <c r="BA43" i="2"/>
  <c r="AZ30" i="2"/>
  <c r="AZ817" i="2"/>
  <c r="BA23" i="2"/>
  <c r="BA675" i="2"/>
  <c r="BA659" i="2"/>
  <c r="BC659" i="2" s="1"/>
  <c r="BA643" i="2"/>
  <c r="BC643" i="2" s="1"/>
  <c r="BA567" i="2"/>
  <c r="BA603" i="2"/>
  <c r="AZ581" i="2"/>
  <c r="AZ781" i="2"/>
  <c r="AZ773" i="2"/>
  <c r="AZ757" i="2"/>
  <c r="AZ741" i="2"/>
  <c r="BB741" i="2" s="1"/>
  <c r="AZ725" i="2"/>
  <c r="BA663" i="2"/>
  <c r="BA647" i="2"/>
  <c r="AZ597" i="2"/>
  <c r="BA448" i="2"/>
  <c r="BA344" i="2"/>
  <c r="BC344" i="2" s="1"/>
  <c r="BA436" i="2"/>
  <c r="BA356" i="2"/>
  <c r="BC356" i="2" s="1"/>
  <c r="BA319" i="2"/>
  <c r="BA296" i="2"/>
  <c r="BA282" i="2"/>
  <c r="BA266" i="2"/>
  <c r="BA327" i="2"/>
  <c r="AZ282" i="2"/>
  <c r="AZ257" i="2"/>
  <c r="BA196" i="2"/>
  <c r="AZ175" i="2"/>
  <c r="BA298" i="2"/>
  <c r="AZ179" i="2"/>
  <c r="BA224" i="2"/>
  <c r="BC224" i="2" s="1"/>
  <c r="BA293" i="2"/>
  <c r="BA52" i="2"/>
  <c r="BA131" i="2"/>
  <c r="BA10" i="2"/>
  <c r="BC10" i="2" s="1"/>
  <c r="BA45" i="2"/>
  <c r="BA122" i="2"/>
  <c r="AZ188" i="2"/>
  <c r="BA597" i="2"/>
  <c r="BC597" i="2" s="1"/>
  <c r="BA593" i="2"/>
  <c r="BA799" i="2"/>
  <c r="BA407" i="2"/>
  <c r="BA462" i="2"/>
  <c r="BC462" i="2" s="1"/>
  <c r="BA673" i="2"/>
  <c r="BA633" i="2"/>
  <c r="BA656" i="2"/>
  <c r="BC656" i="2" s="1"/>
  <c r="BA787" i="2"/>
  <c r="BA153" i="2"/>
  <c r="AZ202" i="2"/>
  <c r="AZ141" i="2"/>
  <c r="AZ125" i="2"/>
  <c r="BA175" i="2"/>
  <c r="AZ67" i="2"/>
  <c r="BA191" i="2"/>
  <c r="AZ85" i="2"/>
  <c r="BB85" i="2" s="1"/>
  <c r="BA85" i="2"/>
  <c r="BA12" i="2"/>
  <c r="BA821" i="2"/>
  <c r="BA8" i="2"/>
  <c r="BA777" i="2"/>
  <c r="AZ702" i="2"/>
  <c r="AZ28" i="2"/>
  <c r="BA749" i="2"/>
  <c r="BA717" i="2"/>
  <c r="AZ512" i="2"/>
  <c r="AZ496" i="2"/>
  <c r="AZ662" i="2"/>
  <c r="AZ646" i="2"/>
  <c r="BA528" i="2"/>
  <c r="BA554" i="2"/>
  <c r="BA473" i="2"/>
  <c r="BC473" i="2" s="1"/>
  <c r="BA392" i="2"/>
  <c r="BA360" i="2"/>
  <c r="BA429" i="2"/>
  <c r="BA408" i="2"/>
  <c r="BC408" i="2" s="1"/>
  <c r="BA425" i="2"/>
  <c r="BA340" i="2"/>
  <c r="AZ303" i="2"/>
  <c r="BA258" i="2"/>
  <c r="BA79" i="2"/>
  <c r="BA63" i="2"/>
  <c r="AZ301" i="2"/>
  <c r="BA256" i="2"/>
  <c r="BC256" i="2" s="1"/>
  <c r="BA334" i="2"/>
  <c r="BA402" i="2"/>
  <c r="BC402" i="2" s="1"/>
  <c r="AZ183" i="2"/>
  <c r="BB183" i="2" s="1"/>
  <c r="AZ199" i="2"/>
  <c r="AZ320" i="2"/>
  <c r="AZ158" i="2"/>
  <c r="BA216" i="2"/>
  <c r="BA225" i="2"/>
  <c r="AZ321" i="2"/>
  <c r="BA363" i="2"/>
  <c r="BA466" i="2"/>
  <c r="AZ628" i="2"/>
  <c r="BA560" i="2"/>
  <c r="BA613" i="2"/>
  <c r="BC613" i="2" s="1"/>
  <c r="AZ549" i="2"/>
  <c r="BA561" i="2"/>
  <c r="BA708" i="2"/>
  <c r="BA735" i="2"/>
  <c r="BA767" i="2"/>
  <c r="BC767" i="2" s="1"/>
  <c r="BA581" i="2"/>
  <c r="BA704" i="2"/>
  <c r="BA795" i="2"/>
  <c r="BA202" i="2"/>
  <c r="BC202" i="2" s="1"/>
  <c r="BA157" i="2"/>
  <c r="BC157" i="2" s="1"/>
  <c r="BA134" i="2"/>
  <c r="BA90" i="2"/>
  <c r="BC90" i="2" s="1"/>
  <c r="BA210" i="2"/>
  <c r="AZ210" i="2"/>
  <c r="BA166" i="2"/>
  <c r="BA125" i="2"/>
  <c r="AZ115" i="2"/>
  <c r="AZ63" i="2"/>
  <c r="AZ12" i="2"/>
  <c r="BA790" i="2"/>
  <c r="BC790" i="2" s="1"/>
  <c r="BA101" i="2"/>
  <c r="BA36" i="2"/>
  <c r="AZ17" i="2"/>
  <c r="BA651" i="2"/>
  <c r="AZ565" i="2"/>
  <c r="BA671" i="2"/>
  <c r="BA655" i="2"/>
  <c r="BA639" i="2"/>
  <c r="BA607" i="2"/>
  <c r="BA615" i="2"/>
  <c r="BA583" i="2"/>
  <c r="BA548" i="2"/>
  <c r="AZ442" i="2"/>
  <c r="AZ421" i="2"/>
  <c r="BA372" i="2"/>
  <c r="BC372" i="2" s="1"/>
  <c r="BA417" i="2"/>
  <c r="BA337" i="2"/>
  <c r="BA352" i="2"/>
  <c r="BA315" i="2"/>
  <c r="BA307" i="2"/>
  <c r="BA274" i="2"/>
  <c r="BA240" i="2"/>
  <c r="BA271" i="2"/>
  <c r="BA14" i="2"/>
  <c r="BC14" i="2" s="1"/>
  <c r="AZ163" i="2"/>
  <c r="BA67" i="2"/>
  <c r="AZ55" i="2"/>
  <c r="BA503" i="2"/>
  <c r="BA511" i="2"/>
  <c r="BA652" i="2"/>
  <c r="BC652" i="2" s="1"/>
  <c r="BA410" i="2"/>
  <c r="AZ166" i="2"/>
  <c r="AZ77" i="2"/>
  <c r="BA54" i="2"/>
  <c r="AZ36" i="2"/>
  <c r="BA217" i="2"/>
  <c r="BA143" i="2"/>
  <c r="BA231" i="2"/>
  <c r="BA264" i="2"/>
  <c r="AZ176" i="2"/>
  <c r="BA483" i="2"/>
  <c r="BA756" i="2"/>
  <c r="BA491" i="2"/>
  <c r="BC491" i="2" s="1"/>
  <c r="BA568" i="2"/>
  <c r="BA736" i="2"/>
  <c r="AZ191" i="2"/>
  <c r="AZ305" i="2"/>
  <c r="BA445" i="2"/>
  <c r="BA764" i="2"/>
  <c r="BC764" i="2" s="1"/>
  <c r="BA474" i="2"/>
  <c r="BC474" i="2" s="1"/>
  <c r="BA86" i="2"/>
  <c r="BA46" i="2"/>
  <c r="BA770" i="2"/>
  <c r="BA754" i="2"/>
  <c r="BA738" i="2"/>
  <c r="BC738" i="2" s="1"/>
  <c r="BA722" i="2"/>
  <c r="AZ603" i="2"/>
  <c r="BA586" i="2"/>
  <c r="BC586" i="2" s="1"/>
  <c r="BA623" i="2"/>
  <c r="BA520" i="2"/>
  <c r="BA540" i="2"/>
  <c r="BC540" i="2" s="1"/>
  <c r="BA452" i="2"/>
  <c r="AZ403" i="2"/>
  <c r="BA443" i="2"/>
  <c r="BA393" i="2"/>
  <c r="BC393" i="2" s="1"/>
  <c r="BA357" i="2"/>
  <c r="BA308" i="2"/>
  <c r="AZ252" i="2"/>
  <c r="BA320" i="2"/>
  <c r="AZ299" i="2"/>
  <c r="BA127" i="2"/>
  <c r="BA204" i="2"/>
  <c r="AZ324" i="2"/>
  <c r="BA370" i="2"/>
  <c r="BA95" i="2"/>
  <c r="BA136" i="2"/>
  <c r="AZ168" i="2"/>
  <c r="AZ219" i="2"/>
  <c r="BB219" i="2" s="1"/>
  <c r="BA335" i="2"/>
  <c r="BA33" i="2"/>
  <c r="BA34" i="2"/>
  <c r="BA160" i="2"/>
  <c r="BA212" i="2"/>
  <c r="BA176" i="2"/>
  <c r="BA275" i="2"/>
  <c r="BC275" i="2" s="1"/>
  <c r="BA617" i="2"/>
  <c r="BA716" i="2"/>
  <c r="BA499" i="2"/>
  <c r="BC499" i="2" s="1"/>
  <c r="BA747" i="2"/>
  <c r="BA780" i="2"/>
  <c r="BC780" i="2" s="1"/>
  <c r="BA494" i="2"/>
  <c r="BC494" i="2" s="1"/>
  <c r="BA772" i="2"/>
  <c r="BA507" i="2"/>
  <c r="BA752" i="2"/>
  <c r="BA167" i="2"/>
  <c r="BA219" i="2"/>
  <c r="BA142" i="2"/>
  <c r="BA126" i="2"/>
  <c r="BC126" i="2" s="1"/>
  <c r="BA194" i="2"/>
  <c r="BA149" i="2"/>
  <c r="BA230" i="2"/>
  <c r="AZ89" i="2"/>
  <c r="BA801" i="2"/>
  <c r="BC801" i="2" s="1"/>
  <c r="AZ785" i="2"/>
  <c r="AZ19" i="2"/>
  <c r="BA695" i="2"/>
  <c r="AZ769" i="2"/>
  <c r="AZ753" i="2"/>
  <c r="AZ737" i="2"/>
  <c r="AZ721" i="2"/>
  <c r="BA683" i="2"/>
  <c r="BA598" i="2"/>
  <c r="BC598" i="2" s="1"/>
  <c r="AZ516" i="2"/>
  <c r="BB516" i="2" s="1"/>
  <c r="AZ500" i="2"/>
  <c r="AZ552" i="2"/>
  <c r="BA627" i="2"/>
  <c r="AZ577" i="2"/>
  <c r="BA571" i="2"/>
  <c r="BC571" i="2" s="1"/>
  <c r="BA426" i="2"/>
  <c r="AZ280" i="2"/>
  <c r="BA303" i="2"/>
  <c r="BA259" i="2"/>
  <c r="BC259" i="2" s="1"/>
  <c r="BA117" i="2"/>
  <c r="AZ180" i="2"/>
  <c r="AZ215" i="2"/>
  <c r="BA395" i="2"/>
  <c r="BA103" i="2"/>
  <c r="BA121" i="2"/>
  <c r="AZ172" i="2"/>
  <c r="BA192" i="2"/>
  <c r="BA297" i="2"/>
  <c r="BA350" i="2"/>
  <c r="AZ187" i="2"/>
  <c r="BB187" i="2" s="1"/>
  <c r="AZ211" i="2"/>
  <c r="BA343" i="2"/>
  <c r="BA411" i="2"/>
  <c r="BA669" i="2"/>
  <c r="BC669" i="2" s="1"/>
  <c r="BA732" i="2"/>
  <c r="BC732" i="2" s="1"/>
  <c r="BA515" i="2"/>
  <c r="BA490" i="2"/>
  <c r="BA530" i="2"/>
  <c r="BC530" i="2" s="1"/>
  <c r="BA806" i="2"/>
  <c r="BA479" i="2"/>
  <c r="BA636" i="2"/>
  <c r="BA668" i="2"/>
  <c r="BC668" i="2" s="1"/>
  <c r="BA724" i="2"/>
  <c r="BA431" i="2"/>
  <c r="BA768" i="2"/>
  <c r="BA133" i="2"/>
  <c r="BC133" i="2" s="1"/>
  <c r="BA211" i="2"/>
  <c r="AZ182" i="2"/>
  <c r="BA116" i="2"/>
  <c r="BA64" i="2"/>
  <c r="BC64" i="2" s="1"/>
  <c r="BA32" i="2"/>
  <c r="AZ42" i="2"/>
  <c r="AZ686" i="2"/>
  <c r="AZ805" i="2"/>
  <c r="BA678" i="2"/>
  <c r="BA702" i="2"/>
  <c r="AZ682" i="2"/>
  <c r="AZ674" i="2"/>
  <c r="BB674" i="2" s="1"/>
  <c r="AZ658" i="2"/>
  <c r="AZ642" i="2"/>
  <c r="BA536" i="2"/>
  <c r="AZ698" i="2"/>
  <c r="BA594" i="2"/>
  <c r="BC594" i="2" s="1"/>
  <c r="BA468" i="2"/>
  <c r="BA570" i="2"/>
  <c r="BC570" i="2" s="1"/>
  <c r="BA464" i="2"/>
  <c r="BA409" i="2"/>
  <c r="AZ395" i="2"/>
  <c r="AZ373" i="2"/>
  <c r="AZ417" i="2"/>
  <c r="BA401" i="2"/>
  <c r="BA248" i="2"/>
  <c r="BC248" i="2" s="1"/>
  <c r="AZ295" i="2"/>
  <c r="AZ290" i="2"/>
  <c r="AZ4" i="2"/>
  <c r="BA108" i="2"/>
  <c r="AZ302" i="2"/>
  <c r="AZ386" i="2"/>
  <c r="AZ144" i="2"/>
  <c r="BA203" i="2"/>
  <c r="AZ201" i="2"/>
  <c r="AZ335" i="2"/>
  <c r="BA29" i="2"/>
  <c r="AZ53" i="2"/>
  <c r="BB53" i="2" s="1"/>
  <c r="BA245" i="2"/>
  <c r="BC245" i="2" s="1"/>
  <c r="AZ329" i="2"/>
  <c r="BB329" i="2" s="1"/>
  <c r="BA430" i="2"/>
  <c r="BC430" i="2" s="1"/>
  <c r="AZ368" i="2"/>
  <c r="BA553" i="2"/>
  <c r="BA455" i="2"/>
  <c r="AZ551" i="2"/>
  <c r="BA707" i="2"/>
  <c r="BC707" i="2" s="1"/>
  <c r="BA469" i="2"/>
  <c r="BC469" i="2" s="1"/>
  <c r="AZ471" i="2"/>
  <c r="AZ72" i="2"/>
  <c r="BB72" i="2" s="1"/>
  <c r="AZ205" i="2"/>
  <c r="AZ298" i="2"/>
  <c r="AZ339" i="2"/>
  <c r="AZ294" i="2"/>
  <c r="AZ356" i="2"/>
  <c r="AZ372" i="2"/>
  <c r="AZ5" i="2"/>
  <c r="AZ45" i="2"/>
  <c r="AZ76" i="2"/>
  <c r="AZ27" i="2"/>
  <c r="BA57" i="2"/>
  <c r="BC57" i="2" s="1"/>
  <c r="AZ78" i="2"/>
  <c r="AZ118" i="2"/>
  <c r="AZ139" i="2"/>
  <c r="AZ181" i="2"/>
  <c r="BB181" i="2" s="1"/>
  <c r="BA200" i="2"/>
  <c r="AZ241" i="2"/>
  <c r="BA272" i="2"/>
  <c r="BC272" i="2" s="1"/>
  <c r="AZ334" i="2"/>
  <c r="BA321" i="2"/>
  <c r="BC321" i="2" s="1"/>
  <c r="AZ348" i="2"/>
  <c r="AZ375" i="2"/>
  <c r="AZ447" i="2"/>
  <c r="AZ451" i="2"/>
  <c r="AZ68" i="2"/>
  <c r="BB68" i="2" s="1"/>
  <c r="AZ155" i="2"/>
  <c r="AZ203" i="2"/>
  <c r="AZ273" i="2"/>
  <c r="AZ362" i="2"/>
  <c r="AZ402" i="2"/>
  <c r="AZ11" i="2"/>
  <c r="AZ70" i="2"/>
  <c r="BA120" i="2"/>
  <c r="BC120" i="2" s="1"/>
  <c r="BA25" i="2"/>
  <c r="BA70" i="2"/>
  <c r="BC70" i="2" s="1"/>
  <c r="BA104" i="2"/>
  <c r="BC104" i="2" s="1"/>
  <c r="BA148" i="2"/>
  <c r="AZ173" i="2"/>
  <c r="AZ229" i="2"/>
  <c r="AZ266" i="2"/>
  <c r="BB266" i="2" s="1"/>
  <c r="BA289" i="2"/>
  <c r="AZ309" i="2"/>
  <c r="BA329" i="2"/>
  <c r="BC329" i="2" s="1"/>
  <c r="BA380" i="2"/>
  <c r="BC380" i="2" s="1"/>
  <c r="AZ414" i="2"/>
  <c r="BB414" i="2" s="1"/>
  <c r="BA72" i="2"/>
  <c r="AZ140" i="2"/>
  <c r="BA201" i="2"/>
  <c r="BC201" i="2" s="1"/>
  <c r="AZ204" i="2"/>
  <c r="AZ260" i="2"/>
  <c r="BA268" i="2"/>
  <c r="AZ281" i="2"/>
  <c r="AZ314" i="2"/>
  <c r="AZ352" i="2"/>
  <c r="BA358" i="2"/>
  <c r="BC358" i="2" s="1"/>
  <c r="AZ398" i="2"/>
  <c r="AZ404" i="2"/>
  <c r="AZ485" i="2"/>
  <c r="AZ517" i="2"/>
  <c r="BA541" i="2"/>
  <c r="BC541" i="2" s="1"/>
  <c r="AZ584" i="2"/>
  <c r="AZ586" i="2"/>
  <c r="BA630" i="2"/>
  <c r="BC630" i="2" s="1"/>
  <c r="AZ612" i="2"/>
  <c r="AZ655" i="2"/>
  <c r="AZ709" i="2"/>
  <c r="AZ744" i="2"/>
  <c r="AZ693" i="2"/>
  <c r="AZ726" i="2"/>
  <c r="AZ758" i="2"/>
  <c r="AZ782" i="2"/>
  <c r="BA776" i="2"/>
  <c r="BC776" i="2" s="1"/>
  <c r="AZ784" i="2"/>
  <c r="BA810" i="2"/>
  <c r="BC810" i="2" s="1"/>
  <c r="AZ439" i="2"/>
  <c r="AZ445" i="2"/>
  <c r="BA525" i="2"/>
  <c r="AZ525" i="2"/>
  <c r="AZ574" i="2"/>
  <c r="AZ616" i="2"/>
  <c r="BB616" i="2" s="1"/>
  <c r="AZ622" i="2"/>
  <c r="BA691" i="2"/>
  <c r="BC691" i="2" s="1"/>
  <c r="AZ748" i="2"/>
  <c r="AZ806" i="2"/>
  <c r="AZ780" i="2"/>
  <c r="AZ505" i="2"/>
  <c r="AZ533" i="2"/>
  <c r="BA551" i="2"/>
  <c r="AZ580" i="2"/>
  <c r="AZ578" i="2"/>
  <c r="AZ606" i="2"/>
  <c r="AZ637" i="2"/>
  <c r="AZ610" i="2"/>
  <c r="AZ643" i="2"/>
  <c r="AZ675" i="2"/>
  <c r="AZ720" i="2"/>
  <c r="AZ695" i="2"/>
  <c r="AZ738" i="2"/>
  <c r="AZ770" i="2"/>
  <c r="BB770" i="2" s="1"/>
  <c r="AZ812" i="2"/>
  <c r="AZ408" i="2"/>
  <c r="AZ424" i="2"/>
  <c r="BA434" i="2"/>
  <c r="BA527" i="2"/>
  <c r="BC527" i="2" s="1"/>
  <c r="AZ531" i="2"/>
  <c r="AZ582" i="2"/>
  <c r="AZ588" i="2"/>
  <c r="AZ673" i="2"/>
  <c r="BA693" i="2"/>
  <c r="BC693" i="2" s="1"/>
  <c r="BA697" i="2"/>
  <c r="AZ756" i="2"/>
  <c r="BA816" i="2"/>
  <c r="AZ798" i="2"/>
  <c r="AZ820" i="2"/>
  <c r="BA229" i="2"/>
  <c r="BC229" i="2" s="1"/>
  <c r="AZ52" i="2"/>
  <c r="BA227" i="2"/>
  <c r="AZ230" i="2"/>
  <c r="AZ151" i="2"/>
  <c r="AZ54" i="2"/>
  <c r="BA58" i="2"/>
  <c r="BC58" i="2" s="1"/>
  <c r="AZ807" i="2"/>
  <c r="AZ771" i="2"/>
  <c r="AZ755" i="2"/>
  <c r="AZ739" i="2"/>
  <c r="AZ723" i="2"/>
  <c r="AZ690" i="2"/>
  <c r="AZ75" i="2"/>
  <c r="BA39" i="2"/>
  <c r="AZ783" i="2"/>
  <c r="AZ767" i="2"/>
  <c r="AZ751" i="2"/>
  <c r="AZ735" i="2"/>
  <c r="AZ719" i="2"/>
  <c r="AZ32" i="2"/>
  <c r="AZ811" i="2"/>
  <c r="AZ803" i="2"/>
  <c r="AZ763" i="2"/>
  <c r="AZ747" i="2"/>
  <c r="AZ731" i="2"/>
  <c r="AZ684" i="2"/>
  <c r="AZ668" i="2"/>
  <c r="AZ635" i="2"/>
  <c r="BB635" i="2" s="1"/>
  <c r="AZ548" i="2"/>
  <c r="AZ520" i="2"/>
  <c r="BA622" i="2"/>
  <c r="AZ688" i="2"/>
  <c r="AZ680" i="2"/>
  <c r="AZ538" i="2"/>
  <c r="AZ536" i="2"/>
  <c r="AZ524" i="2"/>
  <c r="AZ510" i="2"/>
  <c r="AZ502" i="2"/>
  <c r="AZ494" i="2"/>
  <c r="AZ486" i="2"/>
  <c r="AZ478" i="2"/>
  <c r="BA463" i="2"/>
  <c r="BC463" i="2" s="1"/>
  <c r="AZ473" i="2"/>
  <c r="AZ514" i="2"/>
  <c r="AZ506" i="2"/>
  <c r="BB506" i="2" s="1"/>
  <c r="AZ498" i="2"/>
  <c r="AZ490" i="2"/>
  <c r="AZ482" i="2"/>
  <c r="AZ474" i="2"/>
  <c r="AZ472" i="2"/>
  <c r="AZ450" i="2"/>
  <c r="BA384" i="2"/>
  <c r="BC384" i="2" s="1"/>
  <c r="AZ444" i="2"/>
  <c r="AZ415" i="2"/>
  <c r="BA386" i="2"/>
  <c r="BC386" i="2" s="1"/>
  <c r="AZ365" i="2"/>
  <c r="AZ393" i="2"/>
  <c r="AZ369" i="2"/>
  <c r="BB369" i="2" s="1"/>
  <c r="AZ448" i="2"/>
  <c r="AZ409" i="2"/>
  <c r="AZ263" i="2"/>
  <c r="AZ288" i="2"/>
  <c r="BA304" i="2"/>
  <c r="BC304" i="2" s="1"/>
  <c r="BA279" i="2"/>
  <c r="BA251" i="2"/>
  <c r="BC251" i="2" s="1"/>
  <c r="BA247" i="2"/>
  <c r="BC247" i="2" s="1"/>
  <c r="AZ47" i="2"/>
  <c r="AZ114" i="2"/>
  <c r="AZ49" i="2"/>
  <c r="AZ66" i="2"/>
  <c r="BA106" i="2"/>
  <c r="BC106" i="2" s="1"/>
  <c r="AZ127" i="2"/>
  <c r="AZ122" i="2"/>
  <c r="BA185" i="2"/>
  <c r="BC185" i="2" s="1"/>
  <c r="AZ243" i="2"/>
  <c r="AZ268" i="2"/>
  <c r="AZ338" i="2"/>
  <c r="BA326" i="2"/>
  <c r="AZ359" i="2"/>
  <c r="AZ396" i="2"/>
  <c r="BA432" i="2"/>
  <c r="AZ16" i="2"/>
  <c r="AZ86" i="2"/>
  <c r="AZ120" i="2"/>
  <c r="AZ169" i="2"/>
  <c r="AZ209" i="2"/>
  <c r="AZ220" i="2"/>
  <c r="AZ239" i="2"/>
  <c r="BA287" i="2"/>
  <c r="BC287" i="2" s="1"/>
  <c r="BA359" i="2"/>
  <c r="AZ371" i="2"/>
  <c r="AZ384" i="2"/>
  <c r="AZ23" i="2"/>
  <c r="AZ43" i="2"/>
  <c r="BA74" i="2"/>
  <c r="BC74" i="2" s="1"/>
  <c r="AZ7" i="2"/>
  <c r="AZ41" i="2"/>
  <c r="AZ62" i="2"/>
  <c r="AZ104" i="2"/>
  <c r="AZ108" i="2"/>
  <c r="AZ143" i="2"/>
  <c r="AZ148" i="2"/>
  <c r="BB148" i="2" s="1"/>
  <c r="AZ216" i="2"/>
  <c r="AZ249" i="2"/>
  <c r="AZ264" i="2"/>
  <c r="AZ283" i="2"/>
  <c r="AZ313" i="2"/>
  <c r="AZ340" i="2"/>
  <c r="AZ347" i="2"/>
  <c r="AZ376" i="2"/>
  <c r="AZ416" i="2"/>
  <c r="AZ412" i="2"/>
  <c r="AZ82" i="2"/>
  <c r="AZ160" i="2"/>
  <c r="AZ217" i="2"/>
  <c r="AZ208" i="2"/>
  <c r="AZ247" i="2"/>
  <c r="AZ287" i="2"/>
  <c r="AZ326" i="2"/>
  <c r="AZ363" i="2"/>
  <c r="BA374" i="2"/>
  <c r="BC374" i="2" s="1"/>
  <c r="BA416" i="2"/>
  <c r="BC416" i="2" s="1"/>
  <c r="AZ493" i="2"/>
  <c r="BA451" i="2"/>
  <c r="AZ521" i="2"/>
  <c r="AZ560" i="2"/>
  <c r="AZ519" i="2"/>
  <c r="AZ592" i="2"/>
  <c r="AZ645" i="2"/>
  <c r="AZ614" i="2"/>
  <c r="AZ663" i="2"/>
  <c r="AZ703" i="2"/>
  <c r="AZ760" i="2"/>
  <c r="AZ713" i="2"/>
  <c r="AZ734" i="2"/>
  <c r="AZ766" i="2"/>
  <c r="AZ786" i="2"/>
  <c r="AZ788" i="2"/>
  <c r="BA784" i="2"/>
  <c r="AZ392" i="2"/>
  <c r="AZ443" i="2"/>
  <c r="AZ469" i="2"/>
  <c r="AZ475" i="2"/>
  <c r="AZ545" i="2"/>
  <c r="AZ527" i="2"/>
  <c r="BA537" i="2"/>
  <c r="AZ598" i="2"/>
  <c r="AZ618" i="2"/>
  <c r="AZ649" i="2"/>
  <c r="AZ699" i="2"/>
  <c r="BA715" i="2"/>
  <c r="BC715" i="2" s="1"/>
  <c r="AZ764" i="2"/>
  <c r="AZ808" i="2"/>
  <c r="BA812" i="2"/>
  <c r="BC812" i="2" s="1"/>
  <c r="AZ513" i="2"/>
  <c r="AZ479" i="2"/>
  <c r="AZ535" i="2"/>
  <c r="AZ556" i="2"/>
  <c r="BA521" i="2"/>
  <c r="BC521" i="2" s="1"/>
  <c r="AZ594" i="2"/>
  <c r="BA614" i="2"/>
  <c r="BC614" i="2" s="1"/>
  <c r="AZ653" i="2"/>
  <c r="BB653" i="2" s="1"/>
  <c r="AZ596" i="2"/>
  <c r="AZ651" i="2"/>
  <c r="AZ679" i="2"/>
  <c r="BB679" i="2" s="1"/>
  <c r="AZ736" i="2"/>
  <c r="AZ697" i="2"/>
  <c r="AZ746" i="2"/>
  <c r="AZ792" i="2"/>
  <c r="BA794" i="2"/>
  <c r="BC794" i="2" s="1"/>
  <c r="AZ406" i="2"/>
  <c r="AZ434" i="2"/>
  <c r="AZ441" i="2"/>
  <c r="AZ483" i="2"/>
  <c r="AZ553" i="2"/>
  <c r="BB553" i="2" s="1"/>
  <c r="AZ546" i="2"/>
  <c r="AZ590" i="2"/>
  <c r="BA592" i="2"/>
  <c r="AZ624" i="2"/>
  <c r="AZ707" i="2"/>
  <c r="BA713" i="2"/>
  <c r="BC713" i="2" s="1"/>
  <c r="AZ772" i="2"/>
  <c r="AZ822" i="2"/>
  <c r="AZ800" i="2"/>
  <c r="BA796" i="2"/>
  <c r="BC796" i="2" s="1"/>
  <c r="AZ159" i="2"/>
  <c r="AZ119" i="2"/>
  <c r="AZ103" i="2"/>
  <c r="AZ61" i="2"/>
  <c r="AZ198" i="2"/>
  <c r="AZ123" i="2"/>
  <c r="AZ56" i="2"/>
  <c r="AZ95" i="2"/>
  <c r="BA100" i="2"/>
  <c r="AZ815" i="2"/>
  <c r="BA703" i="2"/>
  <c r="BC703" i="2" s="1"/>
  <c r="AZ99" i="2"/>
  <c r="AZ38" i="2"/>
  <c r="BB38" i="2" s="1"/>
  <c r="BA27" i="2"/>
  <c r="AZ795" i="2"/>
  <c r="AZ710" i="2"/>
  <c r="BB710" i="2" s="1"/>
  <c r="AZ672" i="2"/>
  <c r="BA30" i="2"/>
  <c r="BC30" i="2" s="1"/>
  <c r="BA802" i="2"/>
  <c r="AZ793" i="2"/>
  <c r="AZ787" i="2"/>
  <c r="AZ779" i="2"/>
  <c r="AZ633" i="2"/>
  <c r="AZ621" i="2"/>
  <c r="AZ613" i="2"/>
  <c r="BA606" i="2"/>
  <c r="BC606" i="2" s="1"/>
  <c r="AZ595" i="2"/>
  <c r="AZ518" i="2"/>
  <c r="AZ627" i="2"/>
  <c r="BA620" i="2"/>
  <c r="AZ607" i="2"/>
  <c r="AZ692" i="2"/>
  <c r="BA629" i="2"/>
  <c r="BC629" i="2" s="1"/>
  <c r="AZ591" i="2"/>
  <c r="AZ579" i="2"/>
  <c r="AZ563" i="2"/>
  <c r="BB563" i="2" s="1"/>
  <c r="AZ534" i="2"/>
  <c r="AZ468" i="2"/>
  <c r="AZ575" i="2"/>
  <c r="AZ559" i="2"/>
  <c r="BA471" i="2"/>
  <c r="AZ458" i="2"/>
  <c r="BA449" i="2"/>
  <c r="AZ429" i="2"/>
  <c r="AZ405" i="2"/>
  <c r="AZ389" i="2"/>
  <c r="AZ333" i="2"/>
  <c r="BA442" i="2"/>
  <c r="BC442" i="2" s="1"/>
  <c r="AZ419" i="2"/>
  <c r="AZ379" i="2"/>
  <c r="AZ357" i="2"/>
  <c r="BA454" i="2"/>
  <c r="AZ366" i="2"/>
  <c r="BA302" i="2"/>
  <c r="BC302" i="2" s="1"/>
  <c r="BA281" i="2"/>
  <c r="BA261" i="2"/>
  <c r="BC261" i="2" s="1"/>
  <c r="AZ293" i="2"/>
  <c r="BA255" i="2"/>
  <c r="AZ337" i="2"/>
  <c r="BA328" i="2"/>
  <c r="AZ292" i="2"/>
  <c r="AZ255" i="2"/>
  <c r="AZ250" i="2"/>
  <c r="BA243" i="2"/>
  <c r="BC243" i="2" s="1"/>
  <c r="BA18" i="2"/>
  <c r="BC18" i="2" s="1"/>
  <c r="AZ60" i="2"/>
  <c r="AZ98" i="2"/>
  <c r="AZ124" i="2"/>
  <c r="BA53" i="2"/>
  <c r="BA76" i="2"/>
  <c r="BC76" i="2" s="1"/>
  <c r="AZ112" i="2"/>
  <c r="AZ131" i="2"/>
  <c r="AZ154" i="2"/>
  <c r="AZ221" i="2"/>
  <c r="AZ235" i="2"/>
  <c r="BA253" i="2"/>
  <c r="BC253" i="2" s="1"/>
  <c r="AZ270" i="2"/>
  <c r="AZ306" i="2"/>
  <c r="AZ342" i="2"/>
  <c r="BA330" i="2"/>
  <c r="BC330" i="2" s="1"/>
  <c r="BA362" i="2"/>
  <c r="BC362" i="2" s="1"/>
  <c r="AZ355" i="2"/>
  <c r="BA428" i="2"/>
  <c r="BC428" i="2" s="1"/>
  <c r="AZ465" i="2"/>
  <c r="AZ15" i="2"/>
  <c r="AZ94" i="2"/>
  <c r="AZ152" i="2"/>
  <c r="AZ192" i="2"/>
  <c r="AZ225" i="2"/>
  <c r="AZ185" i="2"/>
  <c r="AZ256" i="2"/>
  <c r="BA294" i="2"/>
  <c r="BC294" i="2" s="1"/>
  <c r="AZ367" i="2"/>
  <c r="AZ378" i="2"/>
  <c r="BA406" i="2"/>
  <c r="BC406" i="2" s="1"/>
  <c r="AZ31" i="2"/>
  <c r="AZ51" i="2"/>
  <c r="AZ102" i="2"/>
  <c r="AZ35" i="2"/>
  <c r="AZ37" i="2"/>
  <c r="BA78" i="2"/>
  <c r="BC78" i="2" s="1"/>
  <c r="AZ110" i="2"/>
  <c r="AZ116" i="2"/>
  <c r="BA147" i="2"/>
  <c r="BC147" i="2" s="1"/>
  <c r="BA193" i="2"/>
  <c r="AZ193" i="2"/>
  <c r="AZ251" i="2"/>
  <c r="AZ275" i="2"/>
  <c r="AZ285" i="2"/>
  <c r="AZ317" i="2"/>
  <c r="AZ322" i="2"/>
  <c r="AZ351" i="2"/>
  <c r="AZ380" i="2"/>
  <c r="AZ418" i="2"/>
  <c r="AZ33" i="2"/>
  <c r="AZ90" i="2"/>
  <c r="AZ156" i="2"/>
  <c r="AZ228" i="2"/>
  <c r="AZ212" i="2"/>
  <c r="AZ258" i="2"/>
  <c r="AZ289" i="2"/>
  <c r="BA301" i="2"/>
  <c r="BC301" i="2" s="1"/>
  <c r="AZ325" i="2"/>
  <c r="AZ360" i="2"/>
  <c r="BB360" i="2" s="1"/>
  <c r="AZ330" i="2"/>
  <c r="AZ350" i="2"/>
  <c r="BA378" i="2"/>
  <c r="BC378" i="2" s="1"/>
  <c r="AZ455" i="2"/>
  <c r="AZ501" i="2"/>
  <c r="AZ487" i="2"/>
  <c r="AZ523" i="2"/>
  <c r="AZ568" i="2"/>
  <c r="AZ554" i="2"/>
  <c r="AZ626" i="2"/>
  <c r="AZ661" i="2"/>
  <c r="BB661" i="2" s="1"/>
  <c r="AZ639" i="2"/>
  <c r="AZ671" i="2"/>
  <c r="AZ705" i="2"/>
  <c r="AZ685" i="2"/>
  <c r="BA685" i="2"/>
  <c r="AZ742" i="2"/>
  <c r="BB742" i="2" s="1"/>
  <c r="AZ774" i="2"/>
  <c r="AZ790" i="2"/>
  <c r="AZ794" i="2"/>
  <c r="AZ802" i="2"/>
  <c r="AZ432" i="2"/>
  <c r="AZ428" i="2"/>
  <c r="AZ457" i="2"/>
  <c r="AZ491" i="2"/>
  <c r="AZ537" i="2"/>
  <c r="AZ541" i="2"/>
  <c r="BA547" i="2"/>
  <c r="BC547" i="2" s="1"/>
  <c r="AZ602" i="2"/>
  <c r="AZ632" i="2"/>
  <c r="AZ665" i="2"/>
  <c r="AZ701" i="2"/>
  <c r="AZ716" i="2"/>
  <c r="AZ681" i="2"/>
  <c r="BA814" i="2"/>
  <c r="AZ489" i="2"/>
  <c r="AZ461" i="2"/>
  <c r="AZ495" i="2"/>
  <c r="BA543" i="2"/>
  <c r="AZ564" i="2"/>
  <c r="BA539" i="2"/>
  <c r="BC539" i="2" s="1"/>
  <c r="AZ634" i="2"/>
  <c r="AZ629" i="2"/>
  <c r="AZ669" i="2"/>
  <c r="BA600" i="2"/>
  <c r="AZ659" i="2"/>
  <c r="AZ683" i="2"/>
  <c r="AZ752" i="2"/>
  <c r="AZ722" i="2"/>
  <c r="AZ754" i="2"/>
  <c r="BA798" i="2"/>
  <c r="AZ818" i="2"/>
  <c r="BA414" i="2"/>
  <c r="AZ410" i="2"/>
  <c r="AZ453" i="2"/>
  <c r="AZ499" i="2"/>
  <c r="BA523" i="2"/>
  <c r="BA549" i="2"/>
  <c r="BA608" i="2"/>
  <c r="BC608" i="2" s="1"/>
  <c r="AZ641" i="2"/>
  <c r="AZ630" i="2"/>
  <c r="BA677" i="2"/>
  <c r="BC677" i="2" s="1"/>
  <c r="AZ724" i="2"/>
  <c r="BA711" i="2"/>
  <c r="BA792" i="2"/>
  <c r="BC792" i="2" s="1"/>
  <c r="AZ814" i="2"/>
  <c r="BA154" i="2"/>
  <c r="BC154" i="2" s="1"/>
  <c r="AZ117" i="2"/>
  <c r="AZ109" i="2"/>
  <c r="BA123" i="2"/>
  <c r="BA161" i="2"/>
  <c r="BC161" i="2" s="1"/>
  <c r="AZ121" i="2"/>
  <c r="BA107" i="2"/>
  <c r="BC107" i="2" s="1"/>
  <c r="AZ819" i="2"/>
  <c r="BA804" i="2"/>
  <c r="BC804" i="2" s="1"/>
  <c r="AZ775" i="2"/>
  <c r="BB775" i="2" s="1"/>
  <c r="AZ759" i="2"/>
  <c r="AZ743" i="2"/>
  <c r="AZ727" i="2"/>
  <c r="AZ24" i="2"/>
  <c r="AZ813" i="2"/>
  <c r="AZ712" i="2"/>
  <c r="BA98" i="2"/>
  <c r="AZ87" i="2"/>
  <c r="AZ79" i="2"/>
  <c r="AZ73" i="2"/>
  <c r="BB73" i="2" s="1"/>
  <c r="AZ611" i="2"/>
  <c r="BA604" i="2"/>
  <c r="BC604" i="2" s="1"/>
  <c r="BA529" i="2"/>
  <c r="AZ625" i="2"/>
  <c r="AZ530" i="2"/>
  <c r="AZ704" i="2"/>
  <c r="AZ696" i="2"/>
  <c r="AZ623" i="2"/>
  <c r="AZ550" i="2"/>
  <c r="AZ542" i="2"/>
  <c r="AZ466" i="2"/>
  <c r="BB466" i="2" s="1"/>
  <c r="AZ522" i="2"/>
  <c r="AZ470" i="2"/>
  <c r="AZ462" i="2"/>
  <c r="AZ427" i="2"/>
  <c r="BA422" i="2"/>
  <c r="BC422" i="2" s="1"/>
  <c r="AZ411" i="2"/>
  <c r="AZ381" i="2"/>
  <c r="BB381" i="2" s="1"/>
  <c r="BA453" i="2"/>
  <c r="BC453" i="2" s="1"/>
  <c r="AZ440" i="2"/>
  <c r="AZ425" i="2"/>
  <c r="BA418" i="2"/>
  <c r="BC418" i="2" s="1"/>
  <c r="AZ341" i="2"/>
  <c r="AZ413" i="2"/>
  <c r="AZ401" i="2"/>
  <c r="AZ377" i="2"/>
  <c r="AZ349" i="2"/>
  <c r="AZ331" i="2"/>
  <c r="BB331" i="2" s="1"/>
  <c r="AZ274" i="2"/>
  <c r="AZ259" i="2"/>
  <c r="AZ244" i="2"/>
  <c r="BA235" i="2"/>
  <c r="BA285" i="2"/>
  <c r="BC285" i="2" s="1"/>
  <c r="AZ238" i="2"/>
  <c r="AZ286" i="2"/>
  <c r="AZ254" i="2"/>
  <c r="BA249" i="2"/>
  <c r="BA239" i="2"/>
  <c r="BC239" i="2" s="1"/>
  <c r="BA322" i="2"/>
  <c r="BC322" i="2" s="1"/>
  <c r="AZ269" i="2"/>
  <c r="BA237" i="2"/>
  <c r="BC237" i="2" s="1"/>
  <c r="AZ39" i="2"/>
  <c r="AZ57" i="2"/>
  <c r="AZ100" i="2"/>
  <c r="BA15" i="2"/>
  <c r="AZ64" i="2"/>
  <c r="AZ92" i="2"/>
  <c r="AZ128" i="2"/>
  <c r="BB128" i="2" s="1"/>
  <c r="AZ135" i="2"/>
  <c r="AZ165" i="2"/>
  <c r="AZ224" i="2"/>
  <c r="AZ237" i="2"/>
  <c r="AZ272" i="2"/>
  <c r="AZ291" i="2"/>
  <c r="AZ318" i="2"/>
  <c r="AZ346" i="2"/>
  <c r="AZ332" i="2"/>
  <c r="AZ354" i="2"/>
  <c r="BA382" i="2"/>
  <c r="AZ435" i="2"/>
  <c r="AZ467" i="2"/>
  <c r="AZ21" i="2"/>
  <c r="AZ132" i="2"/>
  <c r="AZ147" i="2"/>
  <c r="AZ200" i="2"/>
  <c r="AZ232" i="2"/>
  <c r="BA189" i="2"/>
  <c r="BC189" i="2" s="1"/>
  <c r="BA270" i="2"/>
  <c r="AZ336" i="2"/>
  <c r="AZ370" i="2"/>
  <c r="AZ394" i="2"/>
  <c r="AZ481" i="2"/>
  <c r="AZ25" i="2"/>
  <c r="AZ80" i="2"/>
  <c r="BA102" i="2"/>
  <c r="BC102" i="2" s="1"/>
  <c r="AZ29" i="2"/>
  <c r="BA55" i="2"/>
  <c r="AZ84" i="2"/>
  <c r="AZ96" i="2"/>
  <c r="AZ136" i="2"/>
  <c r="BA155" i="2"/>
  <c r="BC155" i="2" s="1"/>
  <c r="AZ213" i="2"/>
  <c r="AZ233" i="2"/>
  <c r="AZ253" i="2"/>
  <c r="AZ277" i="2"/>
  <c r="BA291" i="2"/>
  <c r="BC291" i="2" s="1"/>
  <c r="AZ304" i="2"/>
  <c r="BA325" i="2"/>
  <c r="BC325" i="2" s="1"/>
  <c r="BA371" i="2"/>
  <c r="BC371" i="2" s="1"/>
  <c r="AZ382" i="2"/>
  <c r="AZ420" i="2"/>
  <c r="BB420" i="2" s="1"/>
  <c r="AZ88" i="2"/>
  <c r="BB88" i="2" s="1"/>
  <c r="BA96" i="2"/>
  <c r="AZ177" i="2"/>
  <c r="AZ189" i="2"/>
  <c r="AZ197" i="2"/>
  <c r="AZ262" i="2"/>
  <c r="AZ279" i="2"/>
  <c r="AZ310" i="2"/>
  <c r="AZ344" i="2"/>
  <c r="AZ364" i="2"/>
  <c r="AZ343" i="2"/>
  <c r="AZ390" i="2"/>
  <c r="AZ388" i="2"/>
  <c r="AZ477" i="2"/>
  <c r="AZ509" i="2"/>
  <c r="AZ503" i="2"/>
  <c r="BA545" i="2"/>
  <c r="BC545" i="2" s="1"/>
  <c r="AZ576" i="2"/>
  <c r="AZ570" i="2"/>
  <c r="BA612" i="2"/>
  <c r="BC612" i="2" s="1"/>
  <c r="AZ600" i="2"/>
  <c r="AZ647" i="2"/>
  <c r="AZ677" i="2"/>
  <c r="AZ728" i="2"/>
  <c r="AZ691" i="2"/>
  <c r="AZ718" i="2"/>
  <c r="AZ750" i="2"/>
  <c r="AZ778" i="2"/>
  <c r="BA800" i="2"/>
  <c r="AZ796" i="2"/>
  <c r="AZ804" i="2"/>
  <c r="BA412" i="2"/>
  <c r="BC412" i="2" s="1"/>
  <c r="AZ437" i="2"/>
  <c r="AZ459" i="2"/>
  <c r="AZ507" i="2"/>
  <c r="AZ539" i="2"/>
  <c r="AZ543" i="2"/>
  <c r="BB543" i="2" s="1"/>
  <c r="AZ558" i="2"/>
  <c r="BA610" i="2"/>
  <c r="BC610" i="2" s="1"/>
  <c r="AZ620" i="2"/>
  <c r="BA628" i="2"/>
  <c r="BC628" i="2" s="1"/>
  <c r="AZ715" i="2"/>
  <c r="AZ732" i="2"/>
  <c r="BA709" i="2"/>
  <c r="BC709" i="2" s="1"/>
  <c r="BA822" i="2"/>
  <c r="BC822" i="2" s="1"/>
  <c r="AZ497" i="2"/>
  <c r="AZ463" i="2"/>
  <c r="AZ511" i="2"/>
  <c r="AZ547" i="2"/>
  <c r="AZ572" i="2"/>
  <c r="AZ562" i="2"/>
  <c r="AZ604" i="2"/>
  <c r="BA632" i="2"/>
  <c r="BC632" i="2" s="1"/>
  <c r="AZ608" i="2"/>
  <c r="BA634" i="2"/>
  <c r="BC634" i="2" s="1"/>
  <c r="AZ667" i="2"/>
  <c r="AZ687" i="2"/>
  <c r="AZ768" i="2"/>
  <c r="AZ730" i="2"/>
  <c r="AZ762" i="2"/>
  <c r="AZ810" i="2"/>
  <c r="AZ400" i="2"/>
  <c r="AZ422" i="2"/>
  <c r="AZ426" i="2"/>
  <c r="AZ449" i="2"/>
  <c r="AZ515" i="2"/>
  <c r="AZ529" i="2"/>
  <c r="BB529" i="2" s="1"/>
  <c r="AZ566" i="2"/>
  <c r="BA624" i="2"/>
  <c r="AZ657" i="2"/>
  <c r="BA626" i="2"/>
  <c r="AZ689" i="2"/>
  <c r="AZ740" i="2"/>
  <c r="AZ776" i="2"/>
  <c r="BA820" i="2"/>
  <c r="BC820" i="2" s="1"/>
  <c r="AZ816" i="2"/>
  <c r="BA199" i="2"/>
  <c r="AZ107" i="2"/>
  <c r="BA51" i="2"/>
  <c r="BC51" i="2" s="1"/>
  <c r="AZ65" i="2"/>
  <c r="BA158" i="2"/>
  <c r="BC158" i="2" s="1"/>
  <c r="AZ113" i="2"/>
  <c r="AZ105" i="2"/>
  <c r="AZ69" i="2"/>
  <c r="AZ48" i="2"/>
  <c r="AZ157" i="2"/>
  <c r="AZ58" i="2"/>
  <c r="AZ91" i="2"/>
  <c r="AZ83" i="2"/>
  <c r="AZ9" i="2"/>
  <c r="BA818" i="2"/>
  <c r="AZ809" i="2"/>
  <c r="AZ797" i="2"/>
  <c r="AZ708" i="2"/>
  <c r="AZ700" i="2"/>
  <c r="AZ676" i="2"/>
  <c r="AZ71" i="2"/>
  <c r="AZ40" i="2"/>
  <c r="BB40" i="2" s="1"/>
  <c r="AZ13" i="2"/>
  <c r="BA6" i="2"/>
  <c r="BC6" i="2" s="1"/>
  <c r="AZ791" i="2"/>
  <c r="AZ44" i="2"/>
  <c r="AZ20" i="2"/>
  <c r="AZ6" i="2"/>
  <c r="AZ799" i="2"/>
  <c r="AZ609" i="2"/>
  <c r="AZ587" i="2"/>
  <c r="AZ526" i="2"/>
  <c r="AZ660" i="2"/>
  <c r="BB660" i="2" s="1"/>
  <c r="AZ652" i="2"/>
  <c r="AZ644" i="2"/>
  <c r="AZ636" i="2"/>
  <c r="BB636" i="2" s="1"/>
  <c r="AZ617" i="2"/>
  <c r="BA588" i="2"/>
  <c r="BC588" i="2" s="1"/>
  <c r="AZ599" i="2"/>
  <c r="AZ664" i="2"/>
  <c r="BB664" i="2" s="1"/>
  <c r="AZ656" i="2"/>
  <c r="AZ648" i="2"/>
  <c r="AZ640" i="2"/>
  <c r="BA618" i="2"/>
  <c r="BC618" i="2" s="1"/>
  <c r="AZ605" i="2"/>
  <c r="AZ540" i="2"/>
  <c r="AZ571" i="2"/>
  <c r="AZ555" i="2"/>
  <c r="BA531" i="2"/>
  <c r="AZ583" i="2"/>
  <c r="AZ567" i="2"/>
  <c r="BA550" i="2"/>
  <c r="BC550" i="2" s="1"/>
  <c r="BA467" i="2"/>
  <c r="BC467" i="2" s="1"/>
  <c r="BA457" i="2"/>
  <c r="BC457" i="2" s="1"/>
  <c r="BA461" i="2"/>
  <c r="AZ454" i="2"/>
  <c r="AZ431" i="2"/>
  <c r="AZ397" i="2"/>
  <c r="AZ385" i="2"/>
  <c r="BA438" i="2"/>
  <c r="BC438" i="2" s="1"/>
  <c r="AZ423" i="2"/>
  <c r="AZ387" i="2"/>
  <c r="AZ353" i="2"/>
  <c r="AZ436" i="2"/>
  <c r="BB436" i="2" s="1"/>
  <c r="AZ361" i="2"/>
  <c r="AZ345" i="2"/>
  <c r="BA450" i="2"/>
  <c r="BC450" i="2" s="1"/>
  <c r="AZ284" i="2"/>
  <c r="AZ267" i="2"/>
  <c r="BA257" i="2"/>
  <c r="BC257" i="2" s="1"/>
  <c r="AZ242" i="2"/>
  <c r="BA233" i="2"/>
  <c r="AZ312" i="2"/>
  <c r="BA283" i="2"/>
  <c r="BA234" i="2"/>
  <c r="BC234" i="2" s="1"/>
  <c r="AZ308" i="2"/>
  <c r="AZ278" i="2"/>
  <c r="AZ236" i="2"/>
  <c r="BA4" i="2"/>
  <c r="BC4" i="2" s="1"/>
  <c r="BA5" i="2"/>
  <c r="BC470" i="2" l="1"/>
  <c r="BB752" i="2"/>
  <c r="BC328" i="2"/>
  <c r="BC8" i="2"/>
  <c r="BC802" i="2"/>
  <c r="BC235" i="2"/>
  <c r="BC123" i="2"/>
  <c r="BG123" i="2" s="1"/>
  <c r="BB226" i="2"/>
  <c r="BF226" i="2" s="1"/>
  <c r="BC164" i="2"/>
  <c r="BG164" i="2" s="1"/>
  <c r="BC262" i="2"/>
  <c r="BB320" i="2"/>
  <c r="BC292" i="2"/>
  <c r="BC683" i="2"/>
  <c r="BC432" i="2"/>
  <c r="BG432" i="2" s="1"/>
  <c r="BC35" i="2"/>
  <c r="BG35" i="2" s="1"/>
  <c r="BC233" i="2"/>
  <c r="BG233" i="2" s="1"/>
  <c r="BB64" i="2"/>
  <c r="BF64" i="2" s="1"/>
  <c r="BB126" i="2"/>
  <c r="BF126" i="2" s="1"/>
  <c r="BB441" i="2"/>
  <c r="BF441" i="2" s="1"/>
  <c r="BC207" i="2"/>
  <c r="BD207" i="2" s="1"/>
  <c r="BH207" i="2" s="1"/>
  <c r="BC9" i="2"/>
  <c r="BG9" i="2" s="1"/>
  <c r="BC383" i="2"/>
  <c r="BD383" i="2" s="1"/>
  <c r="BH383" i="2" s="1"/>
  <c r="BC728" i="2"/>
  <c r="BD728" i="2" s="1"/>
  <c r="BH728" i="2" s="1"/>
  <c r="BC664" i="2"/>
  <c r="BG664" i="2" s="1"/>
  <c r="BC642" i="2"/>
  <c r="BG642" i="2" s="1"/>
  <c r="BC160" i="2"/>
  <c r="BG160" i="2" s="1"/>
  <c r="BC772" i="2"/>
  <c r="BD772" i="2" s="1"/>
  <c r="BH772" i="2" s="1"/>
  <c r="BC249" i="2"/>
  <c r="BG249" i="2" s="1"/>
  <c r="BC27" i="2"/>
  <c r="BD27" i="2" s="1"/>
  <c r="BH27" i="2" s="1"/>
  <c r="BC622" i="2"/>
  <c r="BG622" i="2" s="1"/>
  <c r="BC96" i="2"/>
  <c r="BG96" i="2" s="1"/>
  <c r="BB182" i="2"/>
  <c r="BF182" i="2" s="1"/>
  <c r="BB403" i="2"/>
  <c r="BF403" i="2" s="1"/>
  <c r="BC59" i="2"/>
  <c r="BG59" i="2" s="1"/>
  <c r="BB238" i="2"/>
  <c r="BF238" i="2" s="1"/>
  <c r="BC309" i="2"/>
  <c r="BG309" i="2" s="1"/>
  <c r="BC93" i="2"/>
  <c r="BG93" i="2" s="1"/>
  <c r="BC745" i="2"/>
  <c r="BD745" i="2" s="1"/>
  <c r="BH745" i="2" s="1"/>
  <c r="BB811" i="2"/>
  <c r="BF811" i="2" s="1"/>
  <c r="BC531" i="2"/>
  <c r="BD531" i="2" s="1"/>
  <c r="BH531" i="2" s="1"/>
  <c r="BC266" i="2"/>
  <c r="BG266" i="2" s="1"/>
  <c r="BC187" i="2"/>
  <c r="BG187" i="2" s="1"/>
  <c r="BC75" i="2"/>
  <c r="BD75" i="2" s="1"/>
  <c r="BH75" i="2" s="1"/>
  <c r="BC221" i="2"/>
  <c r="BG221" i="2" s="1"/>
  <c r="BC81" i="2"/>
  <c r="BG81" i="2" s="1"/>
  <c r="BB243" i="2"/>
  <c r="BF243" i="2" s="1"/>
  <c r="BB173" i="2"/>
  <c r="BF173" i="2" s="1"/>
  <c r="BC227" i="2"/>
  <c r="BD227" i="2" s="1"/>
  <c r="BH227" i="2" s="1"/>
  <c r="BC85" i="2"/>
  <c r="BG85" i="2" s="1"/>
  <c r="BC375" i="2"/>
  <c r="BG375" i="2" s="1"/>
  <c r="BB26" i="2"/>
  <c r="BF26" i="2" s="1"/>
  <c r="BB353" i="2"/>
  <c r="BF353" i="2" s="1"/>
  <c r="BB78" i="2"/>
  <c r="BF78" i="2" s="1"/>
  <c r="BB210" i="2"/>
  <c r="BF210" i="2" s="1"/>
  <c r="BC283" i="2"/>
  <c r="BG283" i="2" s="1"/>
  <c r="BB617" i="2"/>
  <c r="BF617" i="2" s="1"/>
  <c r="BB237" i="2"/>
  <c r="BF237" i="2" s="1"/>
  <c r="BB220" i="2"/>
  <c r="BF220" i="2" s="1"/>
  <c r="BC553" i="2"/>
  <c r="BD553" i="2" s="1"/>
  <c r="BH553" i="2" s="1"/>
  <c r="BC296" i="2"/>
  <c r="BD296" i="2" s="1"/>
  <c r="BH296" i="2" s="1"/>
  <c r="BB787" i="2"/>
  <c r="BF787" i="2" s="1"/>
  <c r="BB12" i="2"/>
  <c r="BF12" i="2" s="1"/>
  <c r="BB547" i="2"/>
  <c r="BF547" i="2" s="1"/>
  <c r="BC5" i="2"/>
  <c r="BD5" i="2" s="1"/>
  <c r="BH5" i="2" s="1"/>
  <c r="BC83" i="2"/>
  <c r="BD83" i="2" s="1"/>
  <c r="BH83" i="2" s="1"/>
  <c r="BC22" i="2"/>
  <c r="BD22" i="2" s="1"/>
  <c r="BH22" i="2" s="1"/>
  <c r="BC15" i="2"/>
  <c r="BG15" i="2" s="1"/>
  <c r="BC68" i="2"/>
  <c r="BD68" i="2" s="1"/>
  <c r="BH68" i="2" s="1"/>
  <c r="BC511" i="2"/>
  <c r="BG511" i="2" s="1"/>
  <c r="BC199" i="2"/>
  <c r="BD199" i="2" s="1"/>
  <c r="BH199" i="2" s="1"/>
  <c r="BC624" i="2"/>
  <c r="BD624" i="2" s="1"/>
  <c r="BH624" i="2" s="1"/>
  <c r="BC350" i="2"/>
  <c r="BG350" i="2" s="1"/>
  <c r="BC25" i="2"/>
  <c r="BD25" i="2" s="1"/>
  <c r="BH25" i="2" s="1"/>
  <c r="BC348" i="2"/>
  <c r="BG348" i="2" s="1"/>
  <c r="BC591" i="2"/>
  <c r="BG591" i="2" s="1"/>
  <c r="BB810" i="2"/>
  <c r="BF810" i="2" s="1"/>
  <c r="BB253" i="2"/>
  <c r="BF253" i="2" s="1"/>
  <c r="BB165" i="2"/>
  <c r="BF165" i="2" s="1"/>
  <c r="BC131" i="2"/>
  <c r="BG131" i="2" s="1"/>
  <c r="BC719" i="2"/>
  <c r="BG719" i="2" s="1"/>
  <c r="BC195" i="2"/>
  <c r="BD195" i="2" s="1"/>
  <c r="BH195" i="2" s="1"/>
  <c r="BB58" i="2"/>
  <c r="BF58" i="2" s="1"/>
  <c r="BC725" i="2"/>
  <c r="BD725" i="2" s="1"/>
  <c r="BH725" i="2" s="1"/>
  <c r="BC209" i="2"/>
  <c r="BD209" i="2" s="1"/>
  <c r="BH209" i="2" s="1"/>
  <c r="BC784" i="2"/>
  <c r="BG784" i="2" s="1"/>
  <c r="BC798" i="2"/>
  <c r="BD798" i="2" s="1"/>
  <c r="BH798" i="2" s="1"/>
  <c r="BB588" i="2"/>
  <c r="BF588" i="2" s="1"/>
  <c r="BB789" i="2"/>
  <c r="BF789" i="2" s="1"/>
  <c r="BC519" i="2"/>
  <c r="BD519" i="2" s="1"/>
  <c r="BH519" i="2" s="1"/>
  <c r="BB213" i="2"/>
  <c r="BF213" i="2" s="1"/>
  <c r="BC454" i="2"/>
  <c r="BD454" i="2" s="1"/>
  <c r="BH454" i="2" s="1"/>
  <c r="BB247" i="2"/>
  <c r="BF247" i="2" s="1"/>
  <c r="BC456" i="2"/>
  <c r="BG456" i="2" s="1"/>
  <c r="BC388" i="2"/>
  <c r="BG388" i="2" s="1"/>
  <c r="BB248" i="2"/>
  <c r="BF248" i="2" s="1"/>
  <c r="BB170" i="2"/>
  <c r="BF170" i="2" s="1"/>
  <c r="BC689" i="2"/>
  <c r="BG689" i="2" s="1"/>
  <c r="BB10" i="2"/>
  <c r="BF10" i="2" s="1"/>
  <c r="BC55" i="2"/>
  <c r="BD55" i="2" s="1"/>
  <c r="BH55" i="2" s="1"/>
  <c r="BC98" i="2"/>
  <c r="BD98" i="2" s="1"/>
  <c r="BH98" i="2" s="1"/>
  <c r="BC800" i="2"/>
  <c r="BD800" i="2" s="1"/>
  <c r="BH800" i="2" s="1"/>
  <c r="BC100" i="2"/>
  <c r="BG100" i="2" s="1"/>
  <c r="BB143" i="2"/>
  <c r="BF143" i="2" s="1"/>
  <c r="BB407" i="2"/>
  <c r="BF407" i="2" s="1"/>
  <c r="BC449" i="2"/>
  <c r="BG449" i="2" s="1"/>
  <c r="BC600" i="2"/>
  <c r="BG600" i="2" s="1"/>
  <c r="BC461" i="2"/>
  <c r="BG461" i="2" s="1"/>
  <c r="BB110" i="2"/>
  <c r="BF110" i="2" s="1"/>
  <c r="BB564" i="2"/>
  <c r="BF564" i="2" s="1"/>
  <c r="BC685" i="2"/>
  <c r="BG685" i="2" s="1"/>
  <c r="BB133" i="2"/>
  <c r="BF133" i="2" s="1"/>
  <c r="BC140" i="2"/>
  <c r="BG140" i="2" s="1"/>
  <c r="BC311" i="2"/>
  <c r="BG311" i="2" s="1"/>
  <c r="BC740" i="2"/>
  <c r="BD740" i="2" s="1"/>
  <c r="BH740" i="2" s="1"/>
  <c r="BC148" i="2"/>
  <c r="BD148" i="2" s="1"/>
  <c r="BH148" i="2" s="1"/>
  <c r="BB615" i="2"/>
  <c r="BF615" i="2" s="1"/>
  <c r="BC818" i="2"/>
  <c r="BG818" i="2" s="1"/>
  <c r="BB645" i="2"/>
  <c r="BF645" i="2" s="1"/>
  <c r="BB150" i="2"/>
  <c r="BF150" i="2" s="1"/>
  <c r="BB365" i="2"/>
  <c r="BF365" i="2" s="1"/>
  <c r="BC317" i="2"/>
  <c r="BG317" i="2" s="1"/>
  <c r="BC636" i="2"/>
  <c r="BG636" i="2" s="1"/>
  <c r="BC621" i="2"/>
  <c r="BD621" i="2" s="1"/>
  <c r="BH621" i="2" s="1"/>
  <c r="BC661" i="2"/>
  <c r="BG661" i="2" s="1"/>
  <c r="BB327" i="2"/>
  <c r="BF327" i="2" s="1"/>
  <c r="BC635" i="2"/>
  <c r="BD635" i="2" s="1"/>
  <c r="BH635" i="2" s="1"/>
  <c r="BC506" i="2"/>
  <c r="BG506" i="2" s="1"/>
  <c r="BC281" i="2"/>
  <c r="BG281" i="2" s="1"/>
  <c r="BC151" i="2"/>
  <c r="BG151" i="2" s="1"/>
  <c r="BC625" i="2"/>
  <c r="BG625" i="2" s="1"/>
  <c r="BB561" i="2"/>
  <c r="BF561" i="2" s="1"/>
  <c r="BC382" i="2"/>
  <c r="BD382" i="2" s="1"/>
  <c r="BH382" i="2" s="1"/>
  <c r="BC711" i="2"/>
  <c r="BG711" i="2" s="1"/>
  <c r="BC754" i="2"/>
  <c r="BG754" i="2" s="1"/>
  <c r="BC231" i="2"/>
  <c r="BD231" i="2" s="1"/>
  <c r="BH231" i="2" s="1"/>
  <c r="BB138" i="2"/>
  <c r="BF138" i="2" s="1"/>
  <c r="BC50" i="2"/>
  <c r="BG50" i="2" s="1"/>
  <c r="BC153" i="2"/>
  <c r="BG153" i="2" s="1"/>
  <c r="BB462" i="2"/>
  <c r="BF462" i="2" s="1"/>
  <c r="BB792" i="2"/>
  <c r="BF792" i="2" s="1"/>
  <c r="BC29" i="2"/>
  <c r="BD29" i="2" s="1"/>
  <c r="BH29" i="2" s="1"/>
  <c r="BB286" i="2"/>
  <c r="BF286" i="2" s="1"/>
  <c r="BC326" i="2"/>
  <c r="BG326" i="2" s="1"/>
  <c r="BC289" i="2"/>
  <c r="BD289" i="2" s="1"/>
  <c r="BH289" i="2" s="1"/>
  <c r="BC203" i="2"/>
  <c r="BG203" i="2" s="1"/>
  <c r="BB682" i="2"/>
  <c r="BF682" i="2" s="1"/>
  <c r="BC626" i="2"/>
  <c r="BD626" i="2" s="1"/>
  <c r="BH626" i="2" s="1"/>
  <c r="BB457" i="2"/>
  <c r="BF457" i="2" s="1"/>
  <c r="BC543" i="2"/>
  <c r="BD543" i="2" s="1"/>
  <c r="BH543" i="2" s="1"/>
  <c r="BC451" i="2"/>
  <c r="BG451" i="2" s="1"/>
  <c r="BB208" i="2"/>
  <c r="BF208" i="2" s="1"/>
  <c r="BC551" i="2"/>
  <c r="BG551" i="2" s="1"/>
  <c r="BC159" i="2"/>
  <c r="BD159" i="2" s="1"/>
  <c r="BH159" i="2" s="1"/>
  <c r="BB60" i="2"/>
  <c r="BF60" i="2" s="1"/>
  <c r="BC697" i="2"/>
  <c r="BG697" i="2" s="1"/>
  <c r="BB759" i="2"/>
  <c r="BF759" i="2" s="1"/>
  <c r="BC414" i="2"/>
  <c r="BD414" i="2" s="1"/>
  <c r="BH414" i="2" s="1"/>
  <c r="BC359" i="2"/>
  <c r="BG359" i="2" s="1"/>
  <c r="BB258" i="2"/>
  <c r="BF258" i="2" s="1"/>
  <c r="BB192" i="2"/>
  <c r="BF192" i="2" s="1"/>
  <c r="BB4" i="2"/>
  <c r="BF4" i="2" s="1"/>
  <c r="BB18" i="2"/>
  <c r="BF18" i="2" s="1"/>
  <c r="BC537" i="2"/>
  <c r="BD537" i="2" s="1"/>
  <c r="BH537" i="2" s="1"/>
  <c r="BC706" i="2"/>
  <c r="BD706" i="2" s="1"/>
  <c r="BH706" i="2" s="1"/>
  <c r="BB587" i="2"/>
  <c r="BF587" i="2" s="1"/>
  <c r="BC529" i="2"/>
  <c r="BD529" i="2" s="1"/>
  <c r="BH529" i="2" s="1"/>
  <c r="BC525" i="2"/>
  <c r="BD525" i="2" s="1"/>
  <c r="BH525" i="2" s="1"/>
  <c r="BC268" i="2"/>
  <c r="BG268" i="2" s="1"/>
  <c r="BC270" i="2"/>
  <c r="BG270" i="2" s="1"/>
  <c r="BB134" i="2"/>
  <c r="BF134" i="2" s="1"/>
  <c r="BB376" i="2"/>
  <c r="BF376" i="2" s="1"/>
  <c r="BC39" i="2"/>
  <c r="BG39" i="2" s="1"/>
  <c r="BC116" i="2"/>
  <c r="BG116" i="2" s="1"/>
  <c r="BB366" i="2"/>
  <c r="BF366" i="2" s="1"/>
  <c r="BB169" i="2"/>
  <c r="BF169" i="2" s="1"/>
  <c r="BB24" i="2"/>
  <c r="BF24" i="2" s="1"/>
  <c r="BC722" i="2"/>
  <c r="BD722" i="2" s="1"/>
  <c r="BH722" i="2" s="1"/>
  <c r="BC77" i="2"/>
  <c r="BG77" i="2" s="1"/>
  <c r="BC488" i="2"/>
  <c r="BG488" i="2" s="1"/>
  <c r="BC53" i="2"/>
  <c r="BG53" i="2" s="1"/>
  <c r="BC751" i="2"/>
  <c r="BD751" i="2" s="1"/>
  <c r="BH751" i="2" s="1"/>
  <c r="BC72" i="2"/>
  <c r="BG72" i="2" s="1"/>
  <c r="BC193" i="2"/>
  <c r="BG193" i="2" s="1"/>
  <c r="BC119" i="2"/>
  <c r="BD119" i="2" s="1"/>
  <c r="BH119" i="2" s="1"/>
  <c r="BC108" i="2"/>
  <c r="BD108" i="2" s="1"/>
  <c r="BH108" i="2" s="1"/>
  <c r="BB662" i="2"/>
  <c r="BF662" i="2" s="1"/>
  <c r="BB423" i="2"/>
  <c r="BF423" i="2" s="1"/>
  <c r="BC485" i="2"/>
  <c r="BD485" i="2" s="1"/>
  <c r="BH485" i="2" s="1"/>
  <c r="BB667" i="2"/>
  <c r="BF667" i="2" s="1"/>
  <c r="BC523" i="2"/>
  <c r="BD523" i="2" s="1"/>
  <c r="BH523" i="2" s="1"/>
  <c r="BB655" i="2"/>
  <c r="BF655" i="2" s="1"/>
  <c r="BB356" i="2"/>
  <c r="BF356" i="2" s="1"/>
  <c r="BB507" i="2"/>
  <c r="BF507" i="2" s="1"/>
  <c r="BB569" i="2"/>
  <c r="BF569" i="2" s="1"/>
  <c r="BB724" i="2"/>
  <c r="BF724" i="2" s="1"/>
  <c r="BC434" i="2"/>
  <c r="BG434" i="2" s="1"/>
  <c r="BB533" i="2"/>
  <c r="BF533" i="2" s="1"/>
  <c r="BC702" i="2"/>
  <c r="BG702" i="2" s="1"/>
  <c r="BB315" i="2"/>
  <c r="BF315" i="2" s="1"/>
  <c r="BC549" i="2"/>
  <c r="BD549" i="2" s="1"/>
  <c r="BH549" i="2" s="1"/>
  <c r="BC773" i="2"/>
  <c r="BG773" i="2" s="1"/>
  <c r="BC592" i="2"/>
  <c r="BD592" i="2" s="1"/>
  <c r="BH592" i="2" s="1"/>
  <c r="BB324" i="2"/>
  <c r="BF324" i="2" s="1"/>
  <c r="BC223" i="2"/>
  <c r="BG223" i="2" s="1"/>
  <c r="BB13" i="2"/>
  <c r="BF13" i="2" s="1"/>
  <c r="BC411" i="2"/>
  <c r="BG411" i="2" s="1"/>
  <c r="BC279" i="2"/>
  <c r="BG279" i="2" s="1"/>
  <c r="BD184" i="2"/>
  <c r="BH184" i="2" s="1"/>
  <c r="BD585" i="2"/>
  <c r="BH585" i="2" s="1"/>
  <c r="BB750" i="2"/>
  <c r="BF750" i="2" s="1"/>
  <c r="BC816" i="2"/>
  <c r="BG816" i="2" s="1"/>
  <c r="BC200" i="2"/>
  <c r="BG200" i="2" s="1"/>
  <c r="BB644" i="2"/>
  <c r="BF644" i="2" s="1"/>
  <c r="BB509" i="2"/>
  <c r="BF509" i="2" s="1"/>
  <c r="BB322" i="2"/>
  <c r="BF322" i="2" s="1"/>
  <c r="BB771" i="2"/>
  <c r="BF771" i="2" s="1"/>
  <c r="BC455" i="2"/>
  <c r="BD455" i="2" s="1"/>
  <c r="BH455" i="2" s="1"/>
  <c r="BG477" i="2"/>
  <c r="BB137" i="2"/>
  <c r="BF137" i="2" s="1"/>
  <c r="BB791" i="2"/>
  <c r="BF791" i="2" s="1"/>
  <c r="BB378" i="2"/>
  <c r="BF378" i="2" s="1"/>
  <c r="BC620" i="2"/>
  <c r="BG620" i="2" s="1"/>
  <c r="BB424" i="2"/>
  <c r="BF424" i="2" s="1"/>
  <c r="BC560" i="2"/>
  <c r="BD560" i="2" s="1"/>
  <c r="BH560" i="2" s="1"/>
  <c r="BB130" i="2"/>
  <c r="BF130" i="2" s="1"/>
  <c r="BB522" i="2"/>
  <c r="BF522" i="2" s="1"/>
  <c r="BC814" i="2"/>
  <c r="BD814" i="2" s="1"/>
  <c r="BH814" i="2" s="1"/>
  <c r="BB656" i="2"/>
  <c r="BF656" i="2" s="1"/>
  <c r="BG645" i="2"/>
  <c r="BB418" i="2"/>
  <c r="BF418" i="2" s="1"/>
  <c r="BC255" i="2"/>
  <c r="BG255" i="2" s="1"/>
  <c r="BB473" i="2"/>
  <c r="BF473" i="2" s="1"/>
  <c r="BC471" i="2"/>
  <c r="BG471" i="2" s="1"/>
  <c r="BC401" i="2"/>
  <c r="BD401" i="2" s="1"/>
  <c r="BH401" i="2" s="1"/>
  <c r="BC756" i="2"/>
  <c r="BG756" i="2" s="1"/>
  <c r="BB557" i="2"/>
  <c r="BF557" i="2" s="1"/>
  <c r="BD250" i="2"/>
  <c r="BH250" i="2" s="1"/>
  <c r="BD478" i="2"/>
  <c r="BH478" i="2" s="1"/>
  <c r="BG728" i="2"/>
  <c r="BD705" i="2"/>
  <c r="BH705" i="2" s="1"/>
  <c r="BB790" i="2"/>
  <c r="BF790" i="2" s="1"/>
  <c r="BG437" i="2"/>
  <c r="BD672" i="2"/>
  <c r="BH672" i="2" s="1"/>
  <c r="BG207" i="2"/>
  <c r="BG649" i="2"/>
  <c r="BD113" i="2"/>
  <c r="BH113" i="2" s="1"/>
  <c r="BD156" i="2"/>
  <c r="BH156" i="2" s="1"/>
  <c r="BB236" i="2"/>
  <c r="BF236" i="2" s="1"/>
  <c r="BB387" i="2"/>
  <c r="BF387" i="2" s="1"/>
  <c r="BB652" i="2"/>
  <c r="BF652" i="2" s="1"/>
  <c r="BB400" i="2"/>
  <c r="BF400" i="2" s="1"/>
  <c r="BB608" i="2"/>
  <c r="BF608" i="2" s="1"/>
  <c r="BB497" i="2"/>
  <c r="BF497" i="2" s="1"/>
  <c r="BB718" i="2"/>
  <c r="BF718" i="2" s="1"/>
  <c r="BB477" i="2"/>
  <c r="BF477" i="2" s="1"/>
  <c r="BB336" i="2"/>
  <c r="BF336" i="2" s="1"/>
  <c r="BB411" i="2"/>
  <c r="BF411" i="2" s="1"/>
  <c r="BB550" i="2"/>
  <c r="BF550" i="2" s="1"/>
  <c r="BB611" i="2"/>
  <c r="BF611" i="2" s="1"/>
  <c r="BB629" i="2"/>
  <c r="BF629" i="2" s="1"/>
  <c r="BB541" i="2"/>
  <c r="BF541" i="2" s="1"/>
  <c r="BB685" i="2"/>
  <c r="BF685" i="2" s="1"/>
  <c r="BB523" i="2"/>
  <c r="BF523" i="2" s="1"/>
  <c r="BB33" i="2"/>
  <c r="BF33" i="2" s="1"/>
  <c r="BB98" i="2"/>
  <c r="BF98" i="2" s="1"/>
  <c r="BB357" i="2"/>
  <c r="BF357" i="2" s="1"/>
  <c r="BB333" i="2"/>
  <c r="BF333" i="2" s="1"/>
  <c r="BB575" i="2"/>
  <c r="BF575" i="2" s="1"/>
  <c r="BB633" i="2"/>
  <c r="BF633" i="2" s="1"/>
  <c r="BB707" i="2"/>
  <c r="BF707" i="2" s="1"/>
  <c r="BB594" i="2"/>
  <c r="BF594" i="2" s="1"/>
  <c r="BB392" i="2"/>
  <c r="BF392" i="2" s="1"/>
  <c r="BB592" i="2"/>
  <c r="BF592" i="2" s="1"/>
  <c r="BB363" i="2"/>
  <c r="BF363" i="2" s="1"/>
  <c r="BB412" i="2"/>
  <c r="BF412" i="2" s="1"/>
  <c r="BB108" i="2"/>
  <c r="BF108" i="2" s="1"/>
  <c r="BB384" i="2"/>
  <c r="BF384" i="2" s="1"/>
  <c r="BB268" i="2"/>
  <c r="BF268" i="2" s="1"/>
  <c r="BB114" i="2"/>
  <c r="BF114" i="2" s="1"/>
  <c r="BB690" i="2"/>
  <c r="BF690" i="2" s="1"/>
  <c r="BB756" i="2"/>
  <c r="BF756" i="2" s="1"/>
  <c r="BB439" i="2"/>
  <c r="BF439" i="2" s="1"/>
  <c r="BB140" i="2"/>
  <c r="BF140" i="2" s="1"/>
  <c r="BB11" i="2"/>
  <c r="BF11" i="2" s="1"/>
  <c r="BB471" i="2"/>
  <c r="BF471" i="2" s="1"/>
  <c r="BC536" i="2"/>
  <c r="BD536" i="2" s="1"/>
  <c r="BH536" i="2" s="1"/>
  <c r="BB686" i="2"/>
  <c r="BF686" i="2" s="1"/>
  <c r="BC490" i="2"/>
  <c r="BD490" i="2" s="1"/>
  <c r="BH490" i="2" s="1"/>
  <c r="BC219" i="2"/>
  <c r="BD219" i="2" s="1"/>
  <c r="BH219" i="2" s="1"/>
  <c r="BB252" i="2"/>
  <c r="BF252" i="2" s="1"/>
  <c r="BC445" i="2"/>
  <c r="BD445" i="2" s="1"/>
  <c r="BH445" i="2" s="1"/>
  <c r="BB442" i="2"/>
  <c r="BF442" i="2" s="1"/>
  <c r="BC429" i="2"/>
  <c r="BD429" i="2" s="1"/>
  <c r="BH429" i="2" s="1"/>
  <c r="BC407" i="2"/>
  <c r="BD407" i="2" s="1"/>
  <c r="BH407" i="2" s="1"/>
  <c r="BC603" i="2"/>
  <c r="BG603" i="2" s="1"/>
  <c r="BC616" i="2"/>
  <c r="BD616" i="2" s="1"/>
  <c r="BH616" i="2" s="1"/>
  <c r="BB456" i="2"/>
  <c r="BF456" i="2" s="1"/>
  <c r="BB670" i="2"/>
  <c r="BF670" i="2" s="1"/>
  <c r="BC631" i="2"/>
  <c r="BD631" i="2" s="1"/>
  <c r="BH631" i="2" s="1"/>
  <c r="BC679" i="2"/>
  <c r="BG679" i="2" s="1"/>
  <c r="BC788" i="2"/>
  <c r="BD788" i="2" s="1"/>
  <c r="BH788" i="2" s="1"/>
  <c r="BC339" i="2"/>
  <c r="BD339" i="2" s="1"/>
  <c r="BH339" i="2" s="1"/>
  <c r="BB508" i="2"/>
  <c r="BF508" i="2" s="1"/>
  <c r="BC778" i="2"/>
  <c r="BD778" i="2" s="1"/>
  <c r="BH778" i="2" s="1"/>
  <c r="BC665" i="2"/>
  <c r="BD665" i="2" s="1"/>
  <c r="BH665" i="2" s="1"/>
  <c r="BC324" i="2"/>
  <c r="BD324" i="2" s="1"/>
  <c r="BH324" i="2" s="1"/>
  <c r="BC750" i="2"/>
  <c r="BG750" i="2" s="1"/>
  <c r="BC280" i="2"/>
  <c r="BG280" i="2" s="1"/>
  <c r="BC721" i="2"/>
  <c r="BG721" i="2" s="1"/>
  <c r="BC743" i="2"/>
  <c r="BG743" i="2" s="1"/>
  <c r="BB300" i="2"/>
  <c r="BF300" i="2" s="1"/>
  <c r="BB595" i="2"/>
  <c r="BF595" i="2" s="1"/>
  <c r="BB795" i="2"/>
  <c r="BF795" i="2" s="1"/>
  <c r="BB409" i="2"/>
  <c r="BF409" i="2" s="1"/>
  <c r="BB431" i="2"/>
  <c r="BF431" i="2" s="1"/>
  <c r="BB48" i="2"/>
  <c r="BF48" i="2" s="1"/>
  <c r="BB449" i="2"/>
  <c r="BF449" i="2" s="1"/>
  <c r="BF543" i="2"/>
  <c r="BB344" i="2"/>
  <c r="BF344" i="2" s="1"/>
  <c r="BB254" i="2"/>
  <c r="BF254" i="2" s="1"/>
  <c r="BB440" i="2"/>
  <c r="BF440" i="2" s="1"/>
  <c r="BB743" i="2"/>
  <c r="BF743" i="2" s="1"/>
  <c r="BB754" i="2"/>
  <c r="BF754" i="2" s="1"/>
  <c r="BB537" i="2"/>
  <c r="BF537" i="2" s="1"/>
  <c r="BB228" i="2"/>
  <c r="BF228" i="2" s="1"/>
  <c r="BB221" i="2"/>
  <c r="BF221" i="2" s="1"/>
  <c r="BB255" i="2"/>
  <c r="BF255" i="2" s="1"/>
  <c r="BB379" i="2"/>
  <c r="BF379" i="2" s="1"/>
  <c r="BB389" i="2"/>
  <c r="BF389" i="2" s="1"/>
  <c r="BB458" i="2"/>
  <c r="BF458" i="2" s="1"/>
  <c r="BB468" i="2"/>
  <c r="BF468" i="2" s="1"/>
  <c r="BB815" i="2"/>
  <c r="BF815" i="2" s="1"/>
  <c r="BB123" i="2"/>
  <c r="BF123" i="2" s="1"/>
  <c r="BB822" i="2"/>
  <c r="BF822" i="2" s="1"/>
  <c r="BF553" i="2"/>
  <c r="BB697" i="2"/>
  <c r="BF697" i="2" s="1"/>
  <c r="BB513" i="2"/>
  <c r="BF513" i="2" s="1"/>
  <c r="BB493" i="2"/>
  <c r="BF493" i="2" s="1"/>
  <c r="BB217" i="2"/>
  <c r="BF217" i="2" s="1"/>
  <c r="BB416" i="2"/>
  <c r="BF416" i="2" s="1"/>
  <c r="BB216" i="2"/>
  <c r="BF216" i="2" s="1"/>
  <c r="BB371" i="2"/>
  <c r="BF371" i="2" s="1"/>
  <c r="BB86" i="2"/>
  <c r="BF86" i="2" s="1"/>
  <c r="BB359" i="2"/>
  <c r="BF359" i="2" s="1"/>
  <c r="BB448" i="2"/>
  <c r="BF448" i="2" s="1"/>
  <c r="BB450" i="2"/>
  <c r="BF450" i="2" s="1"/>
  <c r="BB494" i="2"/>
  <c r="BF494" i="2" s="1"/>
  <c r="BB668" i="2"/>
  <c r="BF668" i="2" s="1"/>
  <c r="BB763" i="2"/>
  <c r="BF763" i="2" s="1"/>
  <c r="BB783" i="2"/>
  <c r="BF783" i="2" s="1"/>
  <c r="BB723" i="2"/>
  <c r="BF723" i="2" s="1"/>
  <c r="BB807" i="2"/>
  <c r="BF807" i="2" s="1"/>
  <c r="BB820" i="2"/>
  <c r="BF820" i="2" s="1"/>
  <c r="BB582" i="2"/>
  <c r="BF582" i="2" s="1"/>
  <c r="BB643" i="2"/>
  <c r="BF643" i="2" s="1"/>
  <c r="BB578" i="2"/>
  <c r="BF578" i="2" s="1"/>
  <c r="BB505" i="2"/>
  <c r="BF505" i="2" s="1"/>
  <c r="BB709" i="2"/>
  <c r="BF709" i="2" s="1"/>
  <c r="BB586" i="2"/>
  <c r="BF586" i="2" s="1"/>
  <c r="BB485" i="2"/>
  <c r="BF485" i="2" s="1"/>
  <c r="BB352" i="2"/>
  <c r="BF352" i="2" s="1"/>
  <c r="BB260" i="2"/>
  <c r="BF260" i="2" s="1"/>
  <c r="BB155" i="2"/>
  <c r="BF155" i="2" s="1"/>
  <c r="BB139" i="2"/>
  <c r="BF139" i="2" s="1"/>
  <c r="BB27" i="2"/>
  <c r="BF27" i="2" s="1"/>
  <c r="BB372" i="2"/>
  <c r="BF372" i="2" s="1"/>
  <c r="BB201" i="2"/>
  <c r="BF201" i="2" s="1"/>
  <c r="BB302" i="2"/>
  <c r="BF302" i="2" s="1"/>
  <c r="BB642" i="2"/>
  <c r="BF642" i="2" s="1"/>
  <c r="BB42" i="2"/>
  <c r="BF42" i="2" s="1"/>
  <c r="BC431" i="2"/>
  <c r="BC479" i="2"/>
  <c r="BD479" i="2" s="1"/>
  <c r="BH479" i="2" s="1"/>
  <c r="BC515" i="2"/>
  <c r="BG515" i="2" s="1"/>
  <c r="BC297" i="2"/>
  <c r="BG297" i="2" s="1"/>
  <c r="BC103" i="2"/>
  <c r="BG103" i="2" s="1"/>
  <c r="BC117" i="2"/>
  <c r="BG117" i="2" s="1"/>
  <c r="BC426" i="2"/>
  <c r="BG426" i="2" s="1"/>
  <c r="BB552" i="2"/>
  <c r="BF552" i="2" s="1"/>
  <c r="BB769" i="2"/>
  <c r="BF769" i="2" s="1"/>
  <c r="BC194" i="2"/>
  <c r="BG194" i="2" s="1"/>
  <c r="BC167" i="2"/>
  <c r="BD167" i="2" s="1"/>
  <c r="BH167" i="2" s="1"/>
  <c r="BC716" i="2"/>
  <c r="BG716" i="2" s="1"/>
  <c r="BC212" i="2"/>
  <c r="BC335" i="2"/>
  <c r="BG335" i="2" s="1"/>
  <c r="BC95" i="2"/>
  <c r="BG95" i="2" s="1"/>
  <c r="BC127" i="2"/>
  <c r="BG127" i="2" s="1"/>
  <c r="BC308" i="2"/>
  <c r="BC623" i="2"/>
  <c r="BD623" i="2" s="1"/>
  <c r="BH623" i="2" s="1"/>
  <c r="BC264" i="2"/>
  <c r="BG264" i="2" s="1"/>
  <c r="BB36" i="2"/>
  <c r="BF36" i="2" s="1"/>
  <c r="BC410" i="2"/>
  <c r="BD410" i="2" s="1"/>
  <c r="BH410" i="2" s="1"/>
  <c r="BB55" i="2"/>
  <c r="BF55" i="2" s="1"/>
  <c r="BC271" i="2"/>
  <c r="BG271" i="2" s="1"/>
  <c r="BC417" i="2"/>
  <c r="BG417" i="2" s="1"/>
  <c r="BC548" i="2"/>
  <c r="BD548" i="2" s="1"/>
  <c r="BH548" i="2" s="1"/>
  <c r="BC639" i="2"/>
  <c r="BD639" i="2" s="1"/>
  <c r="BH639" i="2" s="1"/>
  <c r="BC651" i="2"/>
  <c r="BG651" i="2" s="1"/>
  <c r="BC795" i="2"/>
  <c r="BC735" i="2"/>
  <c r="BG735" i="2" s="1"/>
  <c r="BC363" i="2"/>
  <c r="BD363" i="2" s="1"/>
  <c r="BH363" i="2" s="1"/>
  <c r="BC63" i="2"/>
  <c r="BG63" i="2" s="1"/>
  <c r="BC340" i="2"/>
  <c r="BB512" i="2"/>
  <c r="BF512" i="2" s="1"/>
  <c r="BB702" i="2"/>
  <c r="BF702" i="2" s="1"/>
  <c r="BB67" i="2"/>
  <c r="BF67" i="2" s="1"/>
  <c r="BC633" i="2"/>
  <c r="BC799" i="2"/>
  <c r="BG799" i="2" s="1"/>
  <c r="BC52" i="2"/>
  <c r="BG52" i="2" s="1"/>
  <c r="BC298" i="2"/>
  <c r="BD298" i="2" s="1"/>
  <c r="BH298" i="2" s="1"/>
  <c r="BB282" i="2"/>
  <c r="BF282" i="2" s="1"/>
  <c r="BB773" i="2"/>
  <c r="BF773" i="2" s="1"/>
  <c r="BC567" i="2"/>
  <c r="BD567" i="2" s="1"/>
  <c r="BH567" i="2" s="1"/>
  <c r="BC23" i="2"/>
  <c r="BD23" i="2" s="1"/>
  <c r="BH23" i="2" s="1"/>
  <c r="BC577" i="2"/>
  <c r="BD577" i="2" s="1"/>
  <c r="BH577" i="2" s="1"/>
  <c r="BC391" i="2"/>
  <c r="BD391" i="2" s="1"/>
  <c r="BH391" i="2" s="1"/>
  <c r="BB307" i="2"/>
  <c r="BF307" i="2" s="1"/>
  <c r="BC413" i="2"/>
  <c r="BD413" i="2" s="1"/>
  <c r="BH413" i="2" s="1"/>
  <c r="BC447" i="2"/>
  <c r="BF631" i="2"/>
  <c r="BC726" i="2"/>
  <c r="BG726" i="2" s="1"/>
  <c r="BC782" i="2"/>
  <c r="BG782" i="2" s="1"/>
  <c r="BD646" i="2"/>
  <c r="BH646" i="2" s="1"/>
  <c r="BB650" i="2"/>
  <c r="BF650" i="2" s="1"/>
  <c r="BC16" i="2"/>
  <c r="BD16" i="2" s="1"/>
  <c r="BH16" i="2" s="1"/>
  <c r="BC97" i="2"/>
  <c r="BG97" i="2" s="1"/>
  <c r="BC641" i="2"/>
  <c r="BC807" i="2"/>
  <c r="BG807" i="2" s="1"/>
  <c r="BC637" i="2"/>
  <c r="BG637" i="2" s="1"/>
  <c r="BC361" i="2"/>
  <c r="BD361" i="2" s="1"/>
  <c r="BH361" i="2" s="1"/>
  <c r="BC349" i="2"/>
  <c r="BC516" i="2"/>
  <c r="BD516" i="2" s="1"/>
  <c r="BH516" i="2" s="1"/>
  <c r="BC496" i="2"/>
  <c r="BG496" i="2" s="1"/>
  <c r="BC650" i="2"/>
  <c r="BD650" i="2" s="1"/>
  <c r="BH650" i="2" s="1"/>
  <c r="BB717" i="2"/>
  <c r="BF717" i="2" s="1"/>
  <c r="BB296" i="2"/>
  <c r="BF296" i="2" s="1"/>
  <c r="BC458" i="2"/>
  <c r="BG458" i="2" s="1"/>
  <c r="BF328" i="2"/>
  <c r="BC367" i="2"/>
  <c r="BC208" i="2"/>
  <c r="BD208" i="2" s="1"/>
  <c r="BH208" i="2" s="1"/>
  <c r="BC354" i="2"/>
  <c r="BD354" i="2" s="1"/>
  <c r="BH354" i="2" s="1"/>
  <c r="BB358" i="2"/>
  <c r="BF358" i="2" s="1"/>
  <c r="BB316" i="2"/>
  <c r="BF316" i="2" s="1"/>
  <c r="BC11" i="2"/>
  <c r="BD11" i="2" s="1"/>
  <c r="BH11" i="2" s="1"/>
  <c r="BB532" i="2"/>
  <c r="BF532" i="2" s="1"/>
  <c r="BB761" i="2"/>
  <c r="BF761" i="2" s="1"/>
  <c r="BC40" i="2"/>
  <c r="BC813" i="2"/>
  <c r="BD813" i="2" s="1"/>
  <c r="BH813" i="2" s="1"/>
  <c r="BB801" i="2"/>
  <c r="BF801" i="2" s="1"/>
  <c r="BC761" i="2"/>
  <c r="BD761" i="2" s="1"/>
  <c r="BH761" i="2" s="1"/>
  <c r="BC170" i="2"/>
  <c r="BC162" i="2"/>
  <c r="BG162" i="2" s="1"/>
  <c r="BB145" i="2"/>
  <c r="BF145" i="2" s="1"/>
  <c r="BB149" i="2"/>
  <c r="BF149" i="2" s="1"/>
  <c r="BC498" i="2"/>
  <c r="BC609" i="2"/>
  <c r="BG609" i="2" s="1"/>
  <c r="BC546" i="2"/>
  <c r="BG546" i="2" s="1"/>
  <c r="BC351" i="2"/>
  <c r="BG351" i="2" s="1"/>
  <c r="BC366" i="2"/>
  <c r="BG366" i="2" s="1"/>
  <c r="BC180" i="2"/>
  <c r="BG180" i="2" s="1"/>
  <c r="BC435" i="2"/>
  <c r="BG435" i="2" s="1"/>
  <c r="BC146" i="2"/>
  <c r="BC460" i="2"/>
  <c r="BG460" i="2" s="1"/>
  <c r="BC61" i="2"/>
  <c r="BG61" i="2" s="1"/>
  <c r="BC124" i="2"/>
  <c r="BC238" i="2"/>
  <c r="BG238" i="2" s="1"/>
  <c r="BB146" i="2"/>
  <c r="BF146" i="2" s="1"/>
  <c r="BC654" i="2"/>
  <c r="BG654" i="2" s="1"/>
  <c r="BC215" i="2"/>
  <c r="BG215" i="2" s="1"/>
  <c r="BB265" i="2"/>
  <c r="BF265" i="2" s="1"/>
  <c r="BB433" i="2"/>
  <c r="BF433" i="2" s="1"/>
  <c r="BC492" i="2"/>
  <c r="BD492" i="2" s="1"/>
  <c r="BH492" i="2" s="1"/>
  <c r="BB619" i="2"/>
  <c r="BF619" i="2" s="1"/>
  <c r="BG753" i="2"/>
  <c r="BC399" i="2"/>
  <c r="BD399" i="2" s="1"/>
  <c r="BH399" i="2" s="1"/>
  <c r="BC696" i="2"/>
  <c r="BC653" i="2"/>
  <c r="BD653" i="2" s="1"/>
  <c r="BH653" i="2" s="1"/>
  <c r="BC232" i="2"/>
  <c r="BG232" i="2" s="1"/>
  <c r="BB195" i="2"/>
  <c r="BF195" i="2" s="1"/>
  <c r="BC390" i="2"/>
  <c r="BD390" i="2" s="1"/>
  <c r="BH390" i="2" s="1"/>
  <c r="BC305" i="2"/>
  <c r="BG305" i="2" s="1"/>
  <c r="BB47" i="2"/>
  <c r="BF47" i="2" s="1"/>
  <c r="BB326" i="2"/>
  <c r="BF326" i="2" s="1"/>
  <c r="BB663" i="2"/>
  <c r="BF663" i="2" s="1"/>
  <c r="BB119" i="2"/>
  <c r="BF119" i="2" s="1"/>
  <c r="BC12" i="2"/>
  <c r="BD12" i="2" s="1"/>
  <c r="BH12" i="2" s="1"/>
  <c r="BC360" i="2"/>
  <c r="BD360" i="2" s="1"/>
  <c r="BH360" i="2" s="1"/>
  <c r="BB332" i="2"/>
  <c r="BF332" i="2" s="1"/>
  <c r="BB486" i="2"/>
  <c r="BF486" i="2" s="1"/>
  <c r="BB249" i="2"/>
  <c r="BF249" i="2" s="1"/>
  <c r="BB104" i="2"/>
  <c r="BF104" i="2" s="1"/>
  <c r="BC420" i="2"/>
  <c r="BG420" i="2" s="1"/>
  <c r="BB530" i="2"/>
  <c r="BF530" i="2" s="1"/>
  <c r="BB738" i="2"/>
  <c r="BF738" i="2" s="1"/>
  <c r="BB525" i="2"/>
  <c r="BF525" i="2" s="1"/>
  <c r="BB129" i="2"/>
  <c r="BF129" i="2" s="1"/>
  <c r="BB74" i="2"/>
  <c r="BF74" i="2" s="1"/>
  <c r="BB598" i="2"/>
  <c r="BF598" i="2" s="1"/>
  <c r="BC466" i="2"/>
  <c r="BD466" i="2" s="1"/>
  <c r="BH466" i="2" s="1"/>
  <c r="BB35" i="2"/>
  <c r="BF35" i="2" s="1"/>
  <c r="BC528" i="2"/>
  <c r="BD528" i="2" s="1"/>
  <c r="BH528" i="2" s="1"/>
  <c r="BB747" i="2"/>
  <c r="BF747" i="2" s="1"/>
  <c r="BB490" i="2"/>
  <c r="BF490" i="2" s="1"/>
  <c r="BC33" i="2"/>
  <c r="BD33" i="2" s="1"/>
  <c r="BH33" i="2" s="1"/>
  <c r="BB103" i="2"/>
  <c r="BF103" i="2" s="1"/>
  <c r="BB44" i="2"/>
  <c r="BF44" i="2" s="1"/>
  <c r="BB305" i="2"/>
  <c r="BF305" i="2" s="1"/>
  <c r="BB401" i="2"/>
  <c r="BF401" i="2" s="1"/>
  <c r="BC688" i="2"/>
  <c r="BD688" i="2" s="1"/>
  <c r="BH688" i="2" s="1"/>
  <c r="BC86" i="2"/>
  <c r="BG86" i="2" s="1"/>
  <c r="BB280" i="2"/>
  <c r="BF280" i="2" s="1"/>
  <c r="BC343" i="2"/>
  <c r="BC468" i="2"/>
  <c r="BD468" i="2" s="1"/>
  <c r="BH468" i="2" s="1"/>
  <c r="BB796" i="2"/>
  <c r="BF796" i="2" s="1"/>
  <c r="BB572" i="2"/>
  <c r="BF572" i="2" s="1"/>
  <c r="BB519" i="2"/>
  <c r="BF519" i="2" s="1"/>
  <c r="BB397" i="2"/>
  <c r="BF397" i="2" s="1"/>
  <c r="BB583" i="2"/>
  <c r="BF583" i="2" s="1"/>
  <c r="BB609" i="2"/>
  <c r="BF609" i="2" s="1"/>
  <c r="BF40" i="2"/>
  <c r="BB708" i="2"/>
  <c r="BF708" i="2" s="1"/>
  <c r="BB9" i="2"/>
  <c r="BF9" i="2" s="1"/>
  <c r="BB107" i="2"/>
  <c r="BF107" i="2" s="1"/>
  <c r="BB776" i="2"/>
  <c r="BF776" i="2" s="1"/>
  <c r="BB515" i="2"/>
  <c r="BF515" i="2" s="1"/>
  <c r="BB768" i="2"/>
  <c r="BF768" i="2" s="1"/>
  <c r="BB715" i="2"/>
  <c r="BF715" i="2" s="1"/>
  <c r="BB576" i="2"/>
  <c r="BF576" i="2" s="1"/>
  <c r="BB364" i="2"/>
  <c r="BF364" i="2" s="1"/>
  <c r="BB262" i="2"/>
  <c r="BF262" i="2" s="1"/>
  <c r="BB25" i="2"/>
  <c r="BF25" i="2" s="1"/>
  <c r="BB467" i="2"/>
  <c r="BF467" i="2" s="1"/>
  <c r="BB272" i="2"/>
  <c r="BF272" i="2" s="1"/>
  <c r="BB135" i="2"/>
  <c r="BF135" i="2" s="1"/>
  <c r="BB274" i="2"/>
  <c r="BF274" i="2" s="1"/>
  <c r="BB425" i="2"/>
  <c r="BF425" i="2" s="1"/>
  <c r="BB683" i="2"/>
  <c r="BF683" i="2" s="1"/>
  <c r="BB665" i="2"/>
  <c r="BF665" i="2" s="1"/>
  <c r="BF661" i="2"/>
  <c r="BB251" i="2"/>
  <c r="BF251" i="2" s="1"/>
  <c r="BB116" i="2"/>
  <c r="BF116" i="2" s="1"/>
  <c r="BB235" i="2"/>
  <c r="BF235" i="2" s="1"/>
  <c r="BB250" i="2"/>
  <c r="BF250" i="2" s="1"/>
  <c r="BB607" i="2"/>
  <c r="BF607" i="2" s="1"/>
  <c r="BB56" i="2"/>
  <c r="BF56" i="2" s="1"/>
  <c r="BB800" i="2"/>
  <c r="BF800" i="2" s="1"/>
  <c r="BB546" i="2"/>
  <c r="BF546" i="2" s="1"/>
  <c r="BB434" i="2"/>
  <c r="BF434" i="2" s="1"/>
  <c r="BB479" i="2"/>
  <c r="BF479" i="2" s="1"/>
  <c r="BB618" i="2"/>
  <c r="BF618" i="2" s="1"/>
  <c r="BB545" i="2"/>
  <c r="BF545" i="2" s="1"/>
  <c r="BB766" i="2"/>
  <c r="BF766" i="2" s="1"/>
  <c r="BB340" i="2"/>
  <c r="BF340" i="2" s="1"/>
  <c r="BB7" i="2"/>
  <c r="BF7" i="2" s="1"/>
  <c r="BB396" i="2"/>
  <c r="BF396" i="2" s="1"/>
  <c r="BB127" i="2"/>
  <c r="BF127" i="2" s="1"/>
  <c r="BB482" i="2"/>
  <c r="BF482" i="2" s="1"/>
  <c r="BB688" i="2"/>
  <c r="BF688" i="2" s="1"/>
  <c r="BB151" i="2"/>
  <c r="BF151" i="2" s="1"/>
  <c r="BB675" i="2"/>
  <c r="BF675" i="2" s="1"/>
  <c r="BB782" i="2"/>
  <c r="BF782" i="2" s="1"/>
  <c r="BB744" i="2"/>
  <c r="BF744" i="2" s="1"/>
  <c r="BB229" i="2"/>
  <c r="BF229" i="2" s="1"/>
  <c r="BB334" i="2"/>
  <c r="BF334" i="2" s="1"/>
  <c r="BB5" i="2"/>
  <c r="BF5" i="2" s="1"/>
  <c r="BB335" i="2"/>
  <c r="BF335" i="2" s="1"/>
  <c r="BB180" i="2"/>
  <c r="BF180" i="2" s="1"/>
  <c r="BD598" i="2"/>
  <c r="BH598" i="2" s="1"/>
  <c r="BC149" i="2"/>
  <c r="BG149" i="2" s="1"/>
  <c r="BG499" i="2"/>
  <c r="BC136" i="2"/>
  <c r="BG136" i="2" s="1"/>
  <c r="BC46" i="2"/>
  <c r="BD46" i="2" s="1"/>
  <c r="BH46" i="2" s="1"/>
  <c r="BB176" i="2"/>
  <c r="BF176" i="2" s="1"/>
  <c r="BB166" i="2"/>
  <c r="BF166" i="2" s="1"/>
  <c r="BC307" i="2"/>
  <c r="BD307" i="2" s="1"/>
  <c r="BH307" i="2" s="1"/>
  <c r="BC607" i="2"/>
  <c r="BG607" i="2" s="1"/>
  <c r="BC101" i="2"/>
  <c r="BD101" i="2" s="1"/>
  <c r="BH101" i="2" s="1"/>
  <c r="BD202" i="2"/>
  <c r="BH202" i="2" s="1"/>
  <c r="BB549" i="2"/>
  <c r="BF549" i="2" s="1"/>
  <c r="BC216" i="2"/>
  <c r="BG216" i="2" s="1"/>
  <c r="BB301" i="2"/>
  <c r="BF301" i="2" s="1"/>
  <c r="BC554" i="2"/>
  <c r="BG554" i="2" s="1"/>
  <c r="BB28" i="2"/>
  <c r="BF28" i="2" s="1"/>
  <c r="BD656" i="2"/>
  <c r="BH656" i="2" s="1"/>
  <c r="BB188" i="2"/>
  <c r="BF188" i="2" s="1"/>
  <c r="BB179" i="2"/>
  <c r="BF179" i="2" s="1"/>
  <c r="BC282" i="2"/>
  <c r="BG282" i="2" s="1"/>
  <c r="BB757" i="2"/>
  <c r="BF757" i="2" s="1"/>
  <c r="BC43" i="2"/>
  <c r="BG43" i="2" s="1"/>
  <c r="BC396" i="2"/>
  <c r="BC559" i="2"/>
  <c r="BD559" i="2" s="1"/>
  <c r="BH559" i="2" s="1"/>
  <c r="BB93" i="2"/>
  <c r="BF93" i="2" s="1"/>
  <c r="BC596" i="2"/>
  <c r="BC295" i="2"/>
  <c r="BD295" i="2" s="1"/>
  <c r="BH295" i="2" s="1"/>
  <c r="BC500" i="2"/>
  <c r="BG500" i="2" s="1"/>
  <c r="BB765" i="2"/>
  <c r="BF765" i="2" s="1"/>
  <c r="BC254" i="2"/>
  <c r="BD254" i="2" s="1"/>
  <c r="BH254" i="2" s="1"/>
  <c r="BB231" i="2"/>
  <c r="BF231" i="2" s="1"/>
  <c r="BC197" i="2"/>
  <c r="BD197" i="2" s="1"/>
  <c r="BH197" i="2" s="1"/>
  <c r="BC220" i="2"/>
  <c r="BD220" i="2" s="1"/>
  <c r="BH220" i="2" s="1"/>
  <c r="BF81" i="2"/>
  <c r="BC759" i="2"/>
  <c r="BD759" i="2" s="1"/>
  <c r="BH759" i="2" s="1"/>
  <c r="BB222" i="2"/>
  <c r="BF222" i="2" s="1"/>
  <c r="BD172" i="2"/>
  <c r="BH172" i="2" s="1"/>
  <c r="BC734" i="2"/>
  <c r="BG734" i="2" s="1"/>
  <c r="BC331" i="2"/>
  <c r="BD331" i="2" s="1"/>
  <c r="BH331" i="2" s="1"/>
  <c r="BC504" i="2"/>
  <c r="BD504" i="2" s="1"/>
  <c r="BH504" i="2" s="1"/>
  <c r="BC514" i="2"/>
  <c r="BD514" i="2" s="1"/>
  <c r="BH514" i="2" s="1"/>
  <c r="BC246" i="2"/>
  <c r="BD246" i="2" s="1"/>
  <c r="BH246" i="2" s="1"/>
  <c r="BG168" i="2"/>
  <c r="BB657" i="2"/>
  <c r="BF657" i="2" s="1"/>
  <c r="BB727" i="2"/>
  <c r="BF727" i="2" s="1"/>
  <c r="BB112" i="2"/>
  <c r="BF112" i="2" s="1"/>
  <c r="BB703" i="2"/>
  <c r="BF703" i="2" s="1"/>
  <c r="BB373" i="2"/>
  <c r="BF373" i="2" s="1"/>
  <c r="BB239" i="2"/>
  <c r="BF239" i="2" s="1"/>
  <c r="BC619" i="2"/>
  <c r="BC210" i="2"/>
  <c r="BD210" i="2" s="1"/>
  <c r="BH210" i="2" s="1"/>
  <c r="BC660" i="2"/>
  <c r="BD660" i="2" s="1"/>
  <c r="BH660" i="2" s="1"/>
  <c r="BB278" i="2"/>
  <c r="BF278" i="2" s="1"/>
  <c r="BB267" i="2"/>
  <c r="BF267" i="2" s="1"/>
  <c r="BB361" i="2"/>
  <c r="BF361" i="2" s="1"/>
  <c r="BF660" i="2"/>
  <c r="BB71" i="2"/>
  <c r="BF71" i="2" s="1"/>
  <c r="BB83" i="2"/>
  <c r="BF83" i="2" s="1"/>
  <c r="BB437" i="2"/>
  <c r="BF437" i="2" s="1"/>
  <c r="BB691" i="2"/>
  <c r="BF691" i="2" s="1"/>
  <c r="BB197" i="2"/>
  <c r="BF197" i="2" s="1"/>
  <c r="BB435" i="2"/>
  <c r="BF435" i="2" s="1"/>
  <c r="BB623" i="2"/>
  <c r="BF623" i="2" s="1"/>
  <c r="BB625" i="2"/>
  <c r="BF625" i="2" s="1"/>
  <c r="BB712" i="2"/>
  <c r="BF712" i="2" s="1"/>
  <c r="BB659" i="2"/>
  <c r="BF659" i="2" s="1"/>
  <c r="BB774" i="2"/>
  <c r="BF774" i="2" s="1"/>
  <c r="BB185" i="2"/>
  <c r="BF185" i="2" s="1"/>
  <c r="BB355" i="2"/>
  <c r="BF355" i="2" s="1"/>
  <c r="BB306" i="2"/>
  <c r="BF306" i="2" s="1"/>
  <c r="BB779" i="2"/>
  <c r="BF779" i="2" s="1"/>
  <c r="BF436" i="2"/>
  <c r="BB454" i="2"/>
  <c r="BF454" i="2" s="1"/>
  <c r="BB555" i="2"/>
  <c r="BF555" i="2" s="1"/>
  <c r="BF664" i="2"/>
  <c r="BF636" i="2"/>
  <c r="BB6" i="2"/>
  <c r="BF6" i="2" s="1"/>
  <c r="BB676" i="2"/>
  <c r="BF676" i="2" s="1"/>
  <c r="BB809" i="2"/>
  <c r="BF809" i="2" s="1"/>
  <c r="BB91" i="2"/>
  <c r="BF91" i="2" s="1"/>
  <c r="BB816" i="2"/>
  <c r="BF816" i="2" s="1"/>
  <c r="BB689" i="2"/>
  <c r="BF689" i="2" s="1"/>
  <c r="BB566" i="2"/>
  <c r="BF566" i="2" s="1"/>
  <c r="BB762" i="2"/>
  <c r="BF762" i="2" s="1"/>
  <c r="BB604" i="2"/>
  <c r="BF604" i="2" s="1"/>
  <c r="BB511" i="2"/>
  <c r="BF511" i="2" s="1"/>
  <c r="BB620" i="2"/>
  <c r="BF620" i="2" s="1"/>
  <c r="BB539" i="2"/>
  <c r="BF539" i="2" s="1"/>
  <c r="BB778" i="2"/>
  <c r="BF778" i="2" s="1"/>
  <c r="BB728" i="2"/>
  <c r="BF728" i="2" s="1"/>
  <c r="BB503" i="2"/>
  <c r="BF503" i="2" s="1"/>
  <c r="BB390" i="2"/>
  <c r="BF390" i="2" s="1"/>
  <c r="BB310" i="2"/>
  <c r="BF310" i="2" s="1"/>
  <c r="BB189" i="2"/>
  <c r="BF189" i="2" s="1"/>
  <c r="BF420" i="2"/>
  <c r="BB233" i="2"/>
  <c r="BF233" i="2" s="1"/>
  <c r="BB394" i="2"/>
  <c r="BF394" i="2" s="1"/>
  <c r="BB132" i="2"/>
  <c r="BF132" i="2" s="1"/>
  <c r="BB318" i="2"/>
  <c r="BF318" i="2" s="1"/>
  <c r="BB224" i="2"/>
  <c r="BF224" i="2" s="1"/>
  <c r="BB92" i="2"/>
  <c r="BF92" i="2" s="1"/>
  <c r="BB57" i="2"/>
  <c r="BF57" i="2" s="1"/>
  <c r="BB244" i="2"/>
  <c r="BF244" i="2" s="1"/>
  <c r="BB349" i="2"/>
  <c r="BF349" i="2" s="1"/>
  <c r="BB341" i="2"/>
  <c r="BF341" i="2" s="1"/>
  <c r="BB427" i="2"/>
  <c r="BF427" i="2" s="1"/>
  <c r="BF466" i="2"/>
  <c r="BB696" i="2"/>
  <c r="BF696" i="2" s="1"/>
  <c r="BB79" i="2"/>
  <c r="BF79" i="2" s="1"/>
  <c r="BB813" i="2"/>
  <c r="BF813" i="2" s="1"/>
  <c r="BB109" i="2"/>
  <c r="BF109" i="2" s="1"/>
  <c r="BB630" i="2"/>
  <c r="BF630" i="2" s="1"/>
  <c r="BB461" i="2"/>
  <c r="BF461" i="2" s="1"/>
  <c r="BB716" i="2"/>
  <c r="BF716" i="2" s="1"/>
  <c r="BB602" i="2"/>
  <c r="BF602" i="2" s="1"/>
  <c r="BB491" i="2"/>
  <c r="BF491" i="2" s="1"/>
  <c r="BF742" i="2"/>
  <c r="BB554" i="2"/>
  <c r="BF554" i="2" s="1"/>
  <c r="BB289" i="2"/>
  <c r="BF289" i="2" s="1"/>
  <c r="BB156" i="2"/>
  <c r="BF156" i="2" s="1"/>
  <c r="BB285" i="2"/>
  <c r="BF285" i="2" s="1"/>
  <c r="BB367" i="2"/>
  <c r="BF367" i="2" s="1"/>
  <c r="BB225" i="2"/>
  <c r="BF225" i="2" s="1"/>
  <c r="BB15" i="2"/>
  <c r="BF15" i="2" s="1"/>
  <c r="BB270" i="2"/>
  <c r="BF270" i="2" s="1"/>
  <c r="BB293" i="2"/>
  <c r="BF293" i="2" s="1"/>
  <c r="BB419" i="2"/>
  <c r="BF419" i="2" s="1"/>
  <c r="BB405" i="2"/>
  <c r="BF405" i="2" s="1"/>
  <c r="BB534" i="2"/>
  <c r="BF534" i="2" s="1"/>
  <c r="BB672" i="2"/>
  <c r="BF672" i="2" s="1"/>
  <c r="BF38" i="2"/>
  <c r="BB159" i="2"/>
  <c r="BF159" i="2" s="1"/>
  <c r="BB772" i="2"/>
  <c r="BF772" i="2" s="1"/>
  <c r="BB483" i="2"/>
  <c r="BF483" i="2" s="1"/>
  <c r="BB736" i="2"/>
  <c r="BF736" i="2" s="1"/>
  <c r="BF653" i="2"/>
  <c r="BB699" i="2"/>
  <c r="BF699" i="2" s="1"/>
  <c r="BB713" i="2"/>
  <c r="BF713" i="2" s="1"/>
  <c r="BB614" i="2"/>
  <c r="BF614" i="2" s="1"/>
  <c r="BB560" i="2"/>
  <c r="BF560" i="2" s="1"/>
  <c r="BB287" i="2"/>
  <c r="BF287" i="2" s="1"/>
  <c r="BB160" i="2"/>
  <c r="BF160" i="2" s="1"/>
  <c r="BB283" i="2"/>
  <c r="BF283" i="2" s="1"/>
  <c r="BF148" i="2"/>
  <c r="BB62" i="2"/>
  <c r="BF62" i="2" s="1"/>
  <c r="BB43" i="2"/>
  <c r="BF43" i="2" s="1"/>
  <c r="BB209" i="2"/>
  <c r="BF209" i="2" s="1"/>
  <c r="BB16" i="2"/>
  <c r="BF16" i="2" s="1"/>
  <c r="BB66" i="2"/>
  <c r="BF66" i="2" s="1"/>
  <c r="BB288" i="2"/>
  <c r="BF288" i="2" s="1"/>
  <c r="BF369" i="2"/>
  <c r="BB415" i="2"/>
  <c r="BF415" i="2" s="1"/>
  <c r="BB472" i="2"/>
  <c r="BF472" i="2" s="1"/>
  <c r="BB498" i="2"/>
  <c r="BF498" i="2" s="1"/>
  <c r="BB502" i="2"/>
  <c r="BF502" i="2" s="1"/>
  <c r="BB538" i="2"/>
  <c r="BF538" i="2" s="1"/>
  <c r="BB520" i="2"/>
  <c r="BF520" i="2" s="1"/>
  <c r="BB684" i="2"/>
  <c r="BF684" i="2" s="1"/>
  <c r="BB798" i="2"/>
  <c r="BF798" i="2" s="1"/>
  <c r="BB531" i="2"/>
  <c r="BF531" i="2" s="1"/>
  <c r="BB408" i="2"/>
  <c r="BF408" i="2" s="1"/>
  <c r="BB695" i="2"/>
  <c r="BF695" i="2" s="1"/>
  <c r="BB610" i="2"/>
  <c r="BF610" i="2" s="1"/>
  <c r="BB580" i="2"/>
  <c r="BF580" i="2" s="1"/>
  <c r="BB622" i="2"/>
  <c r="BF622" i="2" s="1"/>
  <c r="BB784" i="2"/>
  <c r="BF784" i="2" s="1"/>
  <c r="BB726" i="2"/>
  <c r="BF726" i="2" s="1"/>
  <c r="BB314" i="2"/>
  <c r="BF314" i="2" s="1"/>
  <c r="BF414" i="2"/>
  <c r="BF68" i="2"/>
  <c r="BB348" i="2"/>
  <c r="BF348" i="2" s="1"/>
  <c r="BB241" i="2"/>
  <c r="BF241" i="2" s="1"/>
  <c r="BB118" i="2"/>
  <c r="BF118" i="2" s="1"/>
  <c r="BB76" i="2"/>
  <c r="BF76" i="2" s="1"/>
  <c r="BB205" i="2"/>
  <c r="BF205" i="2" s="1"/>
  <c r="BB368" i="2"/>
  <c r="BF368" i="2" s="1"/>
  <c r="BF53" i="2"/>
  <c r="BC409" i="2"/>
  <c r="BG409" i="2" s="1"/>
  <c r="BB658" i="2"/>
  <c r="BF658" i="2" s="1"/>
  <c r="BC678" i="2"/>
  <c r="BD678" i="2" s="1"/>
  <c r="BH678" i="2" s="1"/>
  <c r="BC724" i="2"/>
  <c r="BC806" i="2"/>
  <c r="BD806" i="2" s="1"/>
  <c r="BH806" i="2" s="1"/>
  <c r="BD732" i="2"/>
  <c r="BH732" i="2" s="1"/>
  <c r="BB211" i="2"/>
  <c r="BF211" i="2" s="1"/>
  <c r="BC192" i="2"/>
  <c r="BC395" i="2"/>
  <c r="BG395" i="2" s="1"/>
  <c r="BB500" i="2"/>
  <c r="BF500" i="2" s="1"/>
  <c r="BB721" i="2"/>
  <c r="BF721" i="2" s="1"/>
  <c r="BC695" i="2"/>
  <c r="BB89" i="2"/>
  <c r="BF89" i="2" s="1"/>
  <c r="BC752" i="2"/>
  <c r="BD752" i="2" s="1"/>
  <c r="BH752" i="2" s="1"/>
  <c r="BC617" i="2"/>
  <c r="BG617" i="2" s="1"/>
  <c r="BF219" i="2"/>
  <c r="BC370" i="2"/>
  <c r="BD370" i="2" s="1"/>
  <c r="BH370" i="2" s="1"/>
  <c r="BB299" i="2"/>
  <c r="BF299" i="2" s="1"/>
  <c r="BC357" i="2"/>
  <c r="BG357" i="2" s="1"/>
  <c r="BC452" i="2"/>
  <c r="BD452" i="2" s="1"/>
  <c r="BH452" i="2" s="1"/>
  <c r="BG474" i="2"/>
  <c r="BB191" i="2"/>
  <c r="BF191" i="2" s="1"/>
  <c r="BC54" i="2"/>
  <c r="BD54" i="2" s="1"/>
  <c r="BH54" i="2" s="1"/>
  <c r="BC583" i="2"/>
  <c r="BG583" i="2" s="1"/>
  <c r="BC655" i="2"/>
  <c r="BG655" i="2" s="1"/>
  <c r="BB17" i="2"/>
  <c r="BF17" i="2" s="1"/>
  <c r="BC166" i="2"/>
  <c r="BD166" i="2" s="1"/>
  <c r="BH166" i="2" s="1"/>
  <c r="BC704" i="2"/>
  <c r="BD704" i="2" s="1"/>
  <c r="BH704" i="2" s="1"/>
  <c r="BC708" i="2"/>
  <c r="BD708" i="2" s="1"/>
  <c r="BH708" i="2" s="1"/>
  <c r="BF320" i="2"/>
  <c r="BC334" i="2"/>
  <c r="BC79" i="2"/>
  <c r="BG79" i="2" s="1"/>
  <c r="BC425" i="2"/>
  <c r="BD425" i="2" s="1"/>
  <c r="BH425" i="2" s="1"/>
  <c r="BC392" i="2"/>
  <c r="BG392" i="2" s="1"/>
  <c r="BB646" i="2"/>
  <c r="BF646" i="2" s="1"/>
  <c r="BC717" i="2"/>
  <c r="BD717" i="2" s="1"/>
  <c r="BH717" i="2" s="1"/>
  <c r="BC175" i="2"/>
  <c r="BG175" i="2" s="1"/>
  <c r="BC45" i="2"/>
  <c r="BC293" i="2"/>
  <c r="BG293" i="2" s="1"/>
  <c r="BB175" i="2"/>
  <c r="BF175" i="2" s="1"/>
  <c r="BC319" i="2"/>
  <c r="BG319" i="2" s="1"/>
  <c r="BC448" i="2"/>
  <c r="BD448" i="2" s="1"/>
  <c r="BH448" i="2" s="1"/>
  <c r="BB817" i="2"/>
  <c r="BF817" i="2" s="1"/>
  <c r="BC797" i="2"/>
  <c r="BD797" i="2" s="1"/>
  <c r="BH797" i="2" s="1"/>
  <c r="BF162" i="2"/>
  <c r="BC565" i="2"/>
  <c r="BC347" i="2"/>
  <c r="BD347" i="2" s="1"/>
  <c r="BH347" i="2" s="1"/>
  <c r="BG332" i="2"/>
  <c r="BG368" i="2"/>
  <c r="BC599" i="2"/>
  <c r="BG599" i="2" s="1"/>
  <c r="BB638" i="2"/>
  <c r="BF638" i="2" s="1"/>
  <c r="BC742" i="2"/>
  <c r="BD742" i="2" s="1"/>
  <c r="BH742" i="2" s="1"/>
  <c r="BB22" i="2"/>
  <c r="BF22" i="2" s="1"/>
  <c r="BC741" i="2"/>
  <c r="BG741" i="2" s="1"/>
  <c r="BC20" i="2"/>
  <c r="BD20" i="2" s="1"/>
  <c r="BH20" i="2" s="1"/>
  <c r="BC182" i="2"/>
  <c r="BD182" i="2" s="1"/>
  <c r="BH182" i="2" s="1"/>
  <c r="BG138" i="2"/>
  <c r="BC771" i="2"/>
  <c r="BG771" i="2" s="1"/>
  <c r="BC573" i="2"/>
  <c r="BG573" i="2" s="1"/>
  <c r="BB711" i="2"/>
  <c r="BF711" i="2" s="1"/>
  <c r="BC601" i="2"/>
  <c r="BD601" i="2" s="1"/>
  <c r="BH601" i="2" s="1"/>
  <c r="BC290" i="2"/>
  <c r="BD290" i="2" s="1"/>
  <c r="BH290" i="2" s="1"/>
  <c r="BB399" i="2"/>
  <c r="BF399" i="2" s="1"/>
  <c r="BC389" i="2"/>
  <c r="BD389" i="2" s="1"/>
  <c r="BH389" i="2" s="1"/>
  <c r="BC532" i="2"/>
  <c r="BG532" i="2" s="1"/>
  <c r="BC666" i="2"/>
  <c r="BD666" i="2" s="1"/>
  <c r="BH666" i="2" s="1"/>
  <c r="BB733" i="2"/>
  <c r="BF733" i="2" s="1"/>
  <c r="BC534" i="2"/>
  <c r="BC288" i="2"/>
  <c r="BG288" i="2" s="1"/>
  <c r="BD276" i="2"/>
  <c r="BH276" i="2" s="1"/>
  <c r="BC306" i="2"/>
  <c r="BD306" i="2" s="1"/>
  <c r="BH306" i="2" s="1"/>
  <c r="BC152" i="2"/>
  <c r="BC87" i="2"/>
  <c r="BG87" i="2" s="1"/>
  <c r="BC265" i="2"/>
  <c r="BD265" i="2" s="1"/>
  <c r="BH265" i="2" s="1"/>
  <c r="BB184" i="2"/>
  <c r="BF184" i="2" s="1"/>
  <c r="BC667" i="2"/>
  <c r="BG667" i="2" s="1"/>
  <c r="BC670" i="2"/>
  <c r="BD670" i="2" s="1"/>
  <c r="BH670" i="2" s="1"/>
  <c r="BF821" i="2"/>
  <c r="BC817" i="2"/>
  <c r="BC793" i="2"/>
  <c r="BD793" i="2" s="1"/>
  <c r="BH793" i="2" s="1"/>
  <c r="BC186" i="2"/>
  <c r="BD186" i="2" s="1"/>
  <c r="BH186" i="2" s="1"/>
  <c r="BC206" i="2"/>
  <c r="BD206" i="2" s="1"/>
  <c r="BH206" i="2" s="1"/>
  <c r="BC174" i="2"/>
  <c r="BB186" i="2"/>
  <c r="BF186" i="2" s="1"/>
  <c r="BC465" i="2"/>
  <c r="BG465" i="2" s="1"/>
  <c r="BC803" i="2"/>
  <c r="BG803" i="2" s="1"/>
  <c r="BD470" i="2"/>
  <c r="BH470" i="2" s="1"/>
  <c r="BC580" i="2"/>
  <c r="BG580" i="2" s="1"/>
  <c r="BC177" i="2"/>
  <c r="BG177" i="2" s="1"/>
  <c r="BC38" i="2"/>
  <c r="BD38" i="2" s="1"/>
  <c r="BH38" i="2" s="1"/>
  <c r="BC118" i="2"/>
  <c r="BD118" i="2" s="1"/>
  <c r="BH118" i="2" s="1"/>
  <c r="BC575" i="2"/>
  <c r="BD575" i="2" s="1"/>
  <c r="BH575" i="2" s="1"/>
  <c r="BB601" i="2"/>
  <c r="BF601" i="2" s="1"/>
  <c r="BC42" i="2"/>
  <c r="BG42" i="2" s="1"/>
  <c r="BB178" i="2"/>
  <c r="BF178" i="2" s="1"/>
  <c r="BC755" i="2"/>
  <c r="BD755" i="2" s="1"/>
  <c r="BH755" i="2" s="1"/>
  <c r="BC730" i="2"/>
  <c r="BD730" i="2" s="1"/>
  <c r="BH730" i="2" s="1"/>
  <c r="BG241" i="2"/>
  <c r="BC427" i="2"/>
  <c r="BD427" i="2" s="1"/>
  <c r="BH427" i="2" s="1"/>
  <c r="BC132" i="2"/>
  <c r="BG132" i="2" s="1"/>
  <c r="BC746" i="2"/>
  <c r="BG746" i="2" s="1"/>
  <c r="BC522" i="2"/>
  <c r="BG522" i="2" s="1"/>
  <c r="BC433" i="2"/>
  <c r="BG433" i="2" s="1"/>
  <c r="BC508" i="2"/>
  <c r="BG508" i="2" s="1"/>
  <c r="BC786" i="2"/>
  <c r="BG786" i="2" s="1"/>
  <c r="BB218" i="2"/>
  <c r="BF218" i="2" s="1"/>
  <c r="BC712" i="2"/>
  <c r="BG712" i="2" s="1"/>
  <c r="BD569" i="2"/>
  <c r="BH569" i="2" s="1"/>
  <c r="BC181" i="2"/>
  <c r="BG181" i="2" s="1"/>
  <c r="BB167" i="2"/>
  <c r="BF167" i="2" s="1"/>
  <c r="BB203" i="2"/>
  <c r="BF203" i="2" s="1"/>
  <c r="BB722" i="2"/>
  <c r="BF722" i="2" s="1"/>
  <c r="BC198" i="2"/>
  <c r="BG198" i="2" s="1"/>
  <c r="BC240" i="2"/>
  <c r="BC556" i="2"/>
  <c r="BD556" i="2" s="1"/>
  <c r="BH556" i="2" s="1"/>
  <c r="BC589" i="2"/>
  <c r="BD589" i="2" s="1"/>
  <c r="BH589" i="2" s="1"/>
  <c r="BB687" i="2"/>
  <c r="BF687" i="2" s="1"/>
  <c r="BB517" i="2"/>
  <c r="BF517" i="2" s="1"/>
  <c r="BB526" i="2"/>
  <c r="BF526" i="2" s="1"/>
  <c r="BB120" i="2"/>
  <c r="BF120" i="2" s="1"/>
  <c r="BC436" i="2"/>
  <c r="BG436" i="2" s="1"/>
  <c r="BC73" i="2"/>
  <c r="BB606" i="2"/>
  <c r="BF606" i="2" s="1"/>
  <c r="BB317" i="2"/>
  <c r="BF317" i="2" s="1"/>
  <c r="BC663" i="2"/>
  <c r="BD663" i="2" s="1"/>
  <c r="BH663" i="2" s="1"/>
  <c r="BB292" i="2"/>
  <c r="BF292" i="2" s="1"/>
  <c r="BB402" i="2"/>
  <c r="BF402" i="2" s="1"/>
  <c r="BB739" i="2"/>
  <c r="BF739" i="2" s="1"/>
  <c r="BB764" i="2"/>
  <c r="BF764" i="2" s="1"/>
  <c r="BC67" i="2"/>
  <c r="BD67" i="2" s="1"/>
  <c r="BH67" i="2" s="1"/>
  <c r="BC134" i="2"/>
  <c r="BG134" i="2" s="1"/>
  <c r="BB648" i="2"/>
  <c r="BF648" i="2" s="1"/>
  <c r="BB190" i="2"/>
  <c r="BF190" i="2" s="1"/>
  <c r="BC727" i="2"/>
  <c r="BD727" i="2" s="1"/>
  <c r="BH727" i="2" s="1"/>
  <c r="BB330" i="2"/>
  <c r="BF330" i="2" s="1"/>
  <c r="BB613" i="2"/>
  <c r="BF613" i="2" s="1"/>
  <c r="BB321" i="2"/>
  <c r="BF321" i="2" s="1"/>
  <c r="BB579" i="2"/>
  <c r="BF579" i="2" s="1"/>
  <c r="BB51" i="2"/>
  <c r="BF51" i="2" s="1"/>
  <c r="BC648" i="2"/>
  <c r="BD648" i="2" s="1"/>
  <c r="BH648" i="2" s="1"/>
  <c r="BB426" i="2"/>
  <c r="BF426" i="2" s="1"/>
  <c r="BB788" i="2"/>
  <c r="BF788" i="2" s="1"/>
  <c r="BB96" i="2"/>
  <c r="BF96" i="2" s="1"/>
  <c r="BB304" i="2"/>
  <c r="BF304" i="2" s="1"/>
  <c r="BB158" i="2"/>
  <c r="BF158" i="2" s="1"/>
  <c r="BC125" i="2"/>
  <c r="BG125" i="2" s="1"/>
  <c r="BB735" i="2"/>
  <c r="BF735" i="2" s="1"/>
  <c r="BC122" i="2"/>
  <c r="BD122" i="2" s="1"/>
  <c r="BH122" i="2" s="1"/>
  <c r="BB459" i="2"/>
  <c r="BF459" i="2" s="1"/>
  <c r="BC32" i="2"/>
  <c r="BG32" i="2" s="1"/>
  <c r="BB596" i="2"/>
  <c r="BF596" i="2" s="1"/>
  <c r="BB524" i="2"/>
  <c r="BF524" i="2" s="1"/>
  <c r="BB453" i="2"/>
  <c r="BF453" i="2" s="1"/>
  <c r="BC673" i="2"/>
  <c r="BD673" i="2" s="1"/>
  <c r="BH673" i="2" s="1"/>
  <c r="BC744" i="2"/>
  <c r="BG744" i="2" s="1"/>
  <c r="BC41" i="2"/>
  <c r="BD41" i="2" s="1"/>
  <c r="BH41" i="2" s="1"/>
  <c r="BC191" i="2"/>
  <c r="BG191" i="2" s="1"/>
  <c r="BC211" i="2"/>
  <c r="BG211" i="2" s="1"/>
  <c r="BC31" i="2"/>
  <c r="BG31" i="2" s="1"/>
  <c r="BC48" i="2"/>
  <c r="BD48" i="2" s="1"/>
  <c r="BH48" i="2" s="1"/>
  <c r="BB719" i="2"/>
  <c r="BF719" i="2" s="1"/>
  <c r="BC805" i="2"/>
  <c r="BD805" i="2" s="1"/>
  <c r="BH805" i="2" s="1"/>
  <c r="BB573" i="2"/>
  <c r="BF573" i="2" s="1"/>
  <c r="BB313" i="2"/>
  <c r="BF313" i="2" s="1"/>
  <c r="BB666" i="2"/>
  <c r="BF666" i="2" s="1"/>
  <c r="BB342" i="2"/>
  <c r="BF342" i="2" s="1"/>
  <c r="BB481" i="2"/>
  <c r="BF481" i="2" s="1"/>
  <c r="BB308" i="2"/>
  <c r="BF308" i="2" s="1"/>
  <c r="BB780" i="2"/>
  <c r="BF780" i="2" s="1"/>
  <c r="BB204" i="2"/>
  <c r="BF204" i="2" s="1"/>
  <c r="BB230" i="2"/>
  <c r="BF230" i="2" s="1"/>
  <c r="BC512" i="2"/>
  <c r="BD512" i="2" s="1"/>
  <c r="BH512" i="2" s="1"/>
  <c r="BC605" i="2"/>
  <c r="BG605" i="2" s="1"/>
  <c r="BC346" i="2"/>
  <c r="BB337" i="2"/>
  <c r="BF337" i="2" s="1"/>
  <c r="BB624" i="2"/>
  <c r="BF624" i="2" s="1"/>
  <c r="BB536" i="2"/>
  <c r="BF536" i="2" s="1"/>
  <c r="BC273" i="2"/>
  <c r="BG273" i="2" s="1"/>
  <c r="BB113" i="2"/>
  <c r="BF113" i="2" s="1"/>
  <c r="BB514" i="2"/>
  <c r="BF514" i="2" s="1"/>
  <c r="BF635" i="2"/>
  <c r="BB32" i="2"/>
  <c r="BF32" i="2" s="1"/>
  <c r="BF770" i="2"/>
  <c r="BB574" i="2"/>
  <c r="BF574" i="2" s="1"/>
  <c r="BB447" i="2"/>
  <c r="BF447" i="2" s="1"/>
  <c r="BF181" i="2"/>
  <c r="BF329" i="2"/>
  <c r="BB386" i="2"/>
  <c r="BF386" i="2" s="1"/>
  <c r="BD570" i="2"/>
  <c r="BH570" i="2" s="1"/>
  <c r="BC768" i="2"/>
  <c r="BG768" i="2" s="1"/>
  <c r="BC121" i="2"/>
  <c r="BG121" i="2" s="1"/>
  <c r="BC627" i="2"/>
  <c r="BG627" i="2" s="1"/>
  <c r="BB753" i="2"/>
  <c r="BF753" i="2" s="1"/>
  <c r="BC176" i="2"/>
  <c r="BD176" i="2" s="1"/>
  <c r="BH176" i="2" s="1"/>
  <c r="BC204" i="2"/>
  <c r="BG204" i="2" s="1"/>
  <c r="BC443" i="2"/>
  <c r="BD443" i="2" s="1"/>
  <c r="BH443" i="2" s="1"/>
  <c r="BC568" i="2"/>
  <c r="BD568" i="2" s="1"/>
  <c r="BH568" i="2" s="1"/>
  <c r="BC217" i="2"/>
  <c r="BD217" i="2" s="1"/>
  <c r="BH217" i="2" s="1"/>
  <c r="BC503" i="2"/>
  <c r="BG503" i="2" s="1"/>
  <c r="BC337" i="2"/>
  <c r="BD337" i="2" s="1"/>
  <c r="BH337" i="2" s="1"/>
  <c r="BB565" i="2"/>
  <c r="BF565" i="2" s="1"/>
  <c r="BB115" i="2"/>
  <c r="BF115" i="2" s="1"/>
  <c r="BD767" i="2"/>
  <c r="BH767" i="2" s="1"/>
  <c r="BF183" i="2"/>
  <c r="BB303" i="2"/>
  <c r="BF303" i="2" s="1"/>
  <c r="BB496" i="2"/>
  <c r="BF496" i="2" s="1"/>
  <c r="BC821" i="2"/>
  <c r="BD821" i="2" s="1"/>
  <c r="BH821" i="2" s="1"/>
  <c r="BB141" i="2"/>
  <c r="BF141" i="2" s="1"/>
  <c r="BC675" i="2"/>
  <c r="BG675" i="2" s="1"/>
  <c r="BB111" i="2"/>
  <c r="BF111" i="2" s="1"/>
  <c r="BC686" i="2"/>
  <c r="BG262" i="2"/>
  <c r="BC387" i="2"/>
  <c r="BD387" i="2" s="1"/>
  <c r="BH387" i="2" s="1"/>
  <c r="BD480" i="2"/>
  <c r="BH480" i="2" s="1"/>
  <c r="BG314" i="2"/>
  <c r="BC139" i="2"/>
  <c r="BG139" i="2" s="1"/>
  <c r="BC88" i="2"/>
  <c r="BG88" i="2" s="1"/>
  <c r="BB745" i="2"/>
  <c r="BF745" i="2" s="1"/>
  <c r="BC137" i="2"/>
  <c r="BD137" i="2" s="1"/>
  <c r="BH137" i="2" s="1"/>
  <c r="BB544" i="2"/>
  <c r="BF544" i="2" s="1"/>
  <c r="BC723" i="2"/>
  <c r="BG723" i="2" s="1"/>
  <c r="BC644" i="2"/>
  <c r="BG644" i="2" s="1"/>
  <c r="BC91" i="2"/>
  <c r="BG91" i="2" s="1"/>
  <c r="BC476" i="2"/>
  <c r="BG476" i="2" s="1"/>
  <c r="BB101" i="2"/>
  <c r="BF101" i="2" s="1"/>
  <c r="BC681" i="2"/>
  <c r="BD681" i="2" s="1"/>
  <c r="BH681" i="2" s="1"/>
  <c r="BC44" i="2"/>
  <c r="BD44" i="2" s="1"/>
  <c r="BH44" i="2" s="1"/>
  <c r="BC486" i="2"/>
  <c r="BD486" i="2" s="1"/>
  <c r="BH486" i="2" s="1"/>
  <c r="BC37" i="2"/>
  <c r="BG37" i="2" s="1"/>
  <c r="BC766" i="2"/>
  <c r="BG766" i="2" s="1"/>
  <c r="BB746" i="2"/>
  <c r="BF746" i="2" s="1"/>
  <c r="BB339" i="2"/>
  <c r="BF339" i="2" s="1"/>
  <c r="BB748" i="2"/>
  <c r="BF748" i="2" s="1"/>
  <c r="BB152" i="2"/>
  <c r="BF152" i="2" s="1"/>
  <c r="BC520" i="2"/>
  <c r="BC28" i="2"/>
  <c r="BG28" i="2" s="1"/>
  <c r="BC729" i="2"/>
  <c r="BD729" i="2" s="1"/>
  <c r="BH729" i="2" s="1"/>
  <c r="BB312" i="2"/>
  <c r="BF312" i="2" s="1"/>
  <c r="BB605" i="2"/>
  <c r="BF605" i="2" s="1"/>
  <c r="BB797" i="2"/>
  <c r="BF797" i="2" s="1"/>
  <c r="BB740" i="2"/>
  <c r="BF740" i="2" s="1"/>
  <c r="BB600" i="2"/>
  <c r="BF600" i="2" s="1"/>
  <c r="BB388" i="2"/>
  <c r="BF388" i="2" s="1"/>
  <c r="BF88" i="2"/>
  <c r="BB136" i="2"/>
  <c r="BF136" i="2" s="1"/>
  <c r="BB29" i="2"/>
  <c r="BF29" i="2" s="1"/>
  <c r="BB346" i="2"/>
  <c r="BF346" i="2" s="1"/>
  <c r="BF128" i="2"/>
  <c r="BB269" i="2"/>
  <c r="BF269" i="2" s="1"/>
  <c r="BF331" i="2"/>
  <c r="BB413" i="2"/>
  <c r="BF413" i="2" s="1"/>
  <c r="BF73" i="2"/>
  <c r="BB819" i="2"/>
  <c r="BF819" i="2" s="1"/>
  <c r="BB410" i="2"/>
  <c r="BF410" i="2" s="1"/>
  <c r="BB634" i="2"/>
  <c r="BF634" i="2" s="1"/>
  <c r="BB495" i="2"/>
  <c r="BF495" i="2" s="1"/>
  <c r="BB681" i="2"/>
  <c r="BF681" i="2" s="1"/>
  <c r="BB432" i="2"/>
  <c r="BF432" i="2" s="1"/>
  <c r="BB705" i="2"/>
  <c r="BF705" i="2" s="1"/>
  <c r="BB626" i="2"/>
  <c r="BF626" i="2" s="1"/>
  <c r="BB350" i="2"/>
  <c r="BF350" i="2" s="1"/>
  <c r="BB193" i="2"/>
  <c r="BF193" i="2" s="1"/>
  <c r="BB102" i="2"/>
  <c r="BF102" i="2" s="1"/>
  <c r="BB94" i="2"/>
  <c r="BF94" i="2" s="1"/>
  <c r="BB242" i="2"/>
  <c r="BF242" i="2" s="1"/>
  <c r="BB385" i="2"/>
  <c r="BF385" i="2" s="1"/>
  <c r="BB567" i="2"/>
  <c r="BF567" i="2" s="1"/>
  <c r="BB571" i="2"/>
  <c r="BF571" i="2" s="1"/>
  <c r="BB599" i="2"/>
  <c r="BF599" i="2" s="1"/>
  <c r="BB20" i="2"/>
  <c r="BF20" i="2" s="1"/>
  <c r="BB105" i="2"/>
  <c r="BF105" i="2" s="1"/>
  <c r="BF529" i="2"/>
  <c r="BB422" i="2"/>
  <c r="BF422" i="2" s="1"/>
  <c r="BB730" i="2"/>
  <c r="BF730" i="2" s="1"/>
  <c r="BB562" i="2"/>
  <c r="BF562" i="2" s="1"/>
  <c r="BB463" i="2"/>
  <c r="BF463" i="2" s="1"/>
  <c r="BB732" i="2"/>
  <c r="BF732" i="2" s="1"/>
  <c r="BB804" i="2"/>
  <c r="BF804" i="2" s="1"/>
  <c r="BB677" i="2"/>
  <c r="BF677" i="2" s="1"/>
  <c r="BB570" i="2"/>
  <c r="BF570" i="2" s="1"/>
  <c r="BB343" i="2"/>
  <c r="BF343" i="2" s="1"/>
  <c r="BB279" i="2"/>
  <c r="BF279" i="2" s="1"/>
  <c r="BB177" i="2"/>
  <c r="BF177" i="2" s="1"/>
  <c r="BB382" i="2"/>
  <c r="BF382" i="2" s="1"/>
  <c r="BB84" i="2"/>
  <c r="BF84" i="2" s="1"/>
  <c r="BB80" i="2"/>
  <c r="BF80" i="2" s="1"/>
  <c r="BB232" i="2"/>
  <c r="BF232" i="2" s="1"/>
  <c r="BB354" i="2"/>
  <c r="BF354" i="2" s="1"/>
  <c r="BB291" i="2"/>
  <c r="BF291" i="2" s="1"/>
  <c r="BB39" i="2"/>
  <c r="BF39" i="2" s="1"/>
  <c r="BB377" i="2"/>
  <c r="BF377" i="2" s="1"/>
  <c r="BF381" i="2"/>
  <c r="BB542" i="2"/>
  <c r="BF542" i="2" s="1"/>
  <c r="BB704" i="2"/>
  <c r="BF704" i="2" s="1"/>
  <c r="BF775" i="2"/>
  <c r="BB121" i="2"/>
  <c r="BF121" i="2" s="1"/>
  <c r="BB117" i="2"/>
  <c r="BF117" i="2" s="1"/>
  <c r="BB641" i="2"/>
  <c r="BF641" i="2" s="1"/>
  <c r="BB499" i="2"/>
  <c r="BF499" i="2" s="1"/>
  <c r="BB818" i="2"/>
  <c r="BF818" i="2" s="1"/>
  <c r="BF752" i="2"/>
  <c r="BB669" i="2"/>
  <c r="BF669" i="2" s="1"/>
  <c r="BB489" i="2"/>
  <c r="BF489" i="2" s="1"/>
  <c r="BB701" i="2"/>
  <c r="BF701" i="2" s="1"/>
  <c r="BB639" i="2"/>
  <c r="BF639" i="2" s="1"/>
  <c r="BB455" i="2"/>
  <c r="BF455" i="2" s="1"/>
  <c r="BF360" i="2"/>
  <c r="BB90" i="2"/>
  <c r="BF90" i="2" s="1"/>
  <c r="BB351" i="2"/>
  <c r="BF351" i="2" s="1"/>
  <c r="BB275" i="2"/>
  <c r="BF275" i="2" s="1"/>
  <c r="BB37" i="2"/>
  <c r="BF37" i="2" s="1"/>
  <c r="BB31" i="2"/>
  <c r="BF31" i="2" s="1"/>
  <c r="BB465" i="2"/>
  <c r="BF465" i="2" s="1"/>
  <c r="BB131" i="2"/>
  <c r="BF131" i="2" s="1"/>
  <c r="BB124" i="2"/>
  <c r="BF124" i="2" s="1"/>
  <c r="BB429" i="2"/>
  <c r="BF429" i="2" s="1"/>
  <c r="BB559" i="2"/>
  <c r="BF559" i="2" s="1"/>
  <c r="BF563" i="2"/>
  <c r="BB692" i="2"/>
  <c r="BF692" i="2" s="1"/>
  <c r="BB518" i="2"/>
  <c r="BF518" i="2" s="1"/>
  <c r="BB621" i="2"/>
  <c r="BF621" i="2" s="1"/>
  <c r="BB793" i="2"/>
  <c r="BF793" i="2" s="1"/>
  <c r="BF710" i="2"/>
  <c r="BB99" i="2"/>
  <c r="BF99" i="2" s="1"/>
  <c r="BB95" i="2"/>
  <c r="BF95" i="2" s="1"/>
  <c r="BB61" i="2"/>
  <c r="BF61" i="2" s="1"/>
  <c r="BB590" i="2"/>
  <c r="BF590" i="2" s="1"/>
  <c r="BF679" i="2"/>
  <c r="BB535" i="2"/>
  <c r="BF535" i="2" s="1"/>
  <c r="BB808" i="2"/>
  <c r="BF808" i="2" s="1"/>
  <c r="BB649" i="2"/>
  <c r="BF649" i="2" s="1"/>
  <c r="BB527" i="2"/>
  <c r="BF527" i="2" s="1"/>
  <c r="BB443" i="2"/>
  <c r="BF443" i="2" s="1"/>
  <c r="BB786" i="2"/>
  <c r="BF786" i="2" s="1"/>
  <c r="BB760" i="2"/>
  <c r="BF760" i="2" s="1"/>
  <c r="BB82" i="2"/>
  <c r="BF82" i="2" s="1"/>
  <c r="BB347" i="2"/>
  <c r="BF347" i="2" s="1"/>
  <c r="BB264" i="2"/>
  <c r="BF264" i="2" s="1"/>
  <c r="BB41" i="2"/>
  <c r="BF41" i="2" s="1"/>
  <c r="BB338" i="2"/>
  <c r="BF338" i="2" s="1"/>
  <c r="BB122" i="2"/>
  <c r="BF122" i="2" s="1"/>
  <c r="BB49" i="2"/>
  <c r="BF49" i="2" s="1"/>
  <c r="BB263" i="2"/>
  <c r="BF263" i="2" s="1"/>
  <c r="BB393" i="2"/>
  <c r="BF393" i="2" s="1"/>
  <c r="BB444" i="2"/>
  <c r="BF444" i="2" s="1"/>
  <c r="BB474" i="2"/>
  <c r="BF474" i="2" s="1"/>
  <c r="BF506" i="2"/>
  <c r="BB478" i="2"/>
  <c r="BF478" i="2" s="1"/>
  <c r="BB510" i="2"/>
  <c r="BF510" i="2" s="1"/>
  <c r="BB680" i="2"/>
  <c r="BF680" i="2" s="1"/>
  <c r="BB548" i="2"/>
  <c r="BF548" i="2" s="1"/>
  <c r="BB731" i="2"/>
  <c r="BF731" i="2" s="1"/>
  <c r="BB751" i="2"/>
  <c r="BF751" i="2" s="1"/>
  <c r="BB75" i="2"/>
  <c r="BF75" i="2" s="1"/>
  <c r="BB755" i="2"/>
  <c r="BF755" i="2" s="1"/>
  <c r="BB54" i="2"/>
  <c r="BF54" i="2" s="1"/>
  <c r="BB52" i="2"/>
  <c r="BF52" i="2" s="1"/>
  <c r="BB673" i="2"/>
  <c r="BF673" i="2" s="1"/>
  <c r="BB812" i="2"/>
  <c r="BF812" i="2" s="1"/>
  <c r="BB637" i="2"/>
  <c r="BF637" i="2" s="1"/>
  <c r="BB806" i="2"/>
  <c r="BF806" i="2" s="1"/>
  <c r="BF616" i="2"/>
  <c r="BB445" i="2"/>
  <c r="BF445" i="2" s="1"/>
  <c r="BB693" i="2"/>
  <c r="BF693" i="2" s="1"/>
  <c r="BB612" i="2"/>
  <c r="BF612" i="2" s="1"/>
  <c r="BB398" i="2"/>
  <c r="BF398" i="2" s="1"/>
  <c r="BB281" i="2"/>
  <c r="BF281" i="2" s="1"/>
  <c r="BF266" i="2"/>
  <c r="BB70" i="2"/>
  <c r="BF70" i="2" s="1"/>
  <c r="BB273" i="2"/>
  <c r="BF273" i="2" s="1"/>
  <c r="BB451" i="2"/>
  <c r="BF451" i="2" s="1"/>
  <c r="BB45" i="2"/>
  <c r="BF45" i="2" s="1"/>
  <c r="BB294" i="2"/>
  <c r="BF294" i="2" s="1"/>
  <c r="BF72" i="2"/>
  <c r="BB551" i="2"/>
  <c r="BF551" i="2" s="1"/>
  <c r="BB144" i="2"/>
  <c r="BF144" i="2" s="1"/>
  <c r="BB290" i="2"/>
  <c r="BF290" i="2" s="1"/>
  <c r="BB417" i="2"/>
  <c r="BF417" i="2" s="1"/>
  <c r="BC464" i="2"/>
  <c r="BG464" i="2" s="1"/>
  <c r="BB698" i="2"/>
  <c r="BF698" i="2" s="1"/>
  <c r="BF674" i="2"/>
  <c r="BB805" i="2"/>
  <c r="BF805" i="2" s="1"/>
  <c r="BG133" i="2"/>
  <c r="BD530" i="2"/>
  <c r="BH530" i="2" s="1"/>
  <c r="BD669" i="2"/>
  <c r="BH669" i="2" s="1"/>
  <c r="BF187" i="2"/>
  <c r="BB172" i="2"/>
  <c r="BF172" i="2" s="1"/>
  <c r="BB215" i="2"/>
  <c r="BF215" i="2" s="1"/>
  <c r="BC303" i="2"/>
  <c r="BG303" i="2" s="1"/>
  <c r="BB577" i="2"/>
  <c r="BF577" i="2" s="1"/>
  <c r="BF516" i="2"/>
  <c r="BB737" i="2"/>
  <c r="BF737" i="2" s="1"/>
  <c r="BB19" i="2"/>
  <c r="BF19" i="2" s="1"/>
  <c r="BC230" i="2"/>
  <c r="BD230" i="2" s="1"/>
  <c r="BH230" i="2" s="1"/>
  <c r="BC142" i="2"/>
  <c r="BD142" i="2" s="1"/>
  <c r="BH142" i="2" s="1"/>
  <c r="BC507" i="2"/>
  <c r="BD507" i="2" s="1"/>
  <c r="BH507" i="2" s="1"/>
  <c r="BC747" i="2"/>
  <c r="BD747" i="2" s="1"/>
  <c r="BH747" i="2" s="1"/>
  <c r="BD275" i="2"/>
  <c r="BH275" i="2" s="1"/>
  <c r="BC34" i="2"/>
  <c r="BD34" i="2" s="1"/>
  <c r="BH34" i="2" s="1"/>
  <c r="BB168" i="2"/>
  <c r="BF168" i="2" s="1"/>
  <c r="BG393" i="2"/>
  <c r="BG540" i="2"/>
  <c r="BB603" i="2"/>
  <c r="BF603" i="2" s="1"/>
  <c r="BG764" i="2"/>
  <c r="BC736" i="2"/>
  <c r="BD736" i="2" s="1"/>
  <c r="BH736" i="2" s="1"/>
  <c r="BC483" i="2"/>
  <c r="BG483" i="2" s="1"/>
  <c r="BC143" i="2"/>
  <c r="BD143" i="2" s="1"/>
  <c r="BH143" i="2" s="1"/>
  <c r="BB77" i="2"/>
  <c r="BF77" i="2" s="1"/>
  <c r="BB163" i="2"/>
  <c r="BF163" i="2" s="1"/>
  <c r="BC352" i="2"/>
  <c r="BD352" i="2" s="1"/>
  <c r="BH352" i="2" s="1"/>
  <c r="BB421" i="2"/>
  <c r="BF421" i="2" s="1"/>
  <c r="BC615" i="2"/>
  <c r="BG615" i="2" s="1"/>
  <c r="BC671" i="2"/>
  <c r="BG671" i="2" s="1"/>
  <c r="BC36" i="2"/>
  <c r="BD36" i="2" s="1"/>
  <c r="BH36" i="2" s="1"/>
  <c r="BB63" i="2"/>
  <c r="BF63" i="2" s="1"/>
  <c r="BG157" i="2"/>
  <c r="BC561" i="2"/>
  <c r="BG561" i="2" s="1"/>
  <c r="BB628" i="2"/>
  <c r="BF628" i="2" s="1"/>
  <c r="BC225" i="2"/>
  <c r="BD225" i="2" s="1"/>
  <c r="BH225" i="2" s="1"/>
  <c r="BB199" i="2"/>
  <c r="BF199" i="2" s="1"/>
  <c r="BG256" i="2"/>
  <c r="BD473" i="2"/>
  <c r="BH473" i="2" s="1"/>
  <c r="BC749" i="2"/>
  <c r="BG8" i="2"/>
  <c r="BF85" i="2"/>
  <c r="BB125" i="2"/>
  <c r="BF125" i="2" s="1"/>
  <c r="BC787" i="2"/>
  <c r="BD787" i="2" s="1"/>
  <c r="BH787" i="2" s="1"/>
  <c r="BD597" i="2"/>
  <c r="BH597" i="2" s="1"/>
  <c r="BD10" i="2"/>
  <c r="BH10" i="2" s="1"/>
  <c r="BD356" i="2"/>
  <c r="BH356" i="2" s="1"/>
  <c r="BB597" i="2"/>
  <c r="BF597" i="2" s="1"/>
  <c r="BF741" i="2"/>
  <c r="BB581" i="2"/>
  <c r="BF581" i="2" s="1"/>
  <c r="BB30" i="2"/>
  <c r="BF30" i="2" s="1"/>
  <c r="BC19" i="2"/>
  <c r="BG19" i="2" s="1"/>
  <c r="BC141" i="2"/>
  <c r="BD141" i="2" s="1"/>
  <c r="BH141" i="2" s="1"/>
  <c r="BB430" i="2"/>
  <c r="BF430" i="2" s="1"/>
  <c r="BC242" i="2"/>
  <c r="BG242" i="2" s="1"/>
  <c r="BB261" i="2"/>
  <c r="BF261" i="2" s="1"/>
  <c r="BC263" i="2"/>
  <c r="BD263" i="2" s="1"/>
  <c r="BH263" i="2" s="1"/>
  <c r="BC353" i="2"/>
  <c r="BG353" i="2" s="1"/>
  <c r="BB438" i="2"/>
  <c r="BF438" i="2" s="1"/>
  <c r="BC758" i="2"/>
  <c r="BD758" i="2" s="1"/>
  <c r="BH758" i="2" s="1"/>
  <c r="BB504" i="2"/>
  <c r="BF504" i="2" s="1"/>
  <c r="BB678" i="2"/>
  <c r="BF678" i="2" s="1"/>
  <c r="BB8" i="2"/>
  <c r="BF8" i="2" s="1"/>
  <c r="BF34" i="2"/>
  <c r="BB214" i="2"/>
  <c r="BF214" i="2" s="1"/>
  <c r="BB153" i="2"/>
  <c r="BF153" i="2" s="1"/>
  <c r="BG739" i="2"/>
  <c r="BC459" i="2"/>
  <c r="BD459" i="2" s="1"/>
  <c r="BH459" i="2" s="1"/>
  <c r="BG526" i="2"/>
  <c r="BC415" i="2"/>
  <c r="BD415" i="2" s="1"/>
  <c r="BH415" i="2" s="1"/>
  <c r="BC602" i="2"/>
  <c r="BD602" i="2" s="1"/>
  <c r="BH602" i="2" s="1"/>
  <c r="BC300" i="2"/>
  <c r="BD300" i="2" s="1"/>
  <c r="BH300" i="2" s="1"/>
  <c r="BC439" i="2"/>
  <c r="BG439" i="2" s="1"/>
  <c r="BC405" i="2"/>
  <c r="BD405" i="2" s="1"/>
  <c r="BH405" i="2" s="1"/>
  <c r="BC484" i="2"/>
  <c r="BD484" i="2" s="1"/>
  <c r="BH484" i="2" s="1"/>
  <c r="BC489" i="2"/>
  <c r="BG489" i="2" s="1"/>
  <c r="BC566" i="2"/>
  <c r="BD566" i="2" s="1"/>
  <c r="BH566" i="2" s="1"/>
  <c r="BD509" i="2"/>
  <c r="BH509" i="2" s="1"/>
  <c r="BB749" i="2"/>
  <c r="BF749" i="2" s="1"/>
  <c r="BC377" i="2"/>
  <c r="BG377" i="2" s="1"/>
  <c r="BF227" i="2"/>
  <c r="BC381" i="2"/>
  <c r="BG381" i="2" s="1"/>
  <c r="BC205" i="2"/>
  <c r="BG205" i="2" s="1"/>
  <c r="BC109" i="2"/>
  <c r="BD109" i="2" s="1"/>
  <c r="BH109" i="2" s="1"/>
  <c r="BC269" i="2"/>
  <c r="BG269" i="2" s="1"/>
  <c r="BC114" i="2"/>
  <c r="BD114" i="2" s="1"/>
  <c r="BH114" i="2" s="1"/>
  <c r="BD292" i="2"/>
  <c r="BH292" i="2" s="1"/>
  <c r="BC71" i="2"/>
  <c r="BD71" i="2" s="1"/>
  <c r="BH71" i="2" s="1"/>
  <c r="BB196" i="2"/>
  <c r="BF196" i="2" s="1"/>
  <c r="BD355" i="2"/>
  <c r="BH355" i="2" s="1"/>
  <c r="BC611" i="2"/>
  <c r="BD611" i="2" s="1"/>
  <c r="BH611" i="2" s="1"/>
  <c r="BB729" i="2"/>
  <c r="BF729" i="2" s="1"/>
  <c r="BB714" i="2"/>
  <c r="BF714" i="2" s="1"/>
  <c r="BC737" i="2"/>
  <c r="BC682" i="2"/>
  <c r="BG682" i="2" s="1"/>
  <c r="BC218" i="2"/>
  <c r="BD218" i="2" s="1"/>
  <c r="BH218" i="2" s="1"/>
  <c r="BC111" i="2"/>
  <c r="BD111" i="2" s="1"/>
  <c r="BH111" i="2" s="1"/>
  <c r="BC222" i="2"/>
  <c r="BG808" i="2"/>
  <c r="BC760" i="2"/>
  <c r="BD760" i="2" s="1"/>
  <c r="BH760" i="2" s="1"/>
  <c r="BC791" i="2"/>
  <c r="BG791" i="2" s="1"/>
  <c r="BC518" i="2"/>
  <c r="BD518" i="2" s="1"/>
  <c r="BH518" i="2" s="1"/>
  <c r="BC80" i="2"/>
  <c r="BG80" i="2" s="1"/>
  <c r="BC84" i="2"/>
  <c r="BG84" i="2" s="1"/>
  <c r="BC278" i="2"/>
  <c r="BG278" i="2" s="1"/>
  <c r="BC513" i="2"/>
  <c r="BG513" i="2" s="1"/>
  <c r="BC781" i="2"/>
  <c r="BG781" i="2" s="1"/>
  <c r="BC699" i="2"/>
  <c r="BG699" i="2" s="1"/>
  <c r="BB297" i="2"/>
  <c r="BF297" i="2" s="1"/>
  <c r="BC497" i="2"/>
  <c r="BD497" i="2" s="1"/>
  <c r="BH497" i="2" s="1"/>
  <c r="BC762" i="2"/>
  <c r="BD762" i="2" s="1"/>
  <c r="BH762" i="2" s="1"/>
  <c r="BD564" i="2"/>
  <c r="BH564" i="2" s="1"/>
  <c r="BB452" i="2"/>
  <c r="BF452" i="2" s="1"/>
  <c r="BC674" i="2"/>
  <c r="BD674" i="2" s="1"/>
  <c r="BH674" i="2" s="1"/>
  <c r="BB194" i="2"/>
  <c r="BF194" i="2" s="1"/>
  <c r="BC572" i="2"/>
  <c r="BD572" i="2" s="1"/>
  <c r="BH572" i="2" s="1"/>
  <c r="BC775" i="2"/>
  <c r="BG775" i="2" s="1"/>
  <c r="BC535" i="2"/>
  <c r="BG535" i="2" s="1"/>
  <c r="BC128" i="2"/>
  <c r="BD110" i="2"/>
  <c r="BH110" i="2" s="1"/>
  <c r="BC60" i="2"/>
  <c r="BG60" i="2" s="1"/>
  <c r="BC441" i="2"/>
  <c r="BG441" i="2" s="1"/>
  <c r="BC286" i="2"/>
  <c r="BD286" i="2" s="1"/>
  <c r="BH286" i="2" s="1"/>
  <c r="BC563" i="2"/>
  <c r="BD563" i="2" s="1"/>
  <c r="BH563" i="2" s="1"/>
  <c r="BB591" i="2"/>
  <c r="BF591" i="2" s="1"/>
  <c r="BB632" i="2"/>
  <c r="BF632" i="2" s="1"/>
  <c r="BC258" i="2"/>
  <c r="BC320" i="2"/>
  <c r="BD320" i="2" s="1"/>
  <c r="BH320" i="2" s="1"/>
  <c r="BB470" i="2"/>
  <c r="BF470" i="2" s="1"/>
  <c r="BC213" i="2"/>
  <c r="BG213" i="2" s="1"/>
  <c r="BB375" i="2"/>
  <c r="BF375" i="2" s="1"/>
  <c r="BC662" i="2"/>
  <c r="BD662" i="2" s="1"/>
  <c r="BH662" i="2" s="1"/>
  <c r="BC777" i="2"/>
  <c r="BD777" i="2" s="1"/>
  <c r="BH777" i="2" s="1"/>
  <c r="BC657" i="2"/>
  <c r="BG657" i="2" s="1"/>
  <c r="BC647" i="2"/>
  <c r="BB257" i="2"/>
  <c r="BF257" i="2" s="1"/>
  <c r="BB21" i="2"/>
  <c r="BF21" i="2" s="1"/>
  <c r="BB380" i="2"/>
  <c r="BF380" i="2" s="1"/>
  <c r="BB325" i="2"/>
  <c r="BF325" i="2" s="1"/>
  <c r="BB198" i="2"/>
  <c r="BF198" i="2" s="1"/>
  <c r="BB556" i="2"/>
  <c r="BF556" i="2" s="1"/>
  <c r="BB157" i="2"/>
  <c r="BF157" i="2" s="1"/>
  <c r="BB469" i="2"/>
  <c r="BF469" i="2" s="1"/>
  <c r="BB164" i="2"/>
  <c r="BF164" i="2" s="1"/>
  <c r="BB475" i="2"/>
  <c r="BF475" i="2" s="1"/>
  <c r="BC687" i="2"/>
  <c r="BG687" i="2" s="1"/>
  <c r="BB647" i="2"/>
  <c r="BF647" i="2" s="1"/>
  <c r="BB802" i="2"/>
  <c r="BF802" i="2" s="1"/>
  <c r="BB161" i="2"/>
  <c r="BF161" i="2" s="1"/>
  <c r="BC315" i="2"/>
  <c r="BD315" i="2" s="1"/>
  <c r="BH315" i="2" s="1"/>
  <c r="BC505" i="2"/>
  <c r="BB100" i="2"/>
  <c r="BF100" i="2" s="1"/>
  <c r="BC595" i="2"/>
  <c r="BD595" i="2" s="1"/>
  <c r="BH595" i="2" s="1"/>
  <c r="BB700" i="2"/>
  <c r="BF700" i="2" s="1"/>
  <c r="BB720" i="2"/>
  <c r="BF720" i="2" s="1"/>
  <c r="BB540" i="2"/>
  <c r="BF540" i="2" s="1"/>
  <c r="BB345" i="2"/>
  <c r="BF345" i="2" s="1"/>
  <c r="BB202" i="2"/>
  <c r="BF202" i="2" s="1"/>
  <c r="BB69" i="2"/>
  <c r="BF69" i="2" s="1"/>
  <c r="BB14" i="2"/>
  <c r="BF14" i="2" s="1"/>
  <c r="BB428" i="2"/>
  <c r="BF428" i="2" s="1"/>
  <c r="BB65" i="2"/>
  <c r="BF65" i="2" s="1"/>
  <c r="BB277" i="2"/>
  <c r="BF277" i="2" s="1"/>
  <c r="BB785" i="2"/>
  <c r="BF785" i="2" s="1"/>
  <c r="BB558" i="2"/>
  <c r="BF558" i="2" s="1"/>
  <c r="BC680" i="2"/>
  <c r="BD680" i="2" s="1"/>
  <c r="BH680" i="2" s="1"/>
  <c r="BB212" i="2"/>
  <c r="BF212" i="2" s="1"/>
  <c r="BB651" i="2"/>
  <c r="BF651" i="2" s="1"/>
  <c r="BB584" i="2"/>
  <c r="BF584" i="2" s="1"/>
  <c r="BB362" i="2"/>
  <c r="BF362" i="2" s="1"/>
  <c r="BB259" i="2"/>
  <c r="BF259" i="2" s="1"/>
  <c r="BB207" i="2"/>
  <c r="BF207" i="2" s="1"/>
  <c r="BC676" i="2"/>
  <c r="BG676" i="2" s="1"/>
  <c r="BC398" i="2"/>
  <c r="BG398" i="2" s="1"/>
  <c r="BB404" i="2"/>
  <c r="BF404" i="2" s="1"/>
  <c r="BB814" i="2"/>
  <c r="BF814" i="2" s="1"/>
  <c r="BC89" i="2"/>
  <c r="BD89" i="2" s="1"/>
  <c r="BH89" i="2" s="1"/>
  <c r="BB568" i="2"/>
  <c r="BF568" i="2" s="1"/>
  <c r="BB309" i="2"/>
  <c r="BF309" i="2" s="1"/>
  <c r="BB370" i="2"/>
  <c r="BF370" i="2" s="1"/>
  <c r="BB794" i="2"/>
  <c r="BF794" i="2" s="1"/>
  <c r="BB654" i="2"/>
  <c r="BF654" i="2" s="1"/>
  <c r="BB627" i="2"/>
  <c r="BF627" i="2" s="1"/>
  <c r="BB298" i="2"/>
  <c r="BF298" i="2" s="1"/>
  <c r="BB46" i="2"/>
  <c r="BF46" i="2" s="1"/>
  <c r="BB781" i="2"/>
  <c r="BF781" i="2" s="1"/>
  <c r="BC638" i="2"/>
  <c r="BD638" i="2" s="1"/>
  <c r="BH638" i="2" s="1"/>
  <c r="BC444" i="2"/>
  <c r="BG444" i="2" s="1"/>
  <c r="BC582" i="2"/>
  <c r="BG582" i="2" s="1"/>
  <c r="BB200" i="2"/>
  <c r="BF200" i="2" s="1"/>
  <c r="BB295" i="2"/>
  <c r="BF295" i="2" s="1"/>
  <c r="BC581" i="2"/>
  <c r="BG581" i="2" s="1"/>
  <c r="BC718" i="2"/>
  <c r="BD718" i="2" s="1"/>
  <c r="BH718" i="2" s="1"/>
  <c r="BC692" i="2"/>
  <c r="BG692" i="2" s="1"/>
  <c r="BB147" i="2"/>
  <c r="BF147" i="2" s="1"/>
  <c r="BB50" i="2"/>
  <c r="BF50" i="2" s="1"/>
  <c r="BB87" i="2"/>
  <c r="BF87" i="2" s="1"/>
  <c r="BB671" i="2"/>
  <c r="BF671" i="2" s="1"/>
  <c r="BC274" i="2"/>
  <c r="BB23" i="2"/>
  <c r="BF23" i="2" s="1"/>
  <c r="BB501" i="2"/>
  <c r="BF501" i="2" s="1"/>
  <c r="BB406" i="2"/>
  <c r="BF406" i="2" s="1"/>
  <c r="BB487" i="2"/>
  <c r="BF487" i="2" s="1"/>
  <c r="BB799" i="2"/>
  <c r="BF799" i="2" s="1"/>
  <c r="BB521" i="2"/>
  <c r="BF521" i="2" s="1"/>
  <c r="BB154" i="2"/>
  <c r="BF154" i="2" s="1"/>
  <c r="BC333" i="2"/>
  <c r="BD333" i="2" s="1"/>
  <c r="BH333" i="2" s="1"/>
  <c r="BC135" i="2"/>
  <c r="BD135" i="2" s="1"/>
  <c r="BH135" i="2" s="1"/>
  <c r="BB640" i="2"/>
  <c r="BF640" i="2" s="1"/>
  <c r="BB395" i="2"/>
  <c r="BF395" i="2" s="1"/>
  <c r="BB284" i="2"/>
  <c r="BF284" i="2" s="1"/>
  <c r="BC196" i="2"/>
  <c r="BD196" i="2" s="1"/>
  <c r="BH196" i="2" s="1"/>
  <c r="BB734" i="2"/>
  <c r="BF734" i="2" s="1"/>
  <c r="BC165" i="2"/>
  <c r="BG165" i="2" s="1"/>
  <c r="BB767" i="2"/>
  <c r="BF767" i="2" s="1"/>
  <c r="BB803" i="2"/>
  <c r="BF803" i="2" s="1"/>
  <c r="BC593" i="2"/>
  <c r="BG593" i="2" s="1"/>
  <c r="BB758" i="2"/>
  <c r="BF758" i="2" s="1"/>
  <c r="BC770" i="2"/>
  <c r="BB256" i="2"/>
  <c r="BF256" i="2" s="1"/>
  <c r="BC327" i="2"/>
  <c r="BD327" i="2" s="1"/>
  <c r="BH327" i="2" s="1"/>
  <c r="BB725" i="2"/>
  <c r="BF725" i="2" s="1"/>
  <c r="BB223" i="2"/>
  <c r="BF223" i="2" s="1"/>
  <c r="BG524" i="2"/>
  <c r="BD190" i="2"/>
  <c r="BH190" i="2" s="1"/>
  <c r="BG365" i="2"/>
  <c r="BD342" i="2"/>
  <c r="BH342" i="2" s="1"/>
  <c r="BD164" i="2"/>
  <c r="BH164" i="2" s="1"/>
  <c r="BD385" i="2"/>
  <c r="BH385" i="2" s="1"/>
  <c r="BD26" i="2"/>
  <c r="BH26" i="2" s="1"/>
  <c r="BD56" i="2"/>
  <c r="BH56" i="2" s="1"/>
  <c r="BD811" i="2"/>
  <c r="BH811" i="2" s="1"/>
  <c r="BG373" i="2"/>
  <c r="BD482" i="2"/>
  <c r="BH482" i="2" s="1"/>
  <c r="BG748" i="2"/>
  <c r="BD819" i="2"/>
  <c r="BH819" i="2" s="1"/>
  <c r="BD419" i="2"/>
  <c r="BH419" i="2" s="1"/>
  <c r="BD757" i="2"/>
  <c r="BH757" i="2" s="1"/>
  <c r="BG646" i="2"/>
  <c r="BD179" i="2"/>
  <c r="BH179" i="2" s="1"/>
  <c r="BG552" i="2"/>
  <c r="BD403" i="2"/>
  <c r="BH403" i="2" s="1"/>
  <c r="BG763" i="2"/>
  <c r="BG312" i="2"/>
  <c r="BD397" i="2"/>
  <c r="BH397" i="2" s="1"/>
  <c r="BD690" i="2"/>
  <c r="BH690" i="2" s="1"/>
  <c r="BD446" i="2"/>
  <c r="BH446" i="2" s="1"/>
  <c r="BG316" i="2"/>
  <c r="BD323" i="2"/>
  <c r="BH323" i="2" s="1"/>
  <c r="BG502" i="2"/>
  <c r="BD404" i="2"/>
  <c r="BH404" i="2" s="1"/>
  <c r="BG557" i="2"/>
  <c r="BD584" i="2"/>
  <c r="BH584" i="2" s="1"/>
  <c r="BD731" i="2"/>
  <c r="BH731" i="2" s="1"/>
  <c r="BD284" i="2"/>
  <c r="BH284" i="2" s="1"/>
  <c r="BG376" i="2"/>
  <c r="BD277" i="2"/>
  <c r="BH277" i="2" s="1"/>
  <c r="BD345" i="2"/>
  <c r="BH345" i="2" s="1"/>
  <c r="BD815" i="2"/>
  <c r="BH815" i="2" s="1"/>
  <c r="BG783" i="2"/>
  <c r="BD49" i="2"/>
  <c r="BH49" i="2" s="1"/>
  <c r="BD24" i="2"/>
  <c r="BH24" i="2" s="1"/>
  <c r="BG169" i="2"/>
  <c r="BG789" i="2"/>
  <c r="BG62" i="2"/>
  <c r="BG172" i="2"/>
  <c r="BG579" i="2"/>
  <c r="BD17" i="2"/>
  <c r="BH17" i="2" s="1"/>
  <c r="BG110" i="2"/>
  <c r="BD260" i="2"/>
  <c r="BH260" i="2" s="1"/>
  <c r="BD474" i="2"/>
  <c r="BH474" i="2" s="1"/>
  <c r="BG440" i="2"/>
  <c r="BD540" i="2"/>
  <c r="BH540" i="2" s="1"/>
  <c r="BG267" i="2"/>
  <c r="BG597" i="2"/>
  <c r="BD92" i="2"/>
  <c r="BH92" i="2" s="1"/>
  <c r="BG92" i="2"/>
  <c r="BG364" i="2"/>
  <c r="BG569" i="2"/>
  <c r="BD241" i="2"/>
  <c r="BH241" i="2" s="1"/>
  <c r="BD698" i="2"/>
  <c r="BH698" i="2" s="1"/>
  <c r="BD332" i="2"/>
  <c r="BH332" i="2" s="1"/>
  <c r="BG423" i="2"/>
  <c r="BD423" i="2"/>
  <c r="BH423" i="2" s="1"/>
  <c r="BD526" i="2"/>
  <c r="BH526" i="2" s="1"/>
  <c r="BD168" i="2"/>
  <c r="BH168" i="2" s="1"/>
  <c r="BD809" i="2"/>
  <c r="BH809" i="2" s="1"/>
  <c r="BG292" i="2"/>
  <c r="BD369" i="2"/>
  <c r="BH369" i="2" s="1"/>
  <c r="BD739" i="2"/>
  <c r="BH739" i="2" s="1"/>
  <c r="BD710" i="2"/>
  <c r="BH710" i="2" s="1"/>
  <c r="BG564" i="2"/>
  <c r="BD808" i="2"/>
  <c r="BH808" i="2" s="1"/>
  <c r="BD338" i="2"/>
  <c r="BH338" i="2" s="1"/>
  <c r="BD228" i="2"/>
  <c r="BH228" i="2" s="1"/>
  <c r="BD133" i="2"/>
  <c r="BH133" i="2" s="1"/>
  <c r="BG236" i="2"/>
  <c r="BG656" i="2"/>
  <c r="BD99" i="2"/>
  <c r="BH99" i="2" s="1"/>
  <c r="BG470" i="2"/>
  <c r="BG276" i="2"/>
  <c r="BG694" i="2"/>
  <c r="BG202" i="2"/>
  <c r="BG555" i="2"/>
  <c r="BG570" i="2"/>
  <c r="BG501" i="2"/>
  <c r="BG171" i="2"/>
  <c r="BG130" i="2"/>
  <c r="BD105" i="2"/>
  <c r="BH105" i="2" s="1"/>
  <c r="BG7" i="2"/>
  <c r="BD368" i="2"/>
  <c r="BH368" i="2" s="1"/>
  <c r="BG115" i="2"/>
  <c r="BG668" i="2"/>
  <c r="BD668" i="2"/>
  <c r="BH668" i="2" s="1"/>
  <c r="BD393" i="2"/>
  <c r="BH393" i="2" s="1"/>
  <c r="BG10" i="2"/>
  <c r="BG341" i="2"/>
  <c r="BD138" i="2"/>
  <c r="BH138" i="2" s="1"/>
  <c r="BG481" i="2"/>
  <c r="BD779" i="2"/>
  <c r="BH779" i="2" s="1"/>
  <c r="BG785" i="2"/>
  <c r="BD780" i="2"/>
  <c r="BH780" i="2" s="1"/>
  <c r="BG780" i="2"/>
  <c r="BG643" i="2"/>
  <c r="BD643" i="2"/>
  <c r="BH643" i="2" s="1"/>
  <c r="BD150" i="2"/>
  <c r="BH150" i="2" s="1"/>
  <c r="BG150" i="2"/>
  <c r="BD764" i="2"/>
  <c r="BH764" i="2" s="1"/>
  <c r="BG509" i="2"/>
  <c r="BG336" i="2"/>
  <c r="BD424" i="2"/>
  <c r="BH424" i="2" s="1"/>
  <c r="BG400" i="2"/>
  <c r="BD252" i="2"/>
  <c r="BH252" i="2" s="1"/>
  <c r="BG495" i="2"/>
  <c r="BD640" i="2"/>
  <c r="BH640" i="2" s="1"/>
  <c r="BD774" i="2"/>
  <c r="BH774" i="2" s="1"/>
  <c r="BG774" i="2"/>
  <c r="BG145" i="2"/>
  <c r="BD145" i="2"/>
  <c r="BH145" i="2" s="1"/>
  <c r="BG538" i="2"/>
  <c r="BD538" i="2"/>
  <c r="BH538" i="2" s="1"/>
  <c r="BD224" i="2"/>
  <c r="BH224" i="2" s="1"/>
  <c r="BG224" i="2"/>
  <c r="BD659" i="2"/>
  <c r="BH659" i="2" s="1"/>
  <c r="BG659" i="2"/>
  <c r="BG82" i="2"/>
  <c r="BD82" i="2"/>
  <c r="BH82" i="2" s="1"/>
  <c r="BG587" i="2"/>
  <c r="BD587" i="2"/>
  <c r="BH587" i="2" s="1"/>
  <c r="BD21" i="2"/>
  <c r="BH21" i="2" s="1"/>
  <c r="BG21" i="2"/>
  <c r="BG129" i="2"/>
  <c r="BD129" i="2"/>
  <c r="BH129" i="2" s="1"/>
  <c r="BD14" i="2"/>
  <c r="BH14" i="2" s="1"/>
  <c r="BG14" i="2"/>
  <c r="BD499" i="2"/>
  <c r="BH499" i="2" s="1"/>
  <c r="BG473" i="2"/>
  <c r="BG769" i="2"/>
  <c r="BG163" i="2"/>
  <c r="BD256" i="2"/>
  <c r="BH256" i="2" s="1"/>
  <c r="BG480" i="2"/>
  <c r="BG767" i="2"/>
  <c r="BD244" i="2"/>
  <c r="BH244" i="2" s="1"/>
  <c r="BD701" i="2"/>
  <c r="BH701" i="2" s="1"/>
  <c r="BD314" i="2"/>
  <c r="BH314" i="2" s="1"/>
  <c r="BD183" i="2"/>
  <c r="BH183" i="2" s="1"/>
  <c r="BD13" i="2"/>
  <c r="BH13" i="2" s="1"/>
  <c r="BG65" i="2"/>
  <c r="BG765" i="2"/>
  <c r="BD8" i="2"/>
  <c r="BH8" i="2" s="1"/>
  <c r="BD112" i="2"/>
  <c r="BH112" i="2" s="1"/>
  <c r="BD684" i="2"/>
  <c r="BH684" i="2" s="1"/>
  <c r="BG590" i="2"/>
  <c r="BG356" i="2"/>
  <c r="BG188" i="2"/>
  <c r="BD753" i="2"/>
  <c r="BH753" i="2" s="1"/>
  <c r="BG714" i="2"/>
  <c r="BD379" i="2"/>
  <c r="BH379" i="2" s="1"/>
  <c r="BG475" i="2"/>
  <c r="BD226" i="2"/>
  <c r="BH226" i="2" s="1"/>
  <c r="BG408" i="2"/>
  <c r="BD408" i="2"/>
  <c r="BH408" i="2" s="1"/>
  <c r="BG594" i="2"/>
  <c r="BD594" i="2"/>
  <c r="BH594" i="2" s="1"/>
  <c r="BG259" i="2"/>
  <c r="BD259" i="2"/>
  <c r="BH259" i="2" s="1"/>
  <c r="BD571" i="2"/>
  <c r="BH571" i="2" s="1"/>
  <c r="BG571" i="2"/>
  <c r="BG126" i="2"/>
  <c r="BD126" i="2"/>
  <c r="BH126" i="2" s="1"/>
  <c r="BD586" i="2"/>
  <c r="BH586" i="2" s="1"/>
  <c r="BG586" i="2"/>
  <c r="BD652" i="2"/>
  <c r="BH652" i="2" s="1"/>
  <c r="BG652" i="2"/>
  <c r="BD372" i="2"/>
  <c r="BH372" i="2" s="1"/>
  <c r="BG372" i="2"/>
  <c r="BG790" i="2"/>
  <c r="BD790" i="2"/>
  <c r="BH790" i="2" s="1"/>
  <c r="BG90" i="2"/>
  <c r="BD90" i="2"/>
  <c r="BH90" i="2" s="1"/>
  <c r="BG613" i="2"/>
  <c r="BD613" i="2"/>
  <c r="BH613" i="2" s="1"/>
  <c r="BG402" i="2"/>
  <c r="BD402" i="2"/>
  <c r="BH402" i="2" s="1"/>
  <c r="BD344" i="2"/>
  <c r="BH344" i="2" s="1"/>
  <c r="BG344" i="2"/>
  <c r="BG94" i="2"/>
  <c r="BD94" i="2"/>
  <c r="BH94" i="2" s="1"/>
  <c r="BD69" i="2"/>
  <c r="BH69" i="2" s="1"/>
  <c r="BG69" i="2"/>
  <c r="BG310" i="2"/>
  <c r="BD310" i="2"/>
  <c r="BH310" i="2" s="1"/>
  <c r="BG462" i="2"/>
  <c r="BD462" i="2"/>
  <c r="BH462" i="2" s="1"/>
  <c r="BG558" i="2"/>
  <c r="BG517" i="2"/>
  <c r="BD562" i="2"/>
  <c r="BH562" i="2" s="1"/>
  <c r="BG574" i="2"/>
  <c r="BG530" i="2"/>
  <c r="BD394" i="2"/>
  <c r="BH394" i="2" s="1"/>
  <c r="BG578" i="2"/>
  <c r="BG598" i="2"/>
  <c r="BG178" i="2"/>
  <c r="BG700" i="2"/>
  <c r="BG732" i="2"/>
  <c r="BG669" i="2"/>
  <c r="BD248" i="2"/>
  <c r="BH248" i="2" s="1"/>
  <c r="BG248" i="2"/>
  <c r="BD738" i="2"/>
  <c r="BH738" i="2" s="1"/>
  <c r="BG738" i="2"/>
  <c r="BG733" i="2"/>
  <c r="BD157" i="2"/>
  <c r="BH157" i="2" s="1"/>
  <c r="BG355" i="2"/>
  <c r="BD510" i="2"/>
  <c r="BH510" i="2" s="1"/>
  <c r="BD493" i="2"/>
  <c r="BH493" i="2" s="1"/>
  <c r="BD720" i="2"/>
  <c r="BH720" i="2" s="1"/>
  <c r="BD683" i="2"/>
  <c r="BH683" i="2" s="1"/>
  <c r="BG683" i="2"/>
  <c r="BG494" i="2"/>
  <c r="BD494" i="2"/>
  <c r="BH494" i="2" s="1"/>
  <c r="BG491" i="2"/>
  <c r="BD491" i="2"/>
  <c r="BH491" i="2" s="1"/>
  <c r="BD64" i="2"/>
  <c r="BH64" i="2" s="1"/>
  <c r="BG64" i="2"/>
  <c r="BG801" i="2"/>
  <c r="BD801" i="2"/>
  <c r="BH801" i="2" s="1"/>
  <c r="BD66" i="2"/>
  <c r="BH66" i="2" s="1"/>
  <c r="BG472" i="2"/>
  <c r="BG544" i="2"/>
  <c r="BG658" i="2"/>
  <c r="BG421" i="2"/>
  <c r="BD262" i="2"/>
  <c r="BH262" i="2" s="1"/>
  <c r="BG299" i="2"/>
  <c r="BD214" i="2"/>
  <c r="BH214" i="2" s="1"/>
  <c r="BD487" i="2"/>
  <c r="BH487" i="2" s="1"/>
  <c r="BD576" i="2"/>
  <c r="BH576" i="2" s="1"/>
  <c r="BD173" i="2"/>
  <c r="BH173" i="2" s="1"/>
  <c r="BG313" i="2"/>
  <c r="BG144" i="2"/>
  <c r="BD542" i="2"/>
  <c r="BH542" i="2" s="1"/>
  <c r="BG275" i="2"/>
  <c r="BG318" i="2"/>
  <c r="BG47" i="2"/>
  <c r="BG533" i="2"/>
  <c r="BD533" i="2"/>
  <c r="BH533" i="2" s="1"/>
  <c r="BD469" i="2"/>
  <c r="BH469" i="2" s="1"/>
  <c r="BG469" i="2"/>
  <c r="BG245" i="2"/>
  <c r="BD245" i="2"/>
  <c r="BH245" i="2" s="1"/>
  <c r="BD707" i="2"/>
  <c r="BH707" i="2" s="1"/>
  <c r="BG707" i="2"/>
  <c r="BG430" i="2"/>
  <c r="BD430" i="2"/>
  <c r="BH430" i="2" s="1"/>
  <c r="BD467" i="2"/>
  <c r="BH467" i="2" s="1"/>
  <c r="BG467" i="2"/>
  <c r="BD158" i="2"/>
  <c r="BH158" i="2" s="1"/>
  <c r="BG158" i="2"/>
  <c r="BD632" i="2"/>
  <c r="BH632" i="2" s="1"/>
  <c r="BG632" i="2"/>
  <c r="BG822" i="2"/>
  <c r="BD822" i="2"/>
  <c r="BH822" i="2" s="1"/>
  <c r="BG628" i="2"/>
  <c r="BD628" i="2"/>
  <c r="BH628" i="2" s="1"/>
  <c r="BD545" i="2"/>
  <c r="BH545" i="2" s="1"/>
  <c r="BG545" i="2"/>
  <c r="BD325" i="2"/>
  <c r="BH325" i="2" s="1"/>
  <c r="BG325" i="2"/>
  <c r="BG235" i="2"/>
  <c r="BD235" i="2"/>
  <c r="BH235" i="2" s="1"/>
  <c r="BD422" i="2"/>
  <c r="BH422" i="2" s="1"/>
  <c r="BG422" i="2"/>
  <c r="BG677" i="2"/>
  <c r="BD677" i="2"/>
  <c r="BH677" i="2" s="1"/>
  <c r="BG301" i="2"/>
  <c r="BD301" i="2"/>
  <c r="BH301" i="2" s="1"/>
  <c r="BD76" i="2"/>
  <c r="BH76" i="2" s="1"/>
  <c r="BG76" i="2"/>
  <c r="BD302" i="2"/>
  <c r="BH302" i="2" s="1"/>
  <c r="BG302" i="2"/>
  <c r="BG606" i="2"/>
  <c r="BD606" i="2"/>
  <c r="BH606" i="2" s="1"/>
  <c r="BG30" i="2"/>
  <c r="BD30" i="2"/>
  <c r="BH30" i="2" s="1"/>
  <c r="BG521" i="2"/>
  <c r="BD521" i="2"/>
  <c r="BH521" i="2" s="1"/>
  <c r="BG715" i="2"/>
  <c r="BD715" i="2"/>
  <c r="BH715" i="2" s="1"/>
  <c r="BG74" i="2"/>
  <c r="BD74" i="2"/>
  <c r="BH74" i="2" s="1"/>
  <c r="BG106" i="2"/>
  <c r="BD106" i="2"/>
  <c r="BH106" i="2" s="1"/>
  <c r="BG304" i="2"/>
  <c r="BD304" i="2"/>
  <c r="BH304" i="2" s="1"/>
  <c r="BG386" i="2"/>
  <c r="BD386" i="2"/>
  <c r="BH386" i="2" s="1"/>
  <c r="BG691" i="2"/>
  <c r="BD691" i="2"/>
  <c r="BH691" i="2" s="1"/>
  <c r="BG810" i="2"/>
  <c r="BD810" i="2"/>
  <c r="BH810" i="2" s="1"/>
  <c r="BD272" i="2"/>
  <c r="BH272" i="2" s="1"/>
  <c r="BG272" i="2"/>
  <c r="BD438" i="2"/>
  <c r="BH438" i="2" s="1"/>
  <c r="BG438" i="2"/>
  <c r="BG550" i="2"/>
  <c r="BD550" i="2"/>
  <c r="BH550" i="2" s="1"/>
  <c r="BG618" i="2"/>
  <c r="BD618" i="2"/>
  <c r="BH618" i="2" s="1"/>
  <c r="BG6" i="2"/>
  <c r="BD6" i="2"/>
  <c r="BH6" i="2" s="1"/>
  <c r="BG709" i="2"/>
  <c r="BD709" i="2"/>
  <c r="BH709" i="2" s="1"/>
  <c r="BD412" i="2"/>
  <c r="BH412" i="2" s="1"/>
  <c r="BG412" i="2"/>
  <c r="BD612" i="2"/>
  <c r="BH612" i="2" s="1"/>
  <c r="BG612" i="2"/>
  <c r="BG102" i="2"/>
  <c r="BD102" i="2"/>
  <c r="BH102" i="2" s="1"/>
  <c r="BD189" i="2"/>
  <c r="BH189" i="2" s="1"/>
  <c r="BG189" i="2"/>
  <c r="BD322" i="2"/>
  <c r="BH322" i="2" s="1"/>
  <c r="BG322" i="2"/>
  <c r="BD453" i="2"/>
  <c r="BH453" i="2" s="1"/>
  <c r="BG453" i="2"/>
  <c r="BD107" i="2"/>
  <c r="BH107" i="2" s="1"/>
  <c r="BG107" i="2"/>
  <c r="BG792" i="2"/>
  <c r="BD792" i="2"/>
  <c r="BH792" i="2" s="1"/>
  <c r="BD539" i="2"/>
  <c r="BH539" i="2" s="1"/>
  <c r="BG539" i="2"/>
  <c r="BG78" i="2"/>
  <c r="BD78" i="2"/>
  <c r="BH78" i="2" s="1"/>
  <c r="BG362" i="2"/>
  <c r="BD362" i="2"/>
  <c r="BH362" i="2" s="1"/>
  <c r="BD18" i="2"/>
  <c r="BH18" i="2" s="1"/>
  <c r="BG18" i="2"/>
  <c r="BG629" i="2"/>
  <c r="BD629" i="2"/>
  <c r="BH629" i="2" s="1"/>
  <c r="BG794" i="2"/>
  <c r="BD794" i="2"/>
  <c r="BH794" i="2" s="1"/>
  <c r="BG812" i="2"/>
  <c r="BD812" i="2"/>
  <c r="BH812" i="2" s="1"/>
  <c r="BD416" i="2"/>
  <c r="BH416" i="2" s="1"/>
  <c r="BG416" i="2"/>
  <c r="BD185" i="2"/>
  <c r="BH185" i="2" s="1"/>
  <c r="BG185" i="2"/>
  <c r="BD247" i="2"/>
  <c r="BH247" i="2" s="1"/>
  <c r="BG247" i="2"/>
  <c r="BG463" i="2"/>
  <c r="BD463" i="2"/>
  <c r="BH463" i="2" s="1"/>
  <c r="BD58" i="2"/>
  <c r="BH58" i="2" s="1"/>
  <c r="BG58" i="2"/>
  <c r="BG693" i="2"/>
  <c r="BD693" i="2"/>
  <c r="BH693" i="2" s="1"/>
  <c r="BD120" i="2"/>
  <c r="BH120" i="2" s="1"/>
  <c r="BG120" i="2"/>
  <c r="BG634" i="2"/>
  <c r="BD634" i="2"/>
  <c r="BH634" i="2" s="1"/>
  <c r="BG610" i="2"/>
  <c r="BD610" i="2"/>
  <c r="BH610" i="2" s="1"/>
  <c r="BG291" i="2"/>
  <c r="BD291" i="2"/>
  <c r="BH291" i="2" s="1"/>
  <c r="BD239" i="2"/>
  <c r="BH239" i="2" s="1"/>
  <c r="BG239" i="2"/>
  <c r="BG418" i="2"/>
  <c r="BD418" i="2"/>
  <c r="BH418" i="2" s="1"/>
  <c r="BG604" i="2"/>
  <c r="BD604" i="2"/>
  <c r="BH604" i="2" s="1"/>
  <c r="BG547" i="2"/>
  <c r="BD547" i="2"/>
  <c r="BH547" i="2" s="1"/>
  <c r="BD147" i="2"/>
  <c r="BH147" i="2" s="1"/>
  <c r="BG147" i="2"/>
  <c r="BD294" i="2"/>
  <c r="BH294" i="2" s="1"/>
  <c r="BG294" i="2"/>
  <c r="BG330" i="2"/>
  <c r="BD330" i="2"/>
  <c r="BH330" i="2" s="1"/>
  <c r="BD253" i="2"/>
  <c r="BH253" i="2" s="1"/>
  <c r="BG253" i="2"/>
  <c r="BG243" i="2"/>
  <c r="BD243" i="2"/>
  <c r="BH243" i="2" s="1"/>
  <c r="BD328" i="2"/>
  <c r="BH328" i="2" s="1"/>
  <c r="BG328" i="2"/>
  <c r="BG261" i="2"/>
  <c r="BD261" i="2"/>
  <c r="BH261" i="2" s="1"/>
  <c r="BG442" i="2"/>
  <c r="BD442" i="2"/>
  <c r="BH442" i="2" s="1"/>
  <c r="BD796" i="2"/>
  <c r="BH796" i="2" s="1"/>
  <c r="BG796" i="2"/>
  <c r="BD713" i="2"/>
  <c r="BH713" i="2" s="1"/>
  <c r="BG713" i="2"/>
  <c r="BG614" i="2"/>
  <c r="BD614" i="2"/>
  <c r="BH614" i="2" s="1"/>
  <c r="BD374" i="2"/>
  <c r="BH374" i="2" s="1"/>
  <c r="BG374" i="2"/>
  <c r="BD287" i="2"/>
  <c r="BH287" i="2" s="1"/>
  <c r="BG287" i="2"/>
  <c r="BD432" i="2"/>
  <c r="BH432" i="2" s="1"/>
  <c r="BG251" i="2"/>
  <c r="BD251" i="2"/>
  <c r="BH251" i="2" s="1"/>
  <c r="BG527" i="2"/>
  <c r="BD527" i="2"/>
  <c r="BH527" i="2" s="1"/>
  <c r="BG776" i="2"/>
  <c r="BD776" i="2"/>
  <c r="BH776" i="2" s="1"/>
  <c r="BD541" i="2"/>
  <c r="BH541" i="2" s="1"/>
  <c r="BG541" i="2"/>
  <c r="BD201" i="2"/>
  <c r="BH201" i="2" s="1"/>
  <c r="BG201" i="2"/>
  <c r="BD380" i="2"/>
  <c r="BH380" i="2" s="1"/>
  <c r="BG380" i="2"/>
  <c r="BD104" i="2"/>
  <c r="BH104" i="2" s="1"/>
  <c r="BG104" i="2"/>
  <c r="BD321" i="2"/>
  <c r="BH321" i="2" s="1"/>
  <c r="BG321" i="2"/>
  <c r="BD234" i="2"/>
  <c r="BH234" i="2" s="1"/>
  <c r="BG234" i="2"/>
  <c r="BD450" i="2"/>
  <c r="BH450" i="2" s="1"/>
  <c r="BG450" i="2"/>
  <c r="BD51" i="2"/>
  <c r="BH51" i="2" s="1"/>
  <c r="BG51" i="2"/>
  <c r="BD820" i="2"/>
  <c r="BH820" i="2" s="1"/>
  <c r="BG820" i="2"/>
  <c r="BG257" i="2"/>
  <c r="BD257" i="2"/>
  <c r="BH257" i="2" s="1"/>
  <c r="BD457" i="2"/>
  <c r="BH457" i="2" s="1"/>
  <c r="BG457" i="2"/>
  <c r="BD588" i="2"/>
  <c r="BH588" i="2" s="1"/>
  <c r="BG588" i="2"/>
  <c r="BG371" i="2"/>
  <c r="BD371" i="2"/>
  <c r="BH371" i="2" s="1"/>
  <c r="BG155" i="2"/>
  <c r="BD155" i="2"/>
  <c r="BH155" i="2" s="1"/>
  <c r="BG237" i="2"/>
  <c r="BD237" i="2"/>
  <c r="BH237" i="2" s="1"/>
  <c r="BD285" i="2"/>
  <c r="BH285" i="2" s="1"/>
  <c r="BG285" i="2"/>
  <c r="BG804" i="2"/>
  <c r="BD804" i="2"/>
  <c r="BH804" i="2" s="1"/>
  <c r="BG161" i="2"/>
  <c r="BD161" i="2"/>
  <c r="BH161" i="2" s="1"/>
  <c r="BD154" i="2"/>
  <c r="BH154" i="2" s="1"/>
  <c r="BG154" i="2"/>
  <c r="BG608" i="2"/>
  <c r="BD608" i="2"/>
  <c r="BH608" i="2" s="1"/>
  <c r="BD378" i="2"/>
  <c r="BH378" i="2" s="1"/>
  <c r="BG378" i="2"/>
  <c r="BG406" i="2"/>
  <c r="BD406" i="2"/>
  <c r="BH406" i="2" s="1"/>
  <c r="BG428" i="2"/>
  <c r="BD428" i="2"/>
  <c r="BH428" i="2" s="1"/>
  <c r="BD802" i="2"/>
  <c r="BH802" i="2" s="1"/>
  <c r="BG802" i="2"/>
  <c r="BD703" i="2"/>
  <c r="BH703" i="2" s="1"/>
  <c r="BG703" i="2"/>
  <c r="BD384" i="2"/>
  <c r="BH384" i="2" s="1"/>
  <c r="BG384" i="2"/>
  <c r="BD229" i="2"/>
  <c r="BH229" i="2" s="1"/>
  <c r="BG229" i="2"/>
  <c r="BD630" i="2"/>
  <c r="BH630" i="2" s="1"/>
  <c r="BG630" i="2"/>
  <c r="BG358" i="2"/>
  <c r="BD358" i="2"/>
  <c r="BH358" i="2" s="1"/>
  <c r="BG329" i="2"/>
  <c r="BD329" i="2"/>
  <c r="BH329" i="2" s="1"/>
  <c r="BD70" i="2"/>
  <c r="BH70" i="2" s="1"/>
  <c r="BG70" i="2"/>
  <c r="BD57" i="2"/>
  <c r="BH57" i="2" s="1"/>
  <c r="BG57" i="2"/>
  <c r="BD4" i="2"/>
  <c r="BG4" i="2"/>
  <c r="BD123" i="2" l="1"/>
  <c r="BH123" i="2" s="1"/>
  <c r="BD233" i="2"/>
  <c r="BH233" i="2" s="1"/>
  <c r="BG383" i="2"/>
  <c r="BD35" i="2"/>
  <c r="BH35" i="2" s="1"/>
  <c r="BD9" i="2"/>
  <c r="BH9" i="2" s="1"/>
  <c r="BD642" i="2"/>
  <c r="BH642" i="2" s="1"/>
  <c r="BD59" i="2"/>
  <c r="BH59" i="2" s="1"/>
  <c r="BD160" i="2"/>
  <c r="BH160" i="2" s="1"/>
  <c r="BD187" i="2"/>
  <c r="BH187" i="2" s="1"/>
  <c r="BD664" i="2"/>
  <c r="BH664" i="2" s="1"/>
  <c r="BD309" i="2"/>
  <c r="BH309" i="2" s="1"/>
  <c r="BG209" i="2"/>
  <c r="BG68" i="2"/>
  <c r="BG772" i="2"/>
  <c r="BD622" i="2"/>
  <c r="BH622" i="2" s="1"/>
  <c r="BG745" i="2"/>
  <c r="BD249" i="2"/>
  <c r="BH249" i="2" s="1"/>
  <c r="BD221" i="2"/>
  <c r="BH221" i="2" s="1"/>
  <c r="BD81" i="2"/>
  <c r="BH81" i="2" s="1"/>
  <c r="BD93" i="2"/>
  <c r="BH93" i="2" s="1"/>
  <c r="BG27" i="2"/>
  <c r="BD85" i="2"/>
  <c r="BH85" i="2" s="1"/>
  <c r="BD266" i="2"/>
  <c r="BH266" i="2" s="1"/>
  <c r="BD96" i="2"/>
  <c r="BH96" i="2" s="1"/>
  <c r="BD131" i="2"/>
  <c r="BH131" i="2" s="1"/>
  <c r="BG531" i="2"/>
  <c r="BG75" i="2"/>
  <c r="BD283" i="2"/>
  <c r="BH283" i="2" s="1"/>
  <c r="BG624" i="2"/>
  <c r="BG5" i="2"/>
  <c r="BG227" i="2"/>
  <c r="BD348" i="2"/>
  <c r="BH348" i="2" s="1"/>
  <c r="BG83" i="2"/>
  <c r="BG25" i="2"/>
  <c r="BG22" i="2"/>
  <c r="BG553" i="2"/>
  <c r="BD15" i="2"/>
  <c r="BH15" i="2" s="1"/>
  <c r="BD375" i="2"/>
  <c r="BH375" i="2" s="1"/>
  <c r="BD153" i="2"/>
  <c r="BH153" i="2" s="1"/>
  <c r="BD591" i="2"/>
  <c r="BH591" i="2" s="1"/>
  <c r="BD784" i="2"/>
  <c r="BH784" i="2" s="1"/>
  <c r="BG296" i="2"/>
  <c r="BD511" i="2"/>
  <c r="BH511" i="2" s="1"/>
  <c r="BG199" i="2"/>
  <c r="BD456" i="2"/>
  <c r="BH456" i="2" s="1"/>
  <c r="BD350" i="2"/>
  <c r="BH350" i="2" s="1"/>
  <c r="BD719" i="2"/>
  <c r="BH719" i="2" s="1"/>
  <c r="BG195" i="2"/>
  <c r="BG725" i="2"/>
  <c r="BG798" i="2"/>
  <c r="BD388" i="2"/>
  <c r="BH388" i="2" s="1"/>
  <c r="BD151" i="2"/>
  <c r="BH151" i="2" s="1"/>
  <c r="BD270" i="2"/>
  <c r="BH270" i="2" s="1"/>
  <c r="BG108" i="2"/>
  <c r="BG519" i="2"/>
  <c r="BD449" i="2"/>
  <c r="BH449" i="2" s="1"/>
  <c r="BD636" i="2"/>
  <c r="BH636" i="2" s="1"/>
  <c r="BD625" i="2"/>
  <c r="BH625" i="2" s="1"/>
  <c r="BD600" i="2"/>
  <c r="BH600" i="2" s="1"/>
  <c r="BG740" i="2"/>
  <c r="BG55" i="2"/>
  <c r="BG454" i="2"/>
  <c r="BG148" i="2"/>
  <c r="BD203" i="2"/>
  <c r="BH203" i="2" s="1"/>
  <c r="BG722" i="2"/>
  <c r="BD50" i="2"/>
  <c r="BH50" i="2" s="1"/>
  <c r="BD317" i="2"/>
  <c r="BH317" i="2" s="1"/>
  <c r="BG159" i="2"/>
  <c r="BD311" i="2"/>
  <c r="BH311" i="2" s="1"/>
  <c r="BD773" i="2"/>
  <c r="BH773" i="2" s="1"/>
  <c r="BD689" i="2"/>
  <c r="BH689" i="2" s="1"/>
  <c r="BD661" i="2"/>
  <c r="BH661" i="2" s="1"/>
  <c r="BD461" i="2"/>
  <c r="BH461" i="2" s="1"/>
  <c r="BG98" i="2"/>
  <c r="BG626" i="2"/>
  <c r="BD100" i="2"/>
  <c r="BH100" i="2" s="1"/>
  <c r="BG800" i="2"/>
  <c r="BD551" i="2"/>
  <c r="BH551" i="2" s="1"/>
  <c r="BG289" i="2"/>
  <c r="BD685" i="2"/>
  <c r="BH685" i="2" s="1"/>
  <c r="BG549" i="2"/>
  <c r="BD268" i="2"/>
  <c r="BH268" i="2" s="1"/>
  <c r="BD281" i="2"/>
  <c r="BH281" i="2" s="1"/>
  <c r="BG119" i="2"/>
  <c r="BD359" i="2"/>
  <c r="BH359" i="2" s="1"/>
  <c r="BD818" i="2"/>
  <c r="BH818" i="2" s="1"/>
  <c r="BD140" i="2"/>
  <c r="BH140" i="2" s="1"/>
  <c r="BD506" i="2"/>
  <c r="BH506" i="2" s="1"/>
  <c r="BG621" i="2"/>
  <c r="BG635" i="2"/>
  <c r="BG706" i="2"/>
  <c r="BG382" i="2"/>
  <c r="BD711" i="2"/>
  <c r="BH711" i="2" s="1"/>
  <c r="BG414" i="2"/>
  <c r="BG29" i="2"/>
  <c r="BG231" i="2"/>
  <c r="BD451" i="2"/>
  <c r="BH451" i="2" s="1"/>
  <c r="BG529" i="2"/>
  <c r="BD754" i="2"/>
  <c r="BH754" i="2" s="1"/>
  <c r="BD326" i="2"/>
  <c r="BH326" i="2" s="1"/>
  <c r="BG525" i="2"/>
  <c r="BD697" i="2"/>
  <c r="BH697" i="2" s="1"/>
  <c r="BG543" i="2"/>
  <c r="BG537" i="2"/>
  <c r="BD39" i="2"/>
  <c r="BH39" i="2" s="1"/>
  <c r="BD77" i="2"/>
  <c r="BH77" i="2" s="1"/>
  <c r="BD488" i="2"/>
  <c r="BH488" i="2" s="1"/>
  <c r="BD434" i="2"/>
  <c r="BH434" i="2" s="1"/>
  <c r="BD116" i="2"/>
  <c r="BH116" i="2" s="1"/>
  <c r="BD72" i="2"/>
  <c r="BH72" i="2" s="1"/>
  <c r="BD53" i="2"/>
  <c r="BH53" i="2" s="1"/>
  <c r="BG681" i="2"/>
  <c r="BG751" i="2"/>
  <c r="BG485" i="2"/>
  <c r="BG466" i="2"/>
  <c r="BD193" i="2"/>
  <c r="BH193" i="2" s="1"/>
  <c r="BD279" i="2"/>
  <c r="BH279" i="2" s="1"/>
  <c r="BD620" i="2"/>
  <c r="BH620" i="2" s="1"/>
  <c r="BD816" i="2"/>
  <c r="BH816" i="2" s="1"/>
  <c r="BD223" i="2"/>
  <c r="BH223" i="2" s="1"/>
  <c r="BG523" i="2"/>
  <c r="BD411" i="2"/>
  <c r="BH411" i="2" s="1"/>
  <c r="BG592" i="2"/>
  <c r="BD702" i="2"/>
  <c r="BH702" i="2" s="1"/>
  <c r="BG514" i="2"/>
  <c r="BG730" i="2"/>
  <c r="BG44" i="2"/>
  <c r="BG814" i="2"/>
  <c r="BG306" i="2"/>
  <c r="BG182" i="2"/>
  <c r="BG660" i="2"/>
  <c r="BG455" i="2"/>
  <c r="BG673" i="2"/>
  <c r="BD255" i="2"/>
  <c r="BH255" i="2" s="1"/>
  <c r="BD32" i="2"/>
  <c r="BH32" i="2" s="1"/>
  <c r="BD392" i="2"/>
  <c r="BH392" i="2" s="1"/>
  <c r="BG54" i="2"/>
  <c r="BG67" i="2"/>
  <c r="BG665" i="2"/>
  <c r="BD357" i="2"/>
  <c r="BH357" i="2" s="1"/>
  <c r="BD803" i="2"/>
  <c r="BH803" i="2" s="1"/>
  <c r="BG206" i="2"/>
  <c r="BD211" i="2"/>
  <c r="BH211" i="2" s="1"/>
  <c r="BG560" i="2"/>
  <c r="BG286" i="2"/>
  <c r="BD132" i="2"/>
  <c r="BH132" i="2" s="1"/>
  <c r="BG137" i="2"/>
  <c r="BG663" i="2"/>
  <c r="BG360" i="2"/>
  <c r="BD200" i="2"/>
  <c r="BH200" i="2" s="1"/>
  <c r="BD471" i="2"/>
  <c r="BH471" i="2" s="1"/>
  <c r="BD716" i="2"/>
  <c r="BH716" i="2" s="1"/>
  <c r="BD264" i="2"/>
  <c r="BH264" i="2" s="1"/>
  <c r="BG778" i="2"/>
  <c r="BD654" i="2"/>
  <c r="BH654" i="2" s="1"/>
  <c r="BD165" i="2"/>
  <c r="BH165" i="2" s="1"/>
  <c r="BD439" i="2"/>
  <c r="BH439" i="2" s="1"/>
  <c r="BG225" i="2"/>
  <c r="BD699" i="2"/>
  <c r="BH699" i="2" s="1"/>
  <c r="BD615" i="2"/>
  <c r="BH615" i="2" s="1"/>
  <c r="BG415" i="2"/>
  <c r="BG680" i="2"/>
  <c r="BD687" i="2"/>
  <c r="BH687" i="2" s="1"/>
  <c r="BD61" i="2"/>
  <c r="BH61" i="2" s="1"/>
  <c r="BG762" i="2"/>
  <c r="BG220" i="2"/>
  <c r="BG401" i="2"/>
  <c r="BD651" i="2"/>
  <c r="BH651" i="2" s="1"/>
  <c r="BD43" i="2"/>
  <c r="BH43" i="2" s="1"/>
  <c r="BG315" i="2"/>
  <c r="BG788" i="2"/>
  <c r="BD398" i="2"/>
  <c r="BH398" i="2" s="1"/>
  <c r="BG674" i="2"/>
  <c r="BD756" i="2"/>
  <c r="BH756" i="2" s="1"/>
  <c r="BG563" i="2"/>
  <c r="BG390" i="2"/>
  <c r="BG405" i="2"/>
  <c r="BG210" i="2"/>
  <c r="BD194" i="2"/>
  <c r="BH194" i="2" s="1"/>
  <c r="BG813" i="2"/>
  <c r="BG548" i="2"/>
  <c r="BG410" i="2"/>
  <c r="BG602" i="2"/>
  <c r="BD483" i="2"/>
  <c r="BH483" i="2" s="1"/>
  <c r="BD460" i="2"/>
  <c r="BH460" i="2" s="1"/>
  <c r="BD282" i="2"/>
  <c r="BH282" i="2" s="1"/>
  <c r="BG143" i="2"/>
  <c r="BG290" i="2"/>
  <c r="BD807" i="2"/>
  <c r="BH807" i="2" s="1"/>
  <c r="BD444" i="2"/>
  <c r="BH444" i="2" s="1"/>
  <c r="BG516" i="2"/>
  <c r="BG320" i="2"/>
  <c r="BG331" i="2"/>
  <c r="BG176" i="2"/>
  <c r="BD117" i="2"/>
  <c r="BH117" i="2" s="1"/>
  <c r="BD799" i="2"/>
  <c r="BH799" i="2" s="1"/>
  <c r="BD136" i="2"/>
  <c r="BH136" i="2" s="1"/>
  <c r="BG352" i="2"/>
  <c r="BD125" i="2"/>
  <c r="BH125" i="2" s="1"/>
  <c r="BG575" i="2"/>
  <c r="BD609" i="2"/>
  <c r="BH609" i="2" s="1"/>
  <c r="BG631" i="2"/>
  <c r="BG307" i="2"/>
  <c r="BG445" i="2"/>
  <c r="BD603" i="2"/>
  <c r="BH603" i="2" s="1"/>
  <c r="BG11" i="2"/>
  <c r="BG806" i="2"/>
  <c r="BD580" i="2"/>
  <c r="BH580" i="2" s="1"/>
  <c r="BD532" i="2"/>
  <c r="BH532" i="2" s="1"/>
  <c r="BG755" i="2"/>
  <c r="BG479" i="2"/>
  <c r="BG572" i="2"/>
  <c r="BG208" i="2"/>
  <c r="BG118" i="2"/>
  <c r="BD335" i="2"/>
  <c r="BH335" i="2" s="1"/>
  <c r="BD735" i="2"/>
  <c r="BH735" i="2" s="1"/>
  <c r="BD667" i="2"/>
  <c r="BH667" i="2" s="1"/>
  <c r="BD395" i="2"/>
  <c r="BH395" i="2" s="1"/>
  <c r="BG452" i="2"/>
  <c r="BD409" i="2"/>
  <c r="BH409" i="2" s="1"/>
  <c r="BG559" i="2"/>
  <c r="BD28" i="2"/>
  <c r="BH28" i="2" s="1"/>
  <c r="BD561" i="2"/>
  <c r="BH561" i="2" s="1"/>
  <c r="BD180" i="2"/>
  <c r="BH180" i="2" s="1"/>
  <c r="BD675" i="2"/>
  <c r="BH675" i="2" s="1"/>
  <c r="BG486" i="2"/>
  <c r="BD238" i="2"/>
  <c r="BH238" i="2" s="1"/>
  <c r="BD508" i="2"/>
  <c r="BH508" i="2" s="1"/>
  <c r="BD476" i="2"/>
  <c r="BH476" i="2" s="1"/>
  <c r="BG793" i="2"/>
  <c r="BD581" i="2"/>
  <c r="BH581" i="2" s="1"/>
  <c r="BD288" i="2"/>
  <c r="BH288" i="2" s="1"/>
  <c r="BD162" i="2"/>
  <c r="BH162" i="2" s="1"/>
  <c r="BG217" i="2"/>
  <c r="BG391" i="2"/>
  <c r="BD746" i="2"/>
  <c r="BH746" i="2" s="1"/>
  <c r="BG805" i="2"/>
  <c r="BG295" i="2"/>
  <c r="BD750" i="2"/>
  <c r="BH750" i="2" s="1"/>
  <c r="BG448" i="2"/>
  <c r="BG717" i="2"/>
  <c r="BG166" i="2"/>
  <c r="BG653" i="2"/>
  <c r="BD269" i="2"/>
  <c r="BH269" i="2" s="1"/>
  <c r="BD433" i="2"/>
  <c r="BH433" i="2" s="1"/>
  <c r="BG759" i="2"/>
  <c r="BG688" i="2"/>
  <c r="BG20" i="2"/>
  <c r="BG41" i="2"/>
  <c r="BG142" i="2"/>
  <c r="BG186" i="2"/>
  <c r="BG141" i="2"/>
  <c r="BD175" i="2"/>
  <c r="BH175" i="2" s="1"/>
  <c r="BD464" i="2"/>
  <c r="BH464" i="2" s="1"/>
  <c r="BD726" i="2"/>
  <c r="BH726" i="2" s="1"/>
  <c r="BG821" i="2"/>
  <c r="BG611" i="2"/>
  <c r="BG662" i="2"/>
  <c r="BG648" i="2"/>
  <c r="BG196" i="2"/>
  <c r="BD121" i="2"/>
  <c r="BH121" i="2" s="1"/>
  <c r="BG36" i="2"/>
  <c r="BG34" i="2"/>
  <c r="BG263" i="2"/>
  <c r="BG504" i="2"/>
  <c r="BG135" i="2"/>
  <c r="BD353" i="2"/>
  <c r="BH353" i="2" s="1"/>
  <c r="BG12" i="2"/>
  <c r="BD139" i="2"/>
  <c r="BH139" i="2" s="1"/>
  <c r="BD503" i="2"/>
  <c r="BH503" i="2" s="1"/>
  <c r="BD500" i="2"/>
  <c r="BH500" i="2" s="1"/>
  <c r="BG490" i="2"/>
  <c r="BG48" i="2"/>
  <c r="BD573" i="2"/>
  <c r="BH573" i="2" s="1"/>
  <c r="BG623" i="2"/>
  <c r="BD280" i="2"/>
  <c r="BH280" i="2" s="1"/>
  <c r="BD435" i="2"/>
  <c r="BH435" i="2" s="1"/>
  <c r="BD637" i="2"/>
  <c r="BH637" i="2" s="1"/>
  <c r="BG752" i="2"/>
  <c r="BG567" i="2"/>
  <c r="BG639" i="2"/>
  <c r="BG16" i="2"/>
  <c r="BD496" i="2"/>
  <c r="BH496" i="2" s="1"/>
  <c r="BD87" i="2"/>
  <c r="BH87" i="2" s="1"/>
  <c r="BG708" i="2"/>
  <c r="BG670" i="2"/>
  <c r="BD216" i="2"/>
  <c r="BH216" i="2" s="1"/>
  <c r="BD458" i="2"/>
  <c r="BH458" i="2" s="1"/>
  <c r="BG354" i="2"/>
  <c r="BD232" i="2"/>
  <c r="BH232" i="2" s="1"/>
  <c r="BD515" i="2"/>
  <c r="BH515" i="2" s="1"/>
  <c r="BG363" i="2"/>
  <c r="BD52" i="2"/>
  <c r="BH52" i="2" s="1"/>
  <c r="BD679" i="2"/>
  <c r="BH679" i="2" s="1"/>
  <c r="BG512" i="2"/>
  <c r="BG46" i="2"/>
  <c r="BG797" i="2"/>
  <c r="BG507" i="2"/>
  <c r="BG197" i="2"/>
  <c r="BG589" i="2"/>
  <c r="BD465" i="2"/>
  <c r="BH465" i="2" s="1"/>
  <c r="BG616" i="2"/>
  <c r="BD786" i="2"/>
  <c r="BH786" i="2" s="1"/>
  <c r="BD522" i="2"/>
  <c r="BH522" i="2" s="1"/>
  <c r="BD657" i="2"/>
  <c r="BH657" i="2" s="1"/>
  <c r="BG737" i="2"/>
  <c r="BD737" i="2"/>
  <c r="BH737" i="2" s="1"/>
  <c r="BG749" i="2"/>
  <c r="BD749" i="2"/>
  <c r="BH749" i="2" s="1"/>
  <c r="BD73" i="2"/>
  <c r="BH73" i="2" s="1"/>
  <c r="BG73" i="2"/>
  <c r="BD343" i="2"/>
  <c r="BH343" i="2" s="1"/>
  <c r="BG343" i="2"/>
  <c r="BD447" i="2"/>
  <c r="BH447" i="2" s="1"/>
  <c r="BG447" i="2"/>
  <c r="BD274" i="2"/>
  <c r="BH274" i="2" s="1"/>
  <c r="BG274" i="2"/>
  <c r="BD505" i="2"/>
  <c r="BH505" i="2" s="1"/>
  <c r="BG505" i="2"/>
  <c r="BG258" i="2"/>
  <c r="BD258" i="2"/>
  <c r="BH258" i="2" s="1"/>
  <c r="BG128" i="2"/>
  <c r="BD128" i="2"/>
  <c r="BH128" i="2" s="1"/>
  <c r="BD520" i="2"/>
  <c r="BH520" i="2" s="1"/>
  <c r="BG520" i="2"/>
  <c r="BG686" i="2"/>
  <c r="BD686" i="2"/>
  <c r="BH686" i="2" s="1"/>
  <c r="BG240" i="2"/>
  <c r="BD240" i="2"/>
  <c r="BH240" i="2" s="1"/>
  <c r="BD174" i="2"/>
  <c r="BH174" i="2" s="1"/>
  <c r="BG174" i="2"/>
  <c r="BD152" i="2"/>
  <c r="BH152" i="2" s="1"/>
  <c r="BG152" i="2"/>
  <c r="BD45" i="2"/>
  <c r="BH45" i="2" s="1"/>
  <c r="BG45" i="2"/>
  <c r="BG695" i="2"/>
  <c r="BD695" i="2"/>
  <c r="BH695" i="2" s="1"/>
  <c r="BG724" i="2"/>
  <c r="BD724" i="2"/>
  <c r="BH724" i="2" s="1"/>
  <c r="BG596" i="2"/>
  <c r="BD596" i="2"/>
  <c r="BH596" i="2" s="1"/>
  <c r="BG124" i="2"/>
  <c r="BD124" i="2"/>
  <c r="BH124" i="2" s="1"/>
  <c r="BG146" i="2"/>
  <c r="BD146" i="2"/>
  <c r="BH146" i="2" s="1"/>
  <c r="BG498" i="2"/>
  <c r="BD498" i="2"/>
  <c r="BH498" i="2" s="1"/>
  <c r="BG367" i="2"/>
  <c r="BD367" i="2"/>
  <c r="BH367" i="2" s="1"/>
  <c r="BD349" i="2"/>
  <c r="BH349" i="2" s="1"/>
  <c r="BG349" i="2"/>
  <c r="BG641" i="2"/>
  <c r="BD641" i="2"/>
  <c r="BH641" i="2" s="1"/>
  <c r="BG633" i="2"/>
  <c r="BD633" i="2"/>
  <c r="BH633" i="2" s="1"/>
  <c r="BD795" i="2"/>
  <c r="BH795" i="2" s="1"/>
  <c r="BG795" i="2"/>
  <c r="BD212" i="2"/>
  <c r="BH212" i="2" s="1"/>
  <c r="BG212" i="2"/>
  <c r="BD91" i="2"/>
  <c r="BH91" i="2" s="1"/>
  <c r="BG568" i="2"/>
  <c r="BD103" i="2"/>
  <c r="BH103" i="2" s="1"/>
  <c r="BG577" i="2"/>
  <c r="BD554" i="2"/>
  <c r="BH554" i="2" s="1"/>
  <c r="BG114" i="2"/>
  <c r="BD273" i="2"/>
  <c r="BH273" i="2" s="1"/>
  <c r="BG246" i="2"/>
  <c r="BG518" i="2"/>
  <c r="BG758" i="2"/>
  <c r="BG770" i="2"/>
  <c r="BD770" i="2"/>
  <c r="BH770" i="2" s="1"/>
  <c r="BG647" i="2"/>
  <c r="BD647" i="2"/>
  <c r="BH647" i="2" s="1"/>
  <c r="BG222" i="2"/>
  <c r="BD222" i="2"/>
  <c r="BH222" i="2" s="1"/>
  <c r="BG346" i="2"/>
  <c r="BD346" i="2"/>
  <c r="BH346" i="2" s="1"/>
  <c r="BD817" i="2"/>
  <c r="BH817" i="2" s="1"/>
  <c r="BG817" i="2"/>
  <c r="BD534" i="2"/>
  <c r="BH534" i="2" s="1"/>
  <c r="BG534" i="2"/>
  <c r="BD565" i="2"/>
  <c r="BH565" i="2" s="1"/>
  <c r="BG565" i="2"/>
  <c r="BG334" i="2"/>
  <c r="BD334" i="2"/>
  <c r="BH334" i="2" s="1"/>
  <c r="BG192" i="2"/>
  <c r="BD192" i="2"/>
  <c r="BH192" i="2" s="1"/>
  <c r="BD619" i="2"/>
  <c r="BH619" i="2" s="1"/>
  <c r="BG619" i="2"/>
  <c r="BG396" i="2"/>
  <c r="BD396" i="2"/>
  <c r="BH396" i="2" s="1"/>
  <c r="BD696" i="2"/>
  <c r="BH696" i="2" s="1"/>
  <c r="BG696" i="2"/>
  <c r="BD170" i="2"/>
  <c r="BH170" i="2" s="1"/>
  <c r="BG170" i="2"/>
  <c r="BD40" i="2"/>
  <c r="BH40" i="2" s="1"/>
  <c r="BG40" i="2"/>
  <c r="BG340" i="2"/>
  <c r="BD340" i="2"/>
  <c r="BH340" i="2" s="1"/>
  <c r="BG308" i="2"/>
  <c r="BD308" i="2"/>
  <c r="BH308" i="2" s="1"/>
  <c r="BD431" i="2"/>
  <c r="BH431" i="2" s="1"/>
  <c r="BG431" i="2"/>
  <c r="BG727" i="2"/>
  <c r="BD599" i="2"/>
  <c r="BH599" i="2" s="1"/>
  <c r="BD583" i="2"/>
  <c r="BH583" i="2" s="1"/>
  <c r="BD215" i="2"/>
  <c r="BH215" i="2" s="1"/>
  <c r="BG333" i="2"/>
  <c r="BG254" i="2"/>
  <c r="BG33" i="2"/>
  <c r="BD420" i="2"/>
  <c r="BH420" i="2" s="1"/>
  <c r="BD366" i="2"/>
  <c r="BH366" i="2" s="1"/>
  <c r="BD417" i="2"/>
  <c r="BH417" i="2" s="1"/>
  <c r="BG638" i="2"/>
  <c r="BD381" i="2"/>
  <c r="BH381" i="2" s="1"/>
  <c r="BD191" i="2"/>
  <c r="BH191" i="2" s="1"/>
  <c r="BD436" i="2"/>
  <c r="BH436" i="2" s="1"/>
  <c r="BG111" i="2"/>
  <c r="BD303" i="2"/>
  <c r="BH303" i="2" s="1"/>
  <c r="BD42" i="2"/>
  <c r="BH42" i="2" s="1"/>
  <c r="BG389" i="2"/>
  <c r="BD278" i="2"/>
  <c r="BH278" i="2" s="1"/>
  <c r="BD181" i="2"/>
  <c r="BH181" i="2" s="1"/>
  <c r="BD791" i="2"/>
  <c r="BH791" i="2" s="1"/>
  <c r="BD692" i="2"/>
  <c r="BH692" i="2" s="1"/>
  <c r="BD127" i="2"/>
  <c r="BH127" i="2" s="1"/>
  <c r="BD86" i="2"/>
  <c r="BH86" i="2" s="1"/>
  <c r="BG429" i="2"/>
  <c r="BG399" i="2"/>
  <c r="BG678" i="2"/>
  <c r="BG566" i="2"/>
  <c r="BG122" i="2"/>
  <c r="BD605" i="2"/>
  <c r="BH605" i="2" s="1"/>
  <c r="BD607" i="2"/>
  <c r="BH607" i="2" s="1"/>
  <c r="BD271" i="2"/>
  <c r="BH271" i="2" s="1"/>
  <c r="BD766" i="2"/>
  <c r="BH766" i="2" s="1"/>
  <c r="BG219" i="2"/>
  <c r="BD319" i="2"/>
  <c r="BH319" i="2" s="1"/>
  <c r="BD723" i="2"/>
  <c r="BH723" i="2" s="1"/>
  <c r="BD617" i="2"/>
  <c r="BH617" i="2" s="1"/>
  <c r="BG747" i="2"/>
  <c r="BD721" i="2"/>
  <c r="BH721" i="2" s="1"/>
  <c r="BG425" i="2"/>
  <c r="BG265" i="2"/>
  <c r="BG666" i="2"/>
  <c r="BD204" i="2"/>
  <c r="BH204" i="2" s="1"/>
  <c r="BD177" i="2"/>
  <c r="BH177" i="2" s="1"/>
  <c r="BD627" i="2"/>
  <c r="BH627" i="2" s="1"/>
  <c r="BD441" i="2"/>
  <c r="BH441" i="2" s="1"/>
  <c r="BG742" i="2"/>
  <c r="BD535" i="2"/>
  <c r="BH535" i="2" s="1"/>
  <c r="BD213" i="2"/>
  <c r="BH213" i="2" s="1"/>
  <c r="BD351" i="2"/>
  <c r="BH351" i="2" s="1"/>
  <c r="BG761" i="2"/>
  <c r="BG492" i="2"/>
  <c r="BD198" i="2"/>
  <c r="BH198" i="2" s="1"/>
  <c r="BG497" i="2"/>
  <c r="BD775" i="2"/>
  <c r="BH775" i="2" s="1"/>
  <c r="BD377" i="2"/>
  <c r="BH377" i="2" s="1"/>
  <c r="BG777" i="2"/>
  <c r="BG361" i="2"/>
  <c r="BG370" i="2"/>
  <c r="BG387" i="2"/>
  <c r="BG729" i="2"/>
  <c r="BG468" i="2"/>
  <c r="BD743" i="2"/>
  <c r="BH743" i="2" s="1"/>
  <c r="BD782" i="2"/>
  <c r="BH782" i="2" s="1"/>
  <c r="BD741" i="2"/>
  <c r="BH741" i="2" s="1"/>
  <c r="BD671" i="2"/>
  <c r="BH671" i="2" s="1"/>
  <c r="BG89" i="2"/>
  <c r="BG718" i="2"/>
  <c r="BG218" i="2"/>
  <c r="BG71" i="2"/>
  <c r="BJ9" i="2"/>
  <c r="B64" i="1" s="1"/>
  <c r="B69" i="1" s="1"/>
  <c r="BG704" i="2"/>
  <c r="BG300" i="2"/>
  <c r="BG23" i="2"/>
  <c r="BG787" i="2"/>
  <c r="BD297" i="2"/>
  <c r="BH297" i="2" s="1"/>
  <c r="BD37" i="2"/>
  <c r="BH37" i="2" s="1"/>
  <c r="BD95" i="2"/>
  <c r="BH95" i="2" s="1"/>
  <c r="BG536" i="2"/>
  <c r="BD426" i="2"/>
  <c r="BH426" i="2" s="1"/>
  <c r="BD305" i="2"/>
  <c r="BH305" i="2" s="1"/>
  <c r="BG528" i="2"/>
  <c r="BD134" i="2"/>
  <c r="BH134" i="2" s="1"/>
  <c r="BD768" i="2"/>
  <c r="BH768" i="2" s="1"/>
  <c r="BG650" i="2"/>
  <c r="BG327" i="2"/>
  <c r="BD84" i="2"/>
  <c r="BH84" i="2" s="1"/>
  <c r="BG595" i="2"/>
  <c r="BG556" i="2"/>
  <c r="BD31" i="2"/>
  <c r="BH31" i="2" s="1"/>
  <c r="BG427" i="2"/>
  <c r="BG101" i="2"/>
  <c r="BD682" i="2"/>
  <c r="BH682" i="2" s="1"/>
  <c r="BD205" i="2"/>
  <c r="BH205" i="2" s="1"/>
  <c r="BG298" i="2"/>
  <c r="BD781" i="2"/>
  <c r="BH781" i="2" s="1"/>
  <c r="BG459" i="2"/>
  <c r="BD676" i="2"/>
  <c r="BH676" i="2" s="1"/>
  <c r="BG736" i="2"/>
  <c r="BG347" i="2"/>
  <c r="BD513" i="2"/>
  <c r="BH513" i="2" s="1"/>
  <c r="BD546" i="2"/>
  <c r="BH546" i="2" s="1"/>
  <c r="BG413" i="2"/>
  <c r="BD582" i="2"/>
  <c r="BH582" i="2" s="1"/>
  <c r="BD60" i="2"/>
  <c r="BH60" i="2" s="1"/>
  <c r="BG339" i="2"/>
  <c r="BG407" i="2"/>
  <c r="BD97" i="2"/>
  <c r="BH97" i="2" s="1"/>
  <c r="BD293" i="2"/>
  <c r="BH293" i="2" s="1"/>
  <c r="BG167" i="2"/>
  <c r="BD744" i="2"/>
  <c r="BH744" i="2" s="1"/>
  <c r="BG109" i="2"/>
  <c r="BG760" i="2"/>
  <c r="BD88" i="2"/>
  <c r="BH88" i="2" s="1"/>
  <c r="BD63" i="2"/>
  <c r="BH63" i="2" s="1"/>
  <c r="BD655" i="2"/>
  <c r="BH655" i="2" s="1"/>
  <c r="BD79" i="2"/>
  <c r="BH79" i="2" s="1"/>
  <c r="BD734" i="2"/>
  <c r="BH734" i="2" s="1"/>
  <c r="BD644" i="2"/>
  <c r="BH644" i="2" s="1"/>
  <c r="BD149" i="2"/>
  <c r="BH149" i="2" s="1"/>
  <c r="BG337" i="2"/>
  <c r="BD19" i="2"/>
  <c r="BH19" i="2" s="1"/>
  <c r="BD593" i="2"/>
  <c r="BH593" i="2" s="1"/>
  <c r="BG324" i="2"/>
  <c r="BD242" i="2"/>
  <c r="BH242" i="2" s="1"/>
  <c r="BG230" i="2"/>
  <c r="BG38" i="2"/>
  <c r="BD489" i="2"/>
  <c r="BH489" i="2" s="1"/>
  <c r="BD771" i="2"/>
  <c r="BH771" i="2" s="1"/>
  <c r="BG443" i="2"/>
  <c r="BD80" i="2"/>
  <c r="BH80" i="2" s="1"/>
  <c r="BG484" i="2"/>
  <c r="BD712" i="2"/>
  <c r="BH712" i="2" s="1"/>
  <c r="BG601" i="2"/>
  <c r="BJ4" i="2"/>
  <c r="BH4" i="2"/>
  <c r="BJ5" i="2"/>
  <c r="BJ10" i="2" l="1"/>
  <c r="B65" i="1" s="1"/>
  <c r="BJ6" i="2"/>
  <c r="BJ11" i="2"/>
  <c r="B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G4" authorId="0" shapeId="0" xr:uid="{00000000-0006-0000-0000-000001000000}">
      <text>
        <r>
          <rPr>
            <b/>
            <sz val="9"/>
            <color indexed="81"/>
            <rFont val="Tahoma"/>
            <family val="2"/>
          </rPr>
          <t>Welcome to the TPS61378-Q1 Quickstart Design Tool</t>
        </r>
        <r>
          <rPr>
            <sz val="9"/>
            <color indexed="81"/>
            <rFont val="Tahoma"/>
            <family val="2"/>
          </rPr>
          <t xml:space="preserve">
This stand-alone tool facilitates and assists the power supply engineer with the design of a DC/DC converter based on TPS61378-Q1.
</t>
        </r>
        <r>
          <rPr>
            <b/>
            <sz val="9"/>
            <color indexed="81"/>
            <rFont val="Tahoma"/>
            <family val="2"/>
          </rPr>
          <t>Rev 1.0, Texas Instruments, Inc.</t>
        </r>
      </text>
    </comment>
    <comment ref="K4"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TPS61378-Q1 product datasheet and EVM user guides for more details.</t>
        </r>
      </text>
    </comment>
    <comment ref="C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above VIN(max)
-The input voltage is below VIN(min)</t>
        </r>
      </text>
    </comment>
    <comment ref="C9" authorId="0" shapeId="0" xr:uid="{00000000-0006-0000-0000-000005000000}">
      <text>
        <r>
          <rPr>
            <b/>
            <sz val="9"/>
            <color indexed="81"/>
            <rFont val="Tahoma"/>
            <family val="2"/>
          </rPr>
          <t xml:space="preserve">Maximum Input Voltage:
</t>
        </r>
        <r>
          <rPr>
            <sz val="9"/>
            <color indexed="81"/>
            <rFont val="Tahoma"/>
            <family val="2"/>
          </rPr>
          <t>Enter the maximum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10" authorId="0" shapeId="0" xr:uid="{00000000-0006-0000-0000-000006000000}">
      <text>
        <r>
          <rPr>
            <b/>
            <sz val="9"/>
            <color indexed="81"/>
            <rFont val="Tahoma"/>
            <family val="2"/>
          </rPr>
          <t xml:space="preserve">Onput Voltage:
</t>
        </r>
        <r>
          <rPr>
            <sz val="9"/>
            <color indexed="81"/>
            <rFont val="Tahoma"/>
            <family val="2"/>
          </rPr>
          <t>Enter the desied operating output voltage
The TPS61378-Q1 maximum output voltage is 18.5V.</t>
        </r>
        <r>
          <rPr>
            <b/>
            <sz val="9"/>
            <color indexed="81"/>
            <rFont val="Tahoma"/>
            <family val="2"/>
          </rPr>
          <t xml:space="preserve">
The text in the cell is flaged red if:
</t>
        </r>
        <r>
          <rPr>
            <sz val="9"/>
            <color indexed="10"/>
            <rFont val="Tahoma"/>
            <family val="2"/>
          </rPr>
          <t>-The output voltage is above 18.5V</t>
        </r>
      </text>
    </comment>
    <comment ref="C12" authorId="0" shapeId="0" xr:uid="{00000000-0006-0000-0000-000007000000}">
      <text>
        <r>
          <rPr>
            <sz val="9"/>
            <color indexed="81"/>
            <rFont val="Tahoma"/>
            <family val="2"/>
          </rPr>
          <t xml:space="preserve">Enter estimated efficiency based on pratical input and output condition. Use 88% for a starting point. </t>
        </r>
      </text>
    </comment>
    <comment ref="C13" authorId="0" shapeId="0" xr:uid="{00000000-0006-0000-0000-000008000000}">
      <text>
        <r>
          <rPr>
            <b/>
            <sz val="9"/>
            <color indexed="81"/>
            <rFont val="Tahoma"/>
            <family val="2"/>
          </rPr>
          <t xml:space="preserve">Switching Frequency:
</t>
        </r>
        <r>
          <rPr>
            <sz val="9"/>
            <color indexed="81"/>
            <rFont val="Tahoma"/>
            <family val="2"/>
          </rPr>
          <t>Programmable switching frequency: 200 kHz to 2.2 MHz</t>
        </r>
        <r>
          <rPr>
            <sz val="9"/>
            <color indexed="81"/>
            <rFont val="Tahoma"/>
            <family val="2"/>
          </rPr>
          <t xml:space="preserve">
</t>
        </r>
        <r>
          <rPr>
            <b/>
            <sz val="9"/>
            <color indexed="81"/>
            <rFont val="Tahoma"/>
            <family val="2"/>
          </rPr>
          <t>The text in the cell is flaged red if:</t>
        </r>
        <r>
          <rPr>
            <sz val="9"/>
            <color indexed="81"/>
            <rFont val="Tahoma"/>
            <family val="2"/>
          </rPr>
          <t xml:space="preserve">
</t>
        </r>
        <r>
          <rPr>
            <sz val="9"/>
            <color indexed="10"/>
            <rFont val="Tahoma"/>
            <family val="2"/>
          </rPr>
          <t>-The switching frequency is out of range 200k Hz ~ 2.2 MHz</t>
        </r>
      </text>
    </comment>
    <comment ref="C15" authorId="0" shapeId="0" xr:uid="{00000000-0006-0000-0000-000009000000}">
      <text>
        <r>
          <rPr>
            <b/>
            <sz val="9"/>
            <color indexed="81"/>
            <rFont val="Tahoma"/>
            <family val="2"/>
          </rPr>
          <t>Duty Cycle at normal input voltage</t>
        </r>
        <r>
          <rPr>
            <sz val="9"/>
            <color indexed="81"/>
            <rFont val="Tahoma"/>
            <family val="2"/>
          </rPr>
          <t xml:space="preserve">
</t>
        </r>
      </text>
    </comment>
    <comment ref="C18" authorId="0" shapeId="0" xr:uid="{00000000-0006-0000-0000-00000A000000}">
      <text>
        <r>
          <rPr>
            <b/>
            <sz val="9"/>
            <color indexed="81"/>
            <rFont val="Tahoma"/>
            <family val="2"/>
          </rPr>
          <t xml:space="preserve">Selected Inductor Peak-to-Peak Current Ripple:
</t>
        </r>
        <r>
          <rPr>
            <sz val="9"/>
            <color indexed="81"/>
            <rFont val="Tahoma"/>
            <family val="2"/>
          </rPr>
          <t xml:space="preserve">TPS61378-Q1 recommends the inductor current ripple in the range of 800mA ~2A.
Once the Ripple has been selected it will be used to calculate the inductor value
The text in this cell is flaged red if:
</t>
        </r>
        <r>
          <rPr>
            <sz val="9"/>
            <color indexed="10"/>
            <rFont val="Tahoma"/>
            <family val="2"/>
          </rPr>
          <t>- inductor current ripple is out of range 800mA ~ 2A</t>
        </r>
      </text>
    </comment>
    <comment ref="C20" authorId="0" shapeId="0" xr:uid="{00000000-0006-0000-0000-00000B000000}">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C22" authorId="0" shapeId="0" xr:uid="{00000000-0006-0000-0000-00000C000000}">
      <text>
        <r>
          <rPr>
            <b/>
            <sz val="9"/>
            <color indexed="81"/>
            <rFont val="Tahoma"/>
            <family val="2"/>
          </rPr>
          <t xml:space="preserve">Inductor Peak-to-Peak Current Ripple at minimum Vin:
</t>
        </r>
        <r>
          <rPr>
            <sz val="9"/>
            <color indexed="81"/>
            <rFont val="Tahoma"/>
            <family val="2"/>
          </rPr>
          <t>The text in this cell is flaged red if:</t>
        </r>
        <r>
          <rPr>
            <sz val="9"/>
            <color indexed="10"/>
            <rFont val="Tahoma"/>
            <family val="2"/>
          </rPr>
          <t xml:space="preserve">
- inductor current ripple is out of range 800mA ~ 2A</t>
        </r>
      </text>
    </comment>
    <comment ref="C23" authorId="0" shapeId="0" xr:uid="{00000000-0006-0000-0000-00000D000000}">
      <text>
        <r>
          <rPr>
            <b/>
            <sz val="9"/>
            <color indexed="81"/>
            <rFont val="Tahoma"/>
            <family val="2"/>
          </rPr>
          <t xml:space="preserve">Inductor Peak-to-Peak Current Ripple at nominal Vin:
</t>
        </r>
        <r>
          <rPr>
            <sz val="9"/>
            <color indexed="81"/>
            <rFont val="Tahoma"/>
            <family val="2"/>
          </rPr>
          <t xml:space="preserve">The text in this cell is flaged red if:
</t>
        </r>
        <r>
          <rPr>
            <sz val="9"/>
            <color indexed="10"/>
            <rFont val="Tahoma"/>
            <family val="2"/>
          </rPr>
          <t>- inductor current ripple is out of range 800mA ~ 2A</t>
        </r>
      </text>
    </comment>
    <comment ref="C24" authorId="0" shapeId="0" xr:uid="{00000000-0006-0000-0000-00000E000000}">
      <text>
        <r>
          <rPr>
            <b/>
            <sz val="9"/>
            <color indexed="81"/>
            <rFont val="Tahoma"/>
            <family val="2"/>
          </rPr>
          <t xml:space="preserve">Inductor Peak-to-Peak Current Ripple at maximum Vin:
</t>
        </r>
        <r>
          <rPr>
            <sz val="9"/>
            <color indexed="81"/>
            <rFont val="Tahoma"/>
            <family val="2"/>
          </rPr>
          <t xml:space="preserve">The text in this cell is flaged red if:
</t>
        </r>
        <r>
          <rPr>
            <sz val="9"/>
            <color indexed="10"/>
            <rFont val="Tahoma"/>
            <family val="2"/>
          </rPr>
          <t>- inductor current ripple is out of range 800mA ~ 2A</t>
        </r>
      </text>
    </comment>
    <comment ref="C25" authorId="0" shapeId="0" xr:uid="{00000000-0006-0000-0000-00000F000000}">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flaged red if:
</t>
        </r>
        <r>
          <rPr>
            <sz val="9"/>
            <color indexed="10"/>
            <rFont val="Tahoma"/>
            <family val="2"/>
          </rPr>
          <t>- calculated inductor peak current is larger than selected max current limit</t>
        </r>
      </text>
    </comment>
    <comment ref="C26" authorId="0" shapeId="0" xr:uid="{00000000-0006-0000-0000-000010000000}">
      <text>
        <r>
          <rPr>
            <b/>
            <sz val="9"/>
            <color indexed="81"/>
            <rFont val="Tahoma"/>
            <family val="2"/>
          </rPr>
          <t xml:space="preserve">Inductor RMS current at minimum Vin:
</t>
        </r>
        <r>
          <rPr>
            <sz val="9"/>
            <color indexed="81"/>
            <rFont val="Tahoma"/>
            <family val="2"/>
          </rPr>
          <t>The chosen inductor Irms spec should be larger than calculated inductor RMS current.</t>
        </r>
      </text>
    </comment>
    <comment ref="C27" authorId="0" shapeId="0" xr:uid="{00000000-0006-0000-0000-000011000000}">
      <text>
        <r>
          <rPr>
            <b/>
            <sz val="9"/>
            <color indexed="81"/>
            <rFont val="Tahoma"/>
            <family val="2"/>
          </rPr>
          <t>Selected max current limit_typical value:</t>
        </r>
        <r>
          <rPr>
            <sz val="9"/>
            <color indexed="81"/>
            <rFont val="Tahoma"/>
            <family val="2"/>
          </rPr>
          <t xml:space="preserve">
For TPS61378-Q1, the programmable switching peak current limit: 1A to 4.8A.
Note that this is seleceted typical value. 
If ILIM_SW = 4.8A, the tolerance is </t>
        </r>
        <r>
          <rPr>
            <b/>
            <sz val="9"/>
            <color indexed="10"/>
            <rFont val="Cambria"/>
            <family val="1"/>
          </rPr>
          <t>± 1.0A</t>
        </r>
        <r>
          <rPr>
            <sz val="9"/>
            <color indexed="81"/>
            <rFont val="Tahoma"/>
            <family val="2"/>
          </rPr>
          <t xml:space="preserve">.
The text in this cell is flaged red if:
</t>
        </r>
        <r>
          <rPr>
            <sz val="9"/>
            <color indexed="10"/>
            <rFont val="Tahoma"/>
            <family val="2"/>
          </rPr>
          <t>- selcted max current limit is out of range of 1A to 4.8A</t>
        </r>
      </text>
    </comment>
    <comment ref="C33" authorId="0" shapeId="0" xr:uid="{00000000-0006-0000-0000-000012000000}">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derated for applied voltage particularly with ceramics.</t>
        </r>
        <r>
          <rPr>
            <b/>
            <sz val="9"/>
            <color indexed="81"/>
            <rFont val="Tahoma"/>
            <family val="2"/>
          </rPr>
          <t xml:space="preserve">
</t>
        </r>
        <r>
          <rPr>
            <sz val="9"/>
            <color indexed="81"/>
            <rFont val="Tahoma"/>
            <family val="2"/>
          </rPr>
          <t xml:space="preserve">
The text in the cell is flagged red if:</t>
        </r>
        <r>
          <rPr>
            <b/>
            <sz val="9"/>
            <color indexed="81"/>
            <rFont val="Tahoma"/>
            <family val="2"/>
          </rPr>
          <t xml:space="preserve">
</t>
        </r>
        <r>
          <rPr>
            <sz val="9"/>
            <color indexed="10"/>
            <rFont val="Tahoma"/>
            <family val="2"/>
          </rPr>
          <t>-The chosen output capacitor is smaller than the minimum ideal capacitance.</t>
        </r>
      </text>
    </comment>
    <comment ref="C36" authorId="0" shapeId="0" xr:uid="{00000000-0006-0000-0000-000013000000}">
      <text>
        <r>
          <rPr>
            <sz val="9"/>
            <color indexed="81"/>
            <rFont val="Tahoma"/>
            <family val="2"/>
          </rPr>
          <t xml:space="preserve">C3 is the capacitance of OUT pin. Recommended valud is 0.2~1uF.
The text in the cell is flagged red if:
</t>
        </r>
        <r>
          <rPr>
            <sz val="9"/>
            <color indexed="10"/>
            <rFont val="Tahoma"/>
            <family val="2"/>
          </rPr>
          <t>-C3 is out of range of 0.2~1uF.</t>
        </r>
      </text>
    </comment>
    <comment ref="C45" authorId="0" shapeId="0" xr:uid="{00000000-0006-0000-0000-000014000000}">
      <text>
        <r>
          <rPr>
            <b/>
            <sz val="9"/>
            <color indexed="81"/>
            <rFont val="Tahoma"/>
            <family val="2"/>
          </rPr>
          <t>Resistor R7 between FB pin and Feedback Voltage Divider:</t>
        </r>
        <r>
          <rPr>
            <sz val="9"/>
            <color indexed="81"/>
            <rFont val="Tahoma"/>
            <family val="2"/>
          </rPr>
          <t xml:space="preserve">
If the resistance between FB and GND is less than 16 k</t>
        </r>
        <r>
          <rPr>
            <sz val="9"/>
            <color indexed="81"/>
            <rFont val="Calibri"/>
            <family val="2"/>
          </rPr>
          <t>Ω</t>
        </r>
        <r>
          <rPr>
            <sz val="9"/>
            <color indexed="81"/>
            <rFont val="Tahoma"/>
            <family val="2"/>
          </rPr>
          <t xml:space="preserve"> during startup, TPS61378-Q1 works as a fixed output voltage version. 
For automotive application of not preferring using resistors more than 100 k</t>
        </r>
        <r>
          <rPr>
            <sz val="9"/>
            <color indexed="81"/>
            <rFont val="Calibri"/>
            <family val="2"/>
          </rPr>
          <t>Ω</t>
        </r>
        <r>
          <rPr>
            <sz val="9"/>
            <color indexed="81"/>
            <rFont val="Tahoma"/>
            <family val="2"/>
          </rPr>
          <t xml:space="preserve"> or 200kΩ, R7 (&gt;16 kΩ) could be added between FB pin and feedback voltage divider middle point so that calculated top feedback resistor R6 value could be less than 100kΩ. 
0kΩ and 20kΩ is chosen as default value here. 
</t>
        </r>
      </text>
    </comment>
    <comment ref="C46" authorId="0" shapeId="0" xr:uid="{00000000-0006-0000-0000-000015000000}">
      <text>
        <r>
          <rPr>
            <b/>
            <sz val="9"/>
            <color indexed="81"/>
            <rFont val="Tahoma"/>
            <family val="2"/>
          </rPr>
          <t xml:space="preserve">Choose Bottom Resistor Divider R4:
</t>
        </r>
        <r>
          <rPr>
            <sz val="9"/>
            <color indexed="81"/>
            <rFont val="Tahoma"/>
            <family val="2"/>
          </rPr>
          <t>If the resistance between FB and GND is less than 16 k</t>
        </r>
        <r>
          <rPr>
            <sz val="9"/>
            <color indexed="81"/>
            <rFont val="Calibri"/>
            <family val="2"/>
          </rPr>
          <t>Ω</t>
        </r>
        <r>
          <rPr>
            <sz val="9"/>
            <color indexed="81"/>
            <rFont val="Tahoma"/>
            <family val="2"/>
          </rPr>
          <t xml:space="preserve"> during startup, the TPS61378-Q1 works as a fixed output voltage version. 
If R7 is chosen as 0 kΩ, require R4 &gt; 16kΩ
If R7 is chosen as 20kΩ, no minimum resistance requirement for R4.
The text in the cell is flagged red if:
</t>
        </r>
        <r>
          <rPr>
            <sz val="9"/>
            <color indexed="10"/>
            <rFont val="Tahoma"/>
            <family val="2"/>
          </rPr>
          <t>- R4 + R7 &lt; 16kΩ</t>
        </r>
      </text>
    </comment>
    <comment ref="C50" authorId="0" shapeId="0" xr:uid="{00000000-0006-0000-0000-000016000000}">
      <text>
        <r>
          <rPr>
            <b/>
            <sz val="9"/>
            <color indexed="81"/>
            <rFont val="Tahoma"/>
            <family val="2"/>
          </rPr>
          <t xml:space="preserve">Boost  RHP Zero Frequency:
</t>
        </r>
        <r>
          <rPr>
            <sz val="9"/>
            <color indexed="81"/>
            <rFont val="Tahoma"/>
            <family val="2"/>
          </rPr>
          <t>Boost right half plane zero frequency at minimum input voltage condition.</t>
        </r>
      </text>
    </comment>
    <comment ref="C51" authorId="0" shapeId="0" xr:uid="{00000000-0006-0000-0000-000017000000}">
      <text>
        <r>
          <rPr>
            <b/>
            <sz val="9"/>
            <color indexed="81"/>
            <rFont val="Tahoma"/>
            <family val="2"/>
          </rPr>
          <t xml:space="preserve">Crossover Frequency:
</t>
        </r>
        <r>
          <rPr>
            <sz val="9"/>
            <color indexed="81"/>
            <rFont val="Tahoma"/>
            <family val="2"/>
          </rPr>
          <t>The target crossover frequency should be less than 1/4 of RHP zero frequency or less than 1/10 of switching frequency.</t>
        </r>
      </text>
    </comment>
    <comment ref="C52" authorId="0" shapeId="0" xr:uid="{00000000-0006-0000-0000-000018000000}">
      <text>
        <r>
          <rPr>
            <b/>
            <sz val="9"/>
            <color indexed="81"/>
            <rFont val="Tahoma"/>
            <family val="2"/>
          </rPr>
          <t xml:space="preserve">Crossover Frequency:
</t>
        </r>
        <r>
          <rPr>
            <sz val="9"/>
            <color indexed="81"/>
            <rFont val="Tahoma"/>
            <family val="2"/>
          </rPr>
          <t>Enter the target crossover frequency. The compensation network are calculated based on the chosen crossover frequency.</t>
        </r>
      </text>
    </comment>
    <comment ref="C59" authorId="0" shapeId="0" xr:uid="{00000000-0006-0000-0000-000019000000}">
      <text>
        <r>
          <rPr>
            <b/>
            <sz val="9"/>
            <color indexed="81"/>
            <rFont val="Tahoma"/>
            <family val="2"/>
          </rPr>
          <t xml:space="preserve">Cp:
</t>
        </r>
        <r>
          <rPr>
            <sz val="9"/>
            <color indexed="81"/>
            <rFont val="Tahoma"/>
            <family val="2"/>
          </rPr>
          <t>A compensation pole can be implemented with Cp capacitor. If the calculated result is less than 10pF. It's not needed to put a Cp capacitor here.</t>
        </r>
      </text>
    </comment>
    <comment ref="C62" authorId="0" shapeId="0" xr:uid="{00000000-0006-0000-0000-00001A000000}">
      <text>
        <r>
          <rPr>
            <b/>
            <sz val="9"/>
            <color indexed="81"/>
            <rFont val="Tahoma"/>
            <family val="2"/>
          </rPr>
          <t xml:space="preserve">Optional Feedforward Capacitor Cff:
</t>
        </r>
        <r>
          <rPr>
            <sz val="9"/>
            <color indexed="81"/>
            <rFont val="Tahoma"/>
            <family val="2"/>
          </rPr>
          <t xml:space="preserve">Select a feedforward capacitor to add a Cff zero in the loop to increase crossover frequency and phase margin.
Note that if R7 is added, the feedforward capacitor Cff no longer works.
</t>
        </r>
      </text>
    </comment>
    <comment ref="C65" authorId="0" shapeId="0" xr:uid="{00000000-0006-0000-0000-00001B000000}">
      <text>
        <r>
          <rPr>
            <b/>
            <sz val="9"/>
            <color indexed="81"/>
            <rFont val="Tahoma"/>
            <family val="2"/>
          </rPr>
          <t xml:space="preserve">Phase margin at norminal Vin condition:
</t>
        </r>
        <r>
          <rPr>
            <sz val="9"/>
            <color indexed="81"/>
            <rFont val="Tahoma"/>
            <family val="2"/>
          </rPr>
          <t>Phase margin should be greated than 45</t>
        </r>
        <r>
          <rPr>
            <sz val="9"/>
            <color indexed="81"/>
            <rFont val="Calibri"/>
            <family val="2"/>
          </rPr>
          <t xml:space="preserve">°
The text in the cell is flagged red if:
</t>
        </r>
        <r>
          <rPr>
            <sz val="9"/>
            <color indexed="10"/>
            <rFont val="Calibri"/>
            <family val="2"/>
          </rPr>
          <t>-Phase margin is less than 45°</t>
        </r>
        <r>
          <rPr>
            <sz val="9"/>
            <color indexed="81"/>
            <rFont val="Tahoma"/>
            <family val="2"/>
          </rPr>
          <t xml:space="preserve">
</t>
        </r>
      </text>
    </comment>
    <comment ref="C66" authorId="0" shapeId="0" xr:uid="{00000000-0006-0000-0000-00001C000000}">
      <text>
        <r>
          <rPr>
            <b/>
            <sz val="9"/>
            <color indexed="81"/>
            <rFont val="Tahoma"/>
            <family val="2"/>
          </rPr>
          <t xml:space="preserve">Gain margin at norminal Vin condition:
</t>
        </r>
        <r>
          <rPr>
            <sz val="9"/>
            <color indexed="81"/>
            <rFont val="Tahoma"/>
            <family val="2"/>
          </rPr>
          <t xml:space="preserve">Gain margin should be greated than 10dB
The text in the cell is flagged red if:
</t>
        </r>
        <r>
          <rPr>
            <sz val="9"/>
            <color indexed="10"/>
            <rFont val="Tahoma"/>
            <family val="2"/>
          </rPr>
          <t>-Gain margin is less than 10dB</t>
        </r>
      </text>
    </comment>
    <comment ref="C72" authorId="0" shapeId="0" xr:uid="{00000000-0006-0000-0000-00001D000000}">
      <text>
        <r>
          <rPr>
            <b/>
            <sz val="9"/>
            <color indexed="81"/>
            <rFont val="Tahoma"/>
            <family val="2"/>
          </rPr>
          <t xml:space="preserve">Core and AC loss of inducotor at Iout_max, Vin_nom condition:
</t>
        </r>
        <r>
          <rPr>
            <sz val="9"/>
            <color indexed="81"/>
            <rFont val="Tahoma"/>
            <family val="2"/>
          </rPr>
          <t>Use inductor vendor's formula to estimate. 66mW is the power loss of XEL4030-102 running at 2.2MHz with Irms=2.07A and Iripple=1.16A.</t>
        </r>
      </text>
    </comment>
    <comment ref="C75" authorId="0" shapeId="0" xr:uid="{00000000-0006-0000-0000-00001E000000}">
      <text>
        <r>
          <rPr>
            <sz val="9"/>
            <color indexed="81"/>
            <rFont val="Tahoma"/>
            <family val="2"/>
          </rPr>
          <t>Efficiency at Iout_max, Vin_nom condition, 25</t>
        </r>
        <r>
          <rPr>
            <sz val="9"/>
            <color indexed="81"/>
            <rFont val="Calibri"/>
            <family val="2"/>
          </rPr>
          <t>°C ambient temperature.</t>
        </r>
      </text>
    </comment>
    <comment ref="C76" authorId="0" shapeId="0" xr:uid="{00000000-0006-0000-0000-00001F000000}">
      <text>
        <r>
          <rPr>
            <sz val="9"/>
            <color indexed="81"/>
            <rFont val="Tahoma"/>
            <family val="2"/>
          </rPr>
          <t>TPS61378-Q1 Junction to ambient thermal resistance on EVM. The actual ƟJA depends on the PCB design.</t>
        </r>
      </text>
    </comment>
    <comment ref="C77" authorId="0" shapeId="0" xr:uid="{00000000-0006-0000-0000-000020000000}">
      <text>
        <r>
          <rPr>
            <sz val="9"/>
            <color indexed="81"/>
            <rFont val="Tahoma"/>
            <family val="2"/>
          </rPr>
          <t xml:space="preserve">The top case temperature of IC is very close to the Junction temperature because </t>
        </r>
        <r>
          <rPr>
            <sz val="9"/>
            <color indexed="81"/>
            <rFont val="Calibri"/>
            <family val="2"/>
          </rPr>
          <t xml:space="preserve">ΨJT=1.1°C/W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47" authorId="0" shapeId="0" xr:uid="{00000000-0006-0000-0100-000001000000}">
      <text>
        <r>
          <rPr>
            <sz val="9"/>
            <color indexed="81"/>
            <rFont val="Tahoma"/>
            <family val="2"/>
          </rPr>
          <t>FB引脚寄生电容Cdownp引入的极点</t>
        </r>
      </text>
    </comment>
    <comment ref="A48" authorId="0" shapeId="0" xr:uid="{00000000-0006-0000-0100-000002000000}">
      <text>
        <r>
          <rPr>
            <b/>
            <sz val="9"/>
            <color indexed="81"/>
            <rFont val="Tahoma"/>
            <family val="2"/>
          </rPr>
          <t>代替fp2_comp</t>
        </r>
      </text>
    </comment>
    <comment ref="B48" authorId="0" shapeId="0" xr:uid="{00000000-0006-0000-0100-000003000000}">
      <text>
        <r>
          <rPr>
            <sz val="9"/>
            <color indexed="81"/>
            <rFont val="Tahoma"/>
            <family val="2"/>
          </rPr>
          <t>考虑comp脚寄生电容并联后的高频极点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0" authorId="0" shapeId="0" xr:uid="{00000000-0006-0000-0200-000001000000}">
      <text>
        <r>
          <rPr>
            <sz val="9"/>
            <color indexed="81"/>
            <rFont val="Tahoma"/>
            <family val="2"/>
          </rPr>
          <t>Formula is based on simulation result on different Vout condition</t>
        </r>
      </text>
    </comment>
    <comment ref="B11" authorId="0" shapeId="0" xr:uid="{00000000-0006-0000-0200-000002000000}">
      <text>
        <r>
          <rPr>
            <sz val="9"/>
            <color indexed="81"/>
            <rFont val="Tahoma"/>
            <family val="2"/>
          </rPr>
          <t>Formula is based on simulation result on different Vout condition</t>
        </r>
      </text>
    </comment>
    <comment ref="B17" authorId="0" shapeId="0" xr:uid="{00000000-0006-0000-0200-000003000000}">
      <text>
        <r>
          <rPr>
            <sz val="9"/>
            <color indexed="81"/>
            <rFont val="Tahoma"/>
            <family val="2"/>
          </rPr>
          <t>When Vin&gt;5V, then Vg remains 5V. When Vin&lt;5V, then Vg follows Vin.</t>
        </r>
      </text>
    </comment>
    <comment ref="A27" authorId="0" shapeId="0" xr:uid="{00000000-0006-0000-0200-000004000000}">
      <text>
        <r>
          <rPr>
            <sz val="9"/>
            <color indexed="81"/>
            <rFont val="Tahoma"/>
            <family val="2"/>
          </rPr>
          <t>Besides dc loss, build formula of ac loss and core loss from Coilcraft loss simulation. Please see table below</t>
        </r>
      </text>
    </comment>
    <comment ref="A29" authorId="0" shapeId="0" xr:uid="{00000000-0006-0000-0200-000005000000}">
      <text>
        <r>
          <rPr>
            <sz val="9"/>
            <color indexed="81"/>
            <rFont val="Tahoma"/>
            <family val="2"/>
          </rPr>
          <t>HS FET is soft-switching so is ignored. Consider tr and tf include miller platform and commutation time</t>
        </r>
      </text>
    </comment>
  </commentList>
</comments>
</file>

<file path=xl/sharedStrings.xml><?xml version="1.0" encoding="utf-8"?>
<sst xmlns="http://schemas.openxmlformats.org/spreadsheetml/2006/main" count="551" uniqueCount="403">
  <si>
    <t>V</t>
  </si>
  <si>
    <t>User Input</t>
  </si>
  <si>
    <t>Output Voltage</t>
  </si>
  <si>
    <t>Maximum Output Current</t>
  </si>
  <si>
    <t>A</t>
  </si>
  <si>
    <t>mV</t>
  </si>
  <si>
    <t>%</t>
  </si>
  <si>
    <t>kΩ</t>
  </si>
  <si>
    <t>Switching Frequency</t>
  </si>
  <si>
    <t>MHz</t>
  </si>
  <si>
    <t>Duty Cycle</t>
  </si>
  <si>
    <t>Efficiency</t>
  </si>
  <si>
    <t>uH</t>
  </si>
  <si>
    <t>uF</t>
  </si>
  <si>
    <t>kHz</t>
  </si>
  <si>
    <t>pF</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</si>
  <si>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</si>
  <si>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</si>
  <si>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</si>
  <si>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</si>
  <si>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</si>
  <si>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</si>
  <si>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</si>
  <si>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</si>
  <si>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</si>
  <si>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</si>
  <si>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</si>
  <si>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</si>
  <si>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</si>
  <si>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</si>
  <si>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</si>
  <si>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</si>
  <si>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</si>
  <si>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</si>
  <si>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</si>
  <si>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</si>
  <si>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</si>
  <si>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</si>
  <si>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</si>
  <si>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</si>
  <si>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</si>
  <si>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</si>
  <si>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</si>
  <si>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</si>
  <si>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</si>
  <si>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</si>
  <si>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</si>
  <si>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</si>
  <si>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</si>
  <si>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</si>
  <si>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</si>
  <si>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</si>
  <si>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</si>
  <si>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</si>
  <si>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</si>
  <si>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</si>
  <si>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</si>
  <si>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</si>
  <si>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</si>
  <si>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</si>
  <si>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</si>
  <si>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</si>
  <si>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</si>
  <si>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</si>
  <si>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</si>
  <si>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</si>
  <si>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</si>
  <si>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</si>
  <si>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</si>
  <si>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</si>
  <si>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</si>
  <si>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</si>
  <si>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</si>
  <si>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</si>
  <si>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</si>
  <si>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</si>
  <si>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</si>
  <si>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</si>
  <si>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</si>
  <si>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</si>
  <si>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</si>
  <si>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</si>
  <si>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</si>
  <si>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</si>
  <si>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</si>
  <si>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</si>
  <si>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</si>
  <si>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</si>
  <si>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</si>
  <si>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</si>
  <si>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</si>
  <si>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</si>
  <si>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</si>
  <si>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</si>
  <si>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</si>
  <si>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</si>
  <si>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</si>
  <si>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</si>
  <si>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</si>
  <si>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</si>
  <si>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Terms of Use</t>
  </si>
  <si>
    <t xml:space="preserve"> </t>
  </si>
  <si>
    <t>phase+180</t>
  </si>
  <si>
    <t>Selected Inductance Value L1</t>
  </si>
  <si>
    <t>⁰</t>
  </si>
  <si>
    <t>Gain Margin</t>
  </si>
  <si>
    <t>Phase Margin</t>
  </si>
  <si>
    <t>Loop+Cff ROUND</t>
  </si>
  <si>
    <t>crossoverf</t>
  </si>
  <si>
    <t>phase margin</t>
  </si>
  <si>
    <t>gain margin</t>
  </si>
  <si>
    <t>Step 1: Operating Specifications</t>
  </si>
  <si>
    <t>Step 2: Inductor Selection</t>
  </si>
  <si>
    <t>Step 3: Output Capacitor Selection</t>
  </si>
  <si>
    <t>Input Voltage Ripple Spec</t>
  </si>
  <si>
    <t>µF</t>
  </si>
  <si>
    <t>Input Capacitance, CIN</t>
  </si>
  <si>
    <t>Step 4: Input Capacitor Selection</t>
  </si>
  <si>
    <t>Dmax</t>
  </si>
  <si>
    <t>Inductor RMS Current(Max)</t>
  </si>
  <si>
    <t>Inductor Peak Current(Max)</t>
  </si>
  <si>
    <t>Input Capacitor RMS Current(Max)</t>
  </si>
  <si>
    <t>Output Voltage Ripple Spec</t>
  </si>
  <si>
    <t>nF</t>
  </si>
  <si>
    <t>uA/V</t>
  </si>
  <si>
    <t>Recommended Maximum Target Crossvoer Frequency</t>
  </si>
  <si>
    <t>Set Target Crossover Frequency</t>
  </si>
  <si>
    <t>Vinmin</t>
  </si>
  <si>
    <t>Rup</t>
  </si>
  <si>
    <t>Rdown</t>
  </si>
  <si>
    <t>fc0</t>
  </si>
  <si>
    <t>1/(2*PI()*B18*1000/10*B31*1000)*10^9</t>
  </si>
  <si>
    <t>fp2_comp</t>
  </si>
  <si>
    <t>fp1_comp</t>
  </si>
  <si>
    <t>此为Rload*(1-D)/2</t>
  </si>
  <si>
    <t>此为gm*Rea</t>
  </si>
  <si>
    <t>fzRHP.min</t>
  </si>
  <si>
    <t>此为gm*Rc</t>
  </si>
  <si>
    <t>Selected Inductor DCR</t>
  </si>
  <si>
    <t>Selected max current limit</t>
  </si>
  <si>
    <t>Step 5: Efficiency and Temp Rise Calculation</t>
  </si>
  <si>
    <t>DCR of L1</t>
  </si>
  <si>
    <t>Inductor series resistance per inductor datasheet</t>
  </si>
  <si>
    <t>ΔTj_estimation</t>
  </si>
  <si>
    <r>
      <rPr>
        <sz val="10"/>
        <rFont val="Calibri"/>
        <family val="2"/>
      </rPr>
      <t>°</t>
    </r>
    <r>
      <rPr>
        <sz val="10"/>
        <rFont val="Arial"/>
        <family val="2"/>
      </rPr>
      <t>C</t>
    </r>
  </si>
  <si>
    <t>Temperature rise of the junction (estimation)</t>
  </si>
  <si>
    <t>LSFET Rdson</t>
  </si>
  <si>
    <t>LSFET fall time</t>
  </si>
  <si>
    <t>s</t>
  </si>
  <si>
    <t>LSFET rise time</t>
  </si>
  <si>
    <t>HSFET Rdson</t>
  </si>
  <si>
    <t>HSFET dead time</t>
  </si>
  <si>
    <t>dead time during the switching</t>
  </si>
  <si>
    <t>HSFET diode voltage</t>
  </si>
  <si>
    <t>Estimate of body diode voltage of the HSFET</t>
  </si>
  <si>
    <t>mW</t>
  </si>
  <si>
    <t>θJA</t>
  </si>
  <si>
    <t>Thermal resistance based on EVM</t>
  </si>
  <si>
    <t xml:space="preserve">Junction temperature rise </t>
  </si>
  <si>
    <t>ISO Rdson</t>
  </si>
  <si>
    <t>Ilrmsmax</t>
  </si>
  <si>
    <t>Environment Temp</t>
  </si>
  <si>
    <t>Ilpeak</t>
  </si>
  <si>
    <t>Ilrms</t>
  </si>
  <si>
    <t>Ilvalley</t>
  </si>
  <si>
    <t>Vg</t>
  </si>
  <si>
    <t>Qg</t>
  </si>
  <si>
    <t>nC</t>
  </si>
  <si>
    <t>Temp coefficient K1 of L1</t>
  </si>
  <si>
    <t>Temp coefficient K2 of IC</t>
  </si>
  <si>
    <t>Compensation parameters design</t>
  </si>
  <si>
    <t>fc</t>
  </si>
  <si>
    <t>pm</t>
  </si>
  <si>
    <t>degree</t>
  </si>
  <si>
    <t>gm</t>
  </si>
  <si>
    <t>(Optional) Feedforward Capacitance Cff</t>
  </si>
  <si>
    <t>Calculated Crossover Frequency</t>
  </si>
  <si>
    <t>Load transient range  Δio</t>
  </si>
  <si>
    <t xml:space="preserve">Load transient performance </t>
  </si>
  <si>
    <t>5V</t>
  </si>
  <si>
    <t>9V</t>
  </si>
  <si>
    <t>12V</t>
  </si>
  <si>
    <t>16V</t>
  </si>
  <si>
    <t>SW_RISE</t>
  </si>
  <si>
    <t>1.95n</t>
  </si>
  <si>
    <t>2.98n</t>
  </si>
  <si>
    <t>4.68n</t>
  </si>
  <si>
    <t>6.25n</t>
  </si>
  <si>
    <t>SW_FALL</t>
  </si>
  <si>
    <t>1.612n</t>
  </si>
  <si>
    <t>2.89n</t>
  </si>
  <si>
    <t>3.899n</t>
  </si>
  <si>
    <t>5.193n</t>
  </si>
  <si>
    <t>https://www.coilcraft.com/xel4030.cfm</t>
  </si>
  <si>
    <t>AC+Core loss</t>
  </si>
  <si>
    <t>227.3mW</t>
  </si>
  <si>
    <t>DCR loss</t>
  </si>
  <si>
    <t>29mW</t>
  </si>
  <si>
    <t>1A</t>
  </si>
  <si>
    <t>0.5A</t>
  </si>
  <si>
    <t>227mW</t>
  </si>
  <si>
    <t>9mW</t>
  </si>
  <si>
    <t>841mW</t>
  </si>
  <si>
    <t>20mW</t>
  </si>
  <si>
    <t>2A</t>
  </si>
  <si>
    <t>123mW</t>
  </si>
  <si>
    <t>51mW</t>
  </si>
  <si>
    <t>80mW</t>
  </si>
  <si>
    <t>33mW</t>
  </si>
  <si>
    <t>49mW</t>
  </si>
  <si>
    <t>Core loss</t>
  </si>
  <si>
    <t>9V输出有误差</t>
  </si>
  <si>
    <t>Cdownp</t>
  </si>
  <si>
    <t>Ccompp</t>
  </si>
  <si>
    <t>fp2p</t>
  </si>
  <si>
    <t>fp3p</t>
  </si>
  <si>
    <t>fp3p gain</t>
  </si>
  <si>
    <t>fp3p phase</t>
  </si>
  <si>
    <t>140mW</t>
  </si>
  <si>
    <t>53mW</t>
  </si>
  <si>
    <t>13mW</t>
  </si>
  <si>
    <t>5-12 1A</t>
  </si>
  <si>
    <t>计算</t>
  </si>
  <si>
    <t>实测</t>
  </si>
  <si>
    <t>5-12 0.5A</t>
  </si>
  <si>
    <t>3.3-5 2A</t>
  </si>
  <si>
    <t>3.3-5 1A</t>
  </si>
  <si>
    <t>波特图</t>
  </si>
  <si>
    <t>仿真</t>
  </si>
  <si>
    <t>模拟参数</t>
  </si>
  <si>
    <t>实测参数</t>
  </si>
  <si>
    <t>480mW</t>
  </si>
  <si>
    <t>360mW</t>
  </si>
  <si>
    <t>2.2M</t>
  </si>
  <si>
    <t>IC loss</t>
  </si>
  <si>
    <t xml:space="preserve">80k 1n 15p </t>
  </si>
  <si>
    <t>16.3k 75degree 17.3dB</t>
  </si>
  <si>
    <t>17.4k 82degree 30dB</t>
  </si>
  <si>
    <t>10+1.2uF/2mohm</t>
  </si>
  <si>
    <t>71.5k 1M</t>
  </si>
  <si>
    <t>有效容值</t>
  </si>
  <si>
    <t>18.2k 78degree 35dB</t>
  </si>
  <si>
    <t>17.2k 72degree 18.7dB</t>
  </si>
  <si>
    <t>17.9k 76degree 18dB</t>
  </si>
  <si>
    <t>5-12 0.6A</t>
  </si>
  <si>
    <t>11+1uF</t>
  </si>
  <si>
    <t>17k 85degree 36.4dB</t>
  </si>
  <si>
    <t xml:space="preserve">80k 1n  </t>
  </si>
  <si>
    <t>11+1uF/2mohm</t>
  </si>
  <si>
    <t>7-12 0.6A</t>
  </si>
  <si>
    <t>24.5k 85degree 40dB</t>
  </si>
  <si>
    <t>23.5k 75degree 16.5dB</t>
  </si>
  <si>
    <t>3.3-12 0.6A</t>
  </si>
  <si>
    <t>11k 84degree 32dB</t>
  </si>
  <si>
    <t>11.5k 76degree 18dB</t>
  </si>
  <si>
    <t xml:space="preserve">80k 1n 3p(模拟寄生) </t>
  </si>
  <si>
    <t>https://psearch.cn.murata.com/capacitor/product/GCM31CR71C106KA64%23.html</t>
  </si>
  <si>
    <t>TPS61378-Q1 Boost Converter Design Tool</t>
  </si>
  <si>
    <t>Selected Effective Output Capacitance C4</t>
  </si>
  <si>
    <t>Inductor DCR change with temp rise</t>
  </si>
  <si>
    <t>IC internal FET on-resistance change with temp rise</t>
  </si>
  <si>
    <t>LSFET on-resistance at environment temperaure</t>
  </si>
  <si>
    <t>Estimate of SW node 10-90% fall time from design simulation</t>
  </si>
  <si>
    <t>Estimate of SW node 10-90% rise time from design simulation</t>
  </si>
  <si>
    <t>ISO FET on-resistance at environment temperature.</t>
  </si>
  <si>
    <t>HSFET on-resistance at environment temperaure</t>
  </si>
  <si>
    <t xml:space="preserve">Gate drive turn-on voltage Vgs of internal FET </t>
  </si>
  <si>
    <t xml:space="preserve">Charge required to turn on internal MOSFET </t>
  </si>
  <si>
    <t>Efficiency an thermal caculation</t>
  </si>
  <si>
    <t>Parameters input</t>
  </si>
  <si>
    <t>Calculation process</t>
  </si>
  <si>
    <t>Volt*us</t>
  </si>
  <si>
    <t>Inductor loss</t>
  </si>
  <si>
    <t>Conduction loss</t>
  </si>
  <si>
    <t>Switching loss</t>
  </si>
  <si>
    <t>Drive loss</t>
  </si>
  <si>
    <t>Dead time loss</t>
  </si>
  <si>
    <t>Total loss</t>
  </si>
  <si>
    <t>Calculated Efficiency</t>
  </si>
  <si>
    <t>at Vin.min</t>
  </si>
  <si>
    <t>at Vin.nom</t>
  </si>
  <si>
    <t>at Vin.max</t>
  </si>
  <si>
    <t>IC static loss</t>
  </si>
  <si>
    <t>Iq into Vin pin</t>
  </si>
  <si>
    <t>Iq into Vout pin</t>
  </si>
  <si>
    <t>uA</t>
  </si>
  <si>
    <t>PN:XEL4030-471MEB.</t>
  </si>
  <si>
    <t>Calculation result</t>
  </si>
  <si>
    <r>
      <t xml:space="preserve">h </t>
    </r>
    <r>
      <rPr>
        <sz val="10"/>
        <rFont val="新細明體"/>
        <family val="2"/>
        <scheme val="minor"/>
      </rPr>
      <t>at Vin.min</t>
    </r>
  </si>
  <si>
    <t>Calculated ΔTj</t>
  </si>
  <si>
    <t>°C / W</t>
  </si>
  <si>
    <t>°C</t>
  </si>
  <si>
    <t>5Vin 12Vout</t>
  </si>
  <si>
    <t>3.3Vin 5Vout</t>
  </si>
  <si>
    <t>Load Io</t>
  </si>
  <si>
    <t>Frequency</t>
  </si>
  <si>
    <t>XEL4030-471MEB.</t>
  </si>
  <si>
    <t xml:space="preserve">2.2M </t>
  </si>
  <si>
    <t xml:space="preserve">1M </t>
  </si>
  <si>
    <t>1M</t>
  </si>
  <si>
    <t>Simulation results</t>
  </si>
  <si>
    <t xml:space="preserve">Datasheet </t>
  </si>
  <si>
    <t xml:space="preserve">AC loss </t>
  </si>
  <si>
    <t>Modeling inductor loss</t>
  </si>
  <si>
    <t xml:space="preserve">Test results </t>
  </si>
  <si>
    <t>Calculated results</t>
  </si>
  <si>
    <t>Test condition</t>
  </si>
  <si>
    <t>Effeciency validation</t>
  </si>
  <si>
    <t>Bode plot validation</t>
  </si>
  <si>
    <t>Calculated parameters</t>
  </si>
  <si>
    <t>80k 1n 3p, 71.5k 1M, 12uF</t>
  </si>
  <si>
    <t>Test results</t>
  </si>
  <si>
    <t>Test parameters</t>
  </si>
  <si>
    <t>80k 1n, 71.5k 1M, 12uF</t>
  </si>
  <si>
    <t>Units</t>
  </si>
  <si>
    <t>Description</t>
  </si>
  <si>
    <t>Value</t>
  </si>
  <si>
    <r>
      <t>Input Minimum Voltage, V</t>
    </r>
    <r>
      <rPr>
        <vertAlign val="subscript"/>
        <sz val="11"/>
        <color theme="1"/>
        <rFont val="新細明體"/>
        <family val="2"/>
        <scheme val="minor"/>
      </rPr>
      <t>IN(min)</t>
    </r>
  </si>
  <si>
    <r>
      <t>Input Maximum Voltage, V</t>
    </r>
    <r>
      <rPr>
        <vertAlign val="subscript"/>
        <sz val="11"/>
        <color theme="1"/>
        <rFont val="新細明體"/>
        <family val="2"/>
        <scheme val="minor"/>
      </rPr>
      <t>IN(max)</t>
    </r>
  </si>
  <si>
    <r>
      <t>Input Nominal Voltage, V</t>
    </r>
    <r>
      <rPr>
        <vertAlign val="subscript"/>
        <sz val="11"/>
        <color theme="1"/>
        <rFont val="新細明體"/>
        <family val="2"/>
        <scheme val="minor"/>
      </rPr>
      <t>IN(nom)</t>
    </r>
  </si>
  <si>
    <t>Switching Frequency Setting resistance R3</t>
  </si>
  <si>
    <r>
      <t>Output Voltage, V</t>
    </r>
    <r>
      <rPr>
        <vertAlign val="subscript"/>
        <sz val="11"/>
        <color theme="1"/>
        <rFont val="新細明體"/>
        <family val="2"/>
        <scheme val="minor"/>
      </rPr>
      <t>OUT</t>
    </r>
  </si>
  <si>
    <r>
      <t xml:space="preserve">Efficiency, </t>
    </r>
    <r>
      <rPr>
        <sz val="11"/>
        <color theme="1"/>
        <rFont val="Calibri"/>
        <family val="2"/>
      </rPr>
      <t>η</t>
    </r>
  </si>
  <si>
    <t>BOOST peak current control loop response</t>
  </si>
  <si>
    <t>Duty cycle Vin_min</t>
  </si>
  <si>
    <t>Duty cycle Vin_max</t>
  </si>
  <si>
    <t>iL_pkpk_min</t>
  </si>
  <si>
    <t>iL_pkpk_max</t>
  </si>
  <si>
    <t>L_max_rec_Vinmin</t>
  </si>
  <si>
    <t>L_min_rec_Vinmin</t>
  </si>
  <si>
    <t>L_max_rec_Vinmax</t>
  </si>
  <si>
    <t>L_min_rec_Vinmax</t>
  </si>
  <si>
    <t>η_Vinmin</t>
  </si>
  <si>
    <t>η_Vinmax</t>
  </si>
  <si>
    <r>
      <t>Inductor Peak-to-Peak Current(V</t>
    </r>
    <r>
      <rPr>
        <vertAlign val="subscript"/>
        <sz val="11"/>
        <color theme="1"/>
        <rFont val="新細明體"/>
        <family val="2"/>
        <scheme val="minor"/>
      </rPr>
      <t>IN(min)</t>
    </r>
    <r>
      <rPr>
        <sz val="11"/>
        <color theme="1"/>
        <rFont val="新細明體"/>
        <family val="2"/>
        <scheme val="minor"/>
      </rPr>
      <t>)</t>
    </r>
  </si>
  <si>
    <r>
      <t>Inductor Peak-to-Peak Current(V</t>
    </r>
    <r>
      <rPr>
        <vertAlign val="subscript"/>
        <sz val="11"/>
        <color theme="1"/>
        <rFont val="新細明體"/>
        <family val="2"/>
        <scheme val="minor"/>
      </rPr>
      <t>IN(nom)</t>
    </r>
    <r>
      <rPr>
        <sz val="11"/>
        <color theme="1"/>
        <rFont val="新細明體"/>
        <family val="2"/>
        <scheme val="minor"/>
      </rPr>
      <t>)</t>
    </r>
  </si>
  <si>
    <r>
      <t>Inductor Peak-to-Peak Current(V</t>
    </r>
    <r>
      <rPr>
        <vertAlign val="subscript"/>
        <sz val="11"/>
        <color theme="1"/>
        <rFont val="新細明體"/>
        <family val="2"/>
        <scheme val="minor"/>
      </rPr>
      <t>IN(max)</t>
    </r>
    <r>
      <rPr>
        <sz val="11"/>
        <color theme="1"/>
        <rFont val="新細明體"/>
        <family val="2"/>
        <scheme val="minor"/>
      </rPr>
      <t>)</t>
    </r>
  </si>
  <si>
    <r>
      <t>mV</t>
    </r>
    <r>
      <rPr>
        <vertAlign val="subscript"/>
        <sz val="11"/>
        <color theme="1"/>
        <rFont val="新細明體"/>
        <family val="2"/>
        <scheme val="minor"/>
      </rPr>
      <t>pk-pk</t>
    </r>
  </si>
  <si>
    <r>
      <rPr>
        <sz val="11"/>
        <color theme="1"/>
        <rFont val="Calibri"/>
        <family val="2"/>
      </rPr>
      <t>μ</t>
    </r>
    <r>
      <rPr>
        <sz val="11"/>
        <color theme="1"/>
        <rFont val="新細明體"/>
        <family val="2"/>
        <scheme val="minor"/>
      </rPr>
      <t>H</t>
    </r>
  </si>
  <si>
    <t>μH</t>
  </si>
  <si>
    <t>Selected Effective OUT pin Capacitance C3</t>
  </si>
  <si>
    <t>Step 6: Feedback and Compensation Design</t>
  </si>
  <si>
    <t>iL_peak_Vinmin</t>
  </si>
  <si>
    <t>il_peak_Vinnom</t>
  </si>
  <si>
    <t>iL_peak_Vinmax</t>
  </si>
  <si>
    <t xml:space="preserve"> Selected Inductor Peak-to-Peak Current Ripple</t>
  </si>
  <si>
    <t>Output Capacitor RMS Current</t>
  </si>
  <si>
    <t>μF</t>
  </si>
  <si>
    <t>Bottom Resistor for Feedback Voltage Divider R4</t>
  </si>
  <si>
    <t>Calculated Top Resistor for Voltage Divider R6</t>
  </si>
  <si>
    <t>Load Pole Frequency</t>
  </si>
  <si>
    <r>
      <t>C</t>
    </r>
    <r>
      <rPr>
        <vertAlign val="subscript"/>
        <sz val="11"/>
        <color theme="1"/>
        <rFont val="新細明體"/>
        <family val="2"/>
        <scheme val="minor"/>
      </rPr>
      <t>OUT</t>
    </r>
    <r>
      <rPr>
        <sz val="11"/>
        <color theme="1"/>
        <rFont val="新細明體"/>
        <family val="2"/>
        <scheme val="minor"/>
      </rPr>
      <t xml:space="preserve"> ESR Zero Frequency</t>
    </r>
  </si>
  <si>
    <t>Boost RHP Zero Frequency</t>
  </si>
  <si>
    <t>Schematic</t>
  </si>
  <si>
    <t>Bode Plot</t>
  </si>
  <si>
    <t>Recommended Minimum Effective Output Capacitance</t>
  </si>
  <si>
    <t xml:space="preserve"> Recommended Minimum Input Capacitance</t>
  </si>
  <si>
    <t>Current limit resistor R5</t>
  </si>
  <si>
    <t xml:space="preserve"> Recommended Compensation pole capacitor Cp</t>
  </si>
  <si>
    <t>Selected Cp</t>
  </si>
  <si>
    <t>Loop compensation zero frequency</t>
  </si>
  <si>
    <t>Loop compensation pole frequency</t>
  </si>
  <si>
    <t>Calculated voltage undershoot for the load current step</t>
  </si>
  <si>
    <t>Inductor core &amp; AC Pd</t>
  </si>
  <si>
    <t>IC Loss</t>
  </si>
  <si>
    <t>iL_RMS_Vinnom</t>
  </si>
  <si>
    <r>
      <t>h</t>
    </r>
    <r>
      <rPr>
        <sz val="11"/>
        <rFont val="新細明體"/>
        <family val="2"/>
        <scheme val="minor"/>
      </rPr>
      <t xml:space="preserve"> - calculated</t>
    </r>
  </si>
  <si>
    <t>°C/W</t>
  </si>
  <si>
    <r>
      <t>Ɵ</t>
    </r>
    <r>
      <rPr>
        <sz val="11"/>
        <rFont val="新細明體"/>
        <family val="2"/>
        <scheme val="minor"/>
      </rPr>
      <t>JA</t>
    </r>
  </si>
  <si>
    <t>Inductor DCR Pd</t>
  </si>
  <si>
    <t xml:space="preserve">Recommended Inductance L1 Value  </t>
  </si>
  <si>
    <t>Recommended Compensation Resistor R2</t>
  </si>
  <si>
    <t>Recommended Compensation  capacitor C5</t>
  </si>
  <si>
    <t>Selected R2</t>
  </si>
  <si>
    <t>Selected C5</t>
  </si>
  <si>
    <t>(Optional)Resistor R7</t>
  </si>
  <si>
    <t>(Optional) Feedforward Zero Frequency</t>
  </si>
  <si>
    <t>TPS61378-Q1 Temperature Rise</t>
  </si>
  <si>
    <t>5-9 1A</t>
  </si>
  <si>
    <t>5-9 0.5A</t>
  </si>
  <si>
    <t>400k</t>
  </si>
  <si>
    <t>fp2p gain</t>
  </si>
  <si>
    <t>fp2p phase</t>
  </si>
  <si>
    <t>SLP1gain</t>
  </si>
  <si>
    <t>SLP1phase</t>
  </si>
  <si>
    <t>w</t>
  </si>
  <si>
    <t>G(iw)</t>
  </si>
  <si>
    <t>SLM</t>
  </si>
  <si>
    <t>Se</t>
  </si>
  <si>
    <t>Sn</t>
  </si>
  <si>
    <t>QL</t>
  </si>
  <si>
    <t>wl</t>
  </si>
  <si>
    <t>Fa</t>
  </si>
  <si>
    <t>Fb</t>
  </si>
  <si>
    <t>Slope Compensation</t>
  </si>
  <si>
    <t>Se1</t>
  </si>
  <si>
    <t>Vslope</t>
  </si>
  <si>
    <t xml:space="preserve">freq                    </t>
  </si>
  <si>
    <t xml:space="preserve">loop_Gain               </t>
  </si>
  <si>
    <t xml:space="preserve">loop_Phase              </t>
  </si>
  <si>
    <t>Simplis data</t>
  </si>
  <si>
    <t>Vin:5V, Vout:9V, 1A</t>
  </si>
  <si>
    <t>L:1uH, Cout:13uF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</si>
</sst>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
    <numFmt numFmtId="177" formatCode="0.00000_ "/>
    <numFmt numFmtId="178" formatCode="0.00000000"/>
    <numFmt numFmtId="179" formatCode="0.0"/>
    <numFmt numFmtId="180" formatCode="0.0%"/>
    <numFmt numFmtId="181" formatCode="0.000"/>
    <numFmt numFmtId="182" formatCode="0.000000000000"/>
  </numFmts>
  <fonts count="40" x14ac:knownFonts="1">
    <font>
      <sz val="11"/>
      <color theme="1"/>
      <name val="新細明體"/>
      <family val="2"/>
      <scheme val="minor"/>
    </font>
    <font>
      <b/>
      <sz val="11"/>
      <color theme="0"/>
      <name val="新細明體"/>
      <family val="2"/>
      <scheme val="minor"/>
    </font>
    <font>
      <b/>
      <sz val="11"/>
      <color theme="1"/>
      <name val="新細明體"/>
      <family val="2"/>
      <scheme val="minor"/>
    </font>
    <font>
      <sz val="26"/>
      <color theme="0"/>
      <name val="新細明體"/>
      <family val="2"/>
      <scheme val="minor"/>
    </font>
    <font>
      <sz val="18"/>
      <color theme="3" tint="0.39997558519241921"/>
      <name val="新細明體"/>
      <family val="2"/>
      <scheme val="minor"/>
    </font>
    <font>
      <sz val="18"/>
      <color theme="1"/>
      <name val="新細明體"/>
      <family val="2"/>
      <scheme val="minor"/>
    </font>
    <font>
      <sz val="11"/>
      <color theme="1"/>
      <name val="Arial"/>
      <family val="2"/>
    </font>
    <font>
      <sz val="9"/>
      <color indexed="81"/>
      <name val="Tahoma"/>
      <family val="2"/>
    </font>
    <font>
      <b/>
      <sz val="9"/>
      <color indexed="81"/>
      <name val="Tahoma"/>
      <family val="2"/>
    </font>
    <font>
      <sz val="11"/>
      <color theme="0"/>
      <name val="新細明體"/>
      <family val="2"/>
      <scheme val="minor"/>
    </font>
    <font>
      <sz val="11"/>
      <color rgb="FFFF0000"/>
      <name val="新細明體"/>
      <family val="2"/>
      <scheme val="minor"/>
    </font>
    <font>
      <b/>
      <sz val="12"/>
      <color rgb="FF0025C0"/>
      <name val="Arial"/>
      <family val="2"/>
    </font>
    <font>
      <sz val="16"/>
      <color theme="0"/>
      <name val="Arial"/>
      <family val="2"/>
    </font>
    <font>
      <sz val="11"/>
      <color rgb="FF00B050"/>
      <name val="新細明體"/>
      <family val="2"/>
      <scheme val="minor"/>
    </font>
    <font>
      <sz val="10"/>
      <name val="Arial"/>
      <family val="2"/>
    </font>
    <font>
      <sz val="10"/>
      <name val="Calibri"/>
      <family val="2"/>
    </font>
    <font>
      <sz val="10"/>
      <name val="Symbol"/>
      <family val="1"/>
      <charset val="2"/>
    </font>
    <font>
      <b/>
      <sz val="11"/>
      <color rgb="FF0000FF"/>
      <name val="新細明體"/>
      <family val="2"/>
      <scheme val="minor"/>
    </font>
    <font>
      <sz val="11"/>
      <name val="新細明體"/>
      <family val="2"/>
      <scheme val="minor"/>
    </font>
    <font>
      <sz val="11"/>
      <color rgb="FF1F497D"/>
      <name val="Calibri"/>
      <family val="2"/>
    </font>
    <font>
      <sz val="11"/>
      <color theme="1"/>
      <name val="新細明體"/>
      <family val="2"/>
      <scheme val="minor"/>
    </font>
    <font>
      <sz val="10"/>
      <name val="新細明體"/>
      <family val="2"/>
      <scheme val="minor"/>
    </font>
    <font>
      <u/>
      <sz val="11"/>
      <color theme="10"/>
      <name val="新細明體"/>
      <family val="2"/>
      <scheme val="minor"/>
    </font>
    <font>
      <sz val="11"/>
      <color theme="0" tint="-0.34998626667073579"/>
      <name val="Calibri"/>
      <family val="2"/>
    </font>
    <font>
      <b/>
      <sz val="10"/>
      <color indexed="53"/>
      <name val="Arial"/>
      <family val="2"/>
    </font>
    <font>
      <sz val="11"/>
      <color theme="0"/>
      <name val="Calibri"/>
      <family val="2"/>
    </font>
    <font>
      <sz val="11"/>
      <color theme="0" tint="-0.34998626667073579"/>
      <name val="新細明體"/>
      <family val="2"/>
      <scheme val="minor"/>
    </font>
    <font>
      <b/>
      <sz val="11"/>
      <color theme="0" tint="-0.34998626667073579"/>
      <name val="新細明體"/>
      <family val="2"/>
      <scheme val="minor"/>
    </font>
    <font>
      <b/>
      <sz val="12"/>
      <color theme="1"/>
      <name val="Arial"/>
      <family val="2"/>
    </font>
    <font>
      <sz val="9"/>
      <color indexed="10"/>
      <name val="Tahoma"/>
      <family val="2"/>
    </font>
    <font>
      <vertAlign val="subscript"/>
      <sz val="11"/>
      <color theme="1"/>
      <name val="新細明體"/>
      <family val="2"/>
      <scheme val="minor"/>
    </font>
    <font>
      <sz val="11"/>
      <color theme="1"/>
      <name val="Calibri"/>
      <family val="2"/>
    </font>
    <font>
      <sz val="9"/>
      <color indexed="81"/>
      <name val="Calibri"/>
      <family val="2"/>
    </font>
    <font>
      <b/>
      <sz val="11"/>
      <color theme="9" tint="-0.249977111117893"/>
      <name val="新細明體"/>
      <family val="2"/>
      <scheme val="minor"/>
    </font>
    <font>
      <sz val="11"/>
      <name val="Symbol"/>
      <family val="1"/>
      <charset val="2"/>
    </font>
    <font>
      <sz val="11"/>
      <name val="Calibri"/>
      <family val="2"/>
    </font>
    <font>
      <sz val="9"/>
      <color indexed="10"/>
      <name val="Calibri"/>
      <family val="2"/>
    </font>
    <font>
      <sz val="10"/>
      <color theme="0"/>
      <name val="Arial"/>
      <family val="2"/>
    </font>
    <font>
      <b/>
      <sz val="9"/>
      <color indexed="10"/>
      <name val="Cambria"/>
      <family val="1"/>
    </font>
    <font>
      <sz val="9"/>
      <name val="新細明體"/>
      <family val="3"/>
      <charset val="136"/>
      <scheme val="minor"/>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8"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14" fillId="0" borderId="0"/>
    <xf numFmtId="9" fontId="20" fillId="0" borderId="0" applyFont="0" applyFill="0" applyBorder="0" applyAlignment="0" applyProtection="0"/>
    <xf numFmtId="0" fontId="22" fillId="0" borderId="0" applyNumberFormat="0" applyFill="0" applyBorder="0" applyAlignment="0" applyProtection="0"/>
  </cellStyleXfs>
  <cellXfs count="284">
    <xf numFmtId="0" fontId="0" fillId="0" borderId="0" xfId="0"/>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76" fontId="0" fillId="0" borderId="0" xfId="0" applyNumberFormat="1" applyBorder="1"/>
    <xf numFmtId="177" fontId="0" fillId="0" borderId="0" xfId="0" applyNumberFormat="1" applyBorder="1"/>
    <xf numFmtId="178" fontId="0" fillId="0" borderId="0" xfId="0" applyNumberFormat="1"/>
    <xf numFmtId="176"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0" fontId="2" fillId="13" borderId="0" xfId="0" applyFont="1" applyFill="1" applyBorder="1"/>
    <xf numFmtId="0" fontId="0" fillId="13" borderId="0" xfId="0" applyFill="1" applyBorder="1"/>
    <xf numFmtId="1" fontId="2" fillId="13" borderId="0" xfId="0" applyNumberFormat="1" applyFont="1" applyFill="1" applyBorder="1"/>
    <xf numFmtId="0" fontId="0" fillId="13" borderId="0" xfId="0" applyFill="1"/>
    <xf numFmtId="0" fontId="9" fillId="13" borderId="0" xfId="0" applyFont="1" applyFill="1"/>
    <xf numFmtId="1" fontId="0" fillId="0" borderId="0" xfId="0" applyNumberFormat="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0" fontId="10" fillId="0" borderId="0" xfId="0" applyFont="1"/>
    <xf numFmtId="0" fontId="4" fillId="3" borderId="10" xfId="0" applyFont="1" applyFill="1" applyBorder="1" applyAlignment="1">
      <alignment vertical="center"/>
    </xf>
    <xf numFmtId="0" fontId="12" fillId="13" borderId="0" xfId="0" applyFont="1" applyFill="1" applyBorder="1" applyAlignment="1" applyProtection="1">
      <alignment vertical="center"/>
    </xf>
    <xf numFmtId="0" fontId="6" fillId="13" borderId="0" xfId="0" applyFont="1" applyFill="1" applyProtection="1"/>
    <xf numFmtId="180" fontId="6" fillId="13" borderId="1" xfId="0" applyNumberFormat="1" applyFont="1" applyFill="1" applyBorder="1" applyAlignment="1" applyProtection="1">
      <alignment vertical="center"/>
    </xf>
    <xf numFmtId="0" fontId="0" fillId="13" borderId="0" xfId="0" applyFont="1" applyFill="1"/>
    <xf numFmtId="0" fontId="0" fillId="0" borderId="1" xfId="0" applyBorder="1" applyAlignment="1">
      <alignment horizontal="left"/>
    </xf>
    <xf numFmtId="0" fontId="10" fillId="8" borderId="0" xfId="0" applyFont="1" applyFill="1"/>
    <xf numFmtId="0" fontId="0" fillId="0" borderId="0" xfId="0" applyAlignment="1">
      <alignment horizontal="center"/>
    </xf>
    <xf numFmtId="0" fontId="6" fillId="13" borderId="13" xfId="0" applyFont="1" applyFill="1" applyBorder="1" applyAlignment="1" applyProtection="1">
      <alignment vertical="center"/>
    </xf>
    <xf numFmtId="0" fontId="0" fillId="11" borderId="0" xfId="0" applyFill="1"/>
    <xf numFmtId="176" fontId="0" fillId="11" borderId="0" xfId="0" applyNumberFormat="1" applyFill="1" applyBorder="1"/>
    <xf numFmtId="176" fontId="0" fillId="11" borderId="6" xfId="0" applyNumberFormat="1" applyFill="1" applyBorder="1"/>
    <xf numFmtId="0" fontId="0" fillId="11" borderId="5" xfId="0" applyFill="1" applyBorder="1"/>
    <xf numFmtId="1" fontId="0" fillId="11" borderId="0" xfId="0" applyNumberFormat="1" applyFill="1" applyBorder="1"/>
    <xf numFmtId="0" fontId="0" fillId="11" borderId="0" xfId="0" applyFill="1" applyBorder="1"/>
    <xf numFmtId="177" fontId="0" fillId="11" borderId="0" xfId="0" applyNumberFormat="1" applyFill="1" applyBorder="1"/>
    <xf numFmtId="178" fontId="0" fillId="11" borderId="0" xfId="0" applyNumberFormat="1" applyFill="1"/>
    <xf numFmtId="176" fontId="0" fillId="11" borderId="0" xfId="0" applyNumberFormat="1" applyFill="1"/>
    <xf numFmtId="2" fontId="0" fillId="11" borderId="0" xfId="0" applyNumberFormat="1" applyFill="1"/>
    <xf numFmtId="1" fontId="0" fillId="11" borderId="0" xfId="0" applyNumberFormat="1" applyFill="1"/>
    <xf numFmtId="0" fontId="13" fillId="8" borderId="0" xfId="0" applyFont="1" applyFill="1"/>
    <xf numFmtId="0" fontId="0" fillId="0" borderId="15" xfId="0" applyFill="1" applyBorder="1" applyAlignment="1">
      <alignment wrapText="1"/>
    </xf>
    <xf numFmtId="0" fontId="15" fillId="0" borderId="1" xfId="0" applyFont="1" applyBorder="1"/>
    <xf numFmtId="0" fontId="0" fillId="0" borderId="1" xfId="0" applyBorder="1" applyAlignment="1">
      <alignment wrapText="1"/>
    </xf>
    <xf numFmtId="0" fontId="14" fillId="0" borderId="1" xfId="1" applyBorder="1"/>
    <xf numFmtId="0" fontId="0" fillId="0" borderId="20" xfId="0" applyFill="1" applyBorder="1" applyAlignment="1">
      <alignment wrapText="1"/>
    </xf>
    <xf numFmtId="0" fontId="0" fillId="0" borderId="21" xfId="0" applyBorder="1"/>
    <xf numFmtId="0" fontId="0" fillId="0" borderId="21" xfId="0" applyBorder="1" applyAlignment="1">
      <alignment wrapText="1"/>
    </xf>
    <xf numFmtId="0" fontId="0" fillId="0" borderId="1" xfId="0" applyFont="1" applyFill="1" applyBorder="1"/>
    <xf numFmtId="0" fontId="0" fillId="0" borderId="1" xfId="0" applyFont="1" applyBorder="1" applyAlignment="1">
      <alignment wrapText="1"/>
    </xf>
    <xf numFmtId="0" fontId="16" fillId="0" borderId="1" xfId="0" applyFont="1" applyFill="1" applyBorder="1" applyAlignment="1">
      <alignment wrapText="1"/>
    </xf>
    <xf numFmtId="0" fontId="0" fillId="13" borderId="1" xfId="0" applyFill="1" applyBorder="1" applyAlignment="1" applyProtection="1">
      <alignment horizontal="left"/>
      <protection locked="0"/>
    </xf>
    <xf numFmtId="0" fontId="0" fillId="0" borderId="22" xfId="0" applyFill="1" applyBorder="1" applyAlignment="1">
      <alignment wrapText="1"/>
    </xf>
    <xf numFmtId="0" fontId="10" fillId="0" borderId="15" xfId="0" applyFont="1" applyFill="1" applyBorder="1" applyAlignment="1">
      <alignment wrapText="1"/>
    </xf>
    <xf numFmtId="0" fontId="0" fillId="0" borderId="23" xfId="0" applyFill="1" applyBorder="1"/>
    <xf numFmtId="0" fontId="0" fillId="0" borderId="15" xfId="0" applyFont="1" applyFill="1" applyBorder="1" applyAlignment="1">
      <alignment wrapText="1"/>
    </xf>
    <xf numFmtId="0" fontId="10" fillId="0" borderId="1" xfId="0" applyFont="1" applyBorder="1"/>
    <xf numFmtId="0" fontId="0" fillId="3" borderId="1" xfId="0" applyFill="1" applyBorder="1" applyAlignment="1" applyProtection="1">
      <alignment horizontal="left"/>
      <protection locked="0"/>
    </xf>
    <xf numFmtId="0" fontId="10" fillId="8" borderId="0" xfId="0" applyFont="1" applyFill="1" applyBorder="1" applyAlignment="1">
      <alignment horizontal="center" wrapText="1"/>
    </xf>
    <xf numFmtId="0" fontId="0" fillId="0" borderId="1" xfId="0" applyBorder="1" applyAlignment="1">
      <alignment horizontal="center"/>
    </xf>
    <xf numFmtId="0" fontId="18" fillId="0" borderId="1" xfId="0" applyFont="1" applyFill="1" applyBorder="1"/>
    <xf numFmtId="0" fontId="0" fillId="4" borderId="1" xfId="0" applyFill="1" applyBorder="1"/>
    <xf numFmtId="0" fontId="22" fillId="0" borderId="0" xfId="3"/>
    <xf numFmtId="0" fontId="0" fillId="8" borderId="1" xfId="0" applyFill="1" applyBorder="1"/>
    <xf numFmtId="10" fontId="20" fillId="8" borderId="1" xfId="2" applyNumberFormat="1" applyFont="1" applyFill="1" applyBorder="1"/>
    <xf numFmtId="10" fontId="0" fillId="8" borderId="1" xfId="0" applyNumberFormat="1" applyFill="1" applyBorder="1"/>
    <xf numFmtId="180" fontId="0" fillId="8" borderId="1" xfId="0" applyNumberFormat="1" applyFill="1" applyBorder="1"/>
    <xf numFmtId="0" fontId="0" fillId="0" borderId="0" xfId="0" applyFont="1"/>
    <xf numFmtId="0" fontId="9" fillId="13" borderId="0" xfId="0" applyFont="1" applyFill="1" applyBorder="1"/>
    <xf numFmtId="0" fontId="9" fillId="0" borderId="0" xfId="0" applyFont="1"/>
    <xf numFmtId="0" fontId="23" fillId="0" borderId="9" xfId="0" applyFont="1" applyBorder="1" applyAlignment="1">
      <alignment vertical="center" wrapText="1"/>
    </xf>
    <xf numFmtId="0" fontId="0" fillId="0" borderId="1" xfId="0" applyFill="1" applyBorder="1" applyAlignment="1">
      <alignment wrapText="1"/>
    </xf>
    <xf numFmtId="0" fontId="19" fillId="0" borderId="0" xfId="0" applyFont="1" applyBorder="1" applyAlignment="1">
      <alignment vertical="center" wrapText="1"/>
    </xf>
    <xf numFmtId="0" fontId="0" fillId="0" borderId="24" xfId="0" applyFill="1" applyBorder="1" applyAlignment="1">
      <alignment wrapText="1"/>
    </xf>
    <xf numFmtId="0" fontId="15" fillId="0" borderId="21" xfId="0" applyFont="1" applyBorder="1"/>
    <xf numFmtId="0" fontId="0" fillId="0" borderId="25" xfId="0" applyFill="1" applyBorder="1" applyAlignment="1">
      <alignment wrapText="1"/>
    </xf>
    <xf numFmtId="0" fontId="15" fillId="0" borderId="14" xfId="0" applyFont="1" applyBorder="1"/>
    <xf numFmtId="0" fontId="0" fillId="0" borderId="14" xfId="0" applyBorder="1" applyAlignment="1">
      <alignment wrapText="1"/>
    </xf>
    <xf numFmtId="181" fontId="0" fillId="3" borderId="14" xfId="0" applyNumberFormat="1" applyFill="1" applyBorder="1" applyAlignment="1" applyProtection="1">
      <alignment horizontal="left"/>
      <protection locked="0"/>
    </xf>
    <xf numFmtId="2" fontId="0" fillId="3" borderId="1" xfId="0" applyNumberFormat="1" applyFill="1" applyBorder="1" applyAlignment="1" applyProtection="1">
      <alignment horizontal="left"/>
      <protection locked="0"/>
    </xf>
    <xf numFmtId="181" fontId="14" fillId="15" borderId="1" xfId="1" applyNumberFormat="1" applyFill="1" applyBorder="1" applyAlignment="1">
      <alignment horizontal="left"/>
    </xf>
    <xf numFmtId="11" fontId="0" fillId="15" borderId="1" xfId="0" applyNumberFormat="1" applyFill="1" applyBorder="1" applyAlignment="1" applyProtection="1">
      <alignment horizontal="left"/>
      <protection locked="0"/>
    </xf>
    <xf numFmtId="179" fontId="0" fillId="15" borderId="21" xfId="0" applyNumberFormat="1" applyFill="1" applyBorder="1" applyAlignment="1" applyProtection="1">
      <alignment horizontal="left"/>
      <protection locked="0"/>
    </xf>
    <xf numFmtId="2" fontId="0" fillId="15" borderId="21" xfId="0" applyNumberFormat="1" applyFill="1" applyBorder="1" applyAlignment="1" applyProtection="1">
      <alignment horizontal="left"/>
      <protection locked="0"/>
    </xf>
    <xf numFmtId="0" fontId="23" fillId="0" borderId="0"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179" fontId="0" fillId="15" borderId="1" xfId="0" applyNumberFormat="1" applyFill="1" applyBorder="1" applyAlignment="1" applyProtection="1">
      <alignment horizontal="left"/>
      <protection locked="0"/>
    </xf>
    <xf numFmtId="0" fontId="0" fillId="15" borderId="1" xfId="0" applyFill="1" applyBorder="1" applyAlignment="1">
      <alignment horizontal="left"/>
    </xf>
    <xf numFmtId="0" fontId="25" fillId="0" borderId="0" xfId="0" applyFont="1" applyBorder="1" applyAlignment="1">
      <alignment vertical="center" wrapText="1"/>
    </xf>
    <xf numFmtId="0" fontId="9" fillId="0" borderId="0" xfId="0" applyFont="1" applyBorder="1"/>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180" fontId="0" fillId="0" borderId="1" xfId="0" applyNumberFormat="1" applyFont="1" applyFill="1" applyBorder="1" applyAlignment="1">
      <alignment horizontal="left"/>
    </xf>
    <xf numFmtId="0" fontId="0" fillId="0" borderId="21" xfId="0" applyFill="1" applyBorder="1"/>
    <xf numFmtId="179" fontId="0" fillId="13" borderId="23" xfId="0" applyNumberFormat="1" applyFill="1" applyBorder="1" applyAlignment="1" applyProtection="1">
      <alignment horizontal="left"/>
      <protection locked="0"/>
    </xf>
    <xf numFmtId="0" fontId="0" fillId="0" borderId="23" xfId="0" applyBorder="1" applyAlignment="1">
      <alignment wrapText="1"/>
    </xf>
    <xf numFmtId="0" fontId="17" fillId="0" borderId="16" xfId="0" applyFont="1" applyBorder="1"/>
    <xf numFmtId="0" fontId="0" fillId="0" borderId="17" xfId="0" applyBorder="1" applyAlignment="1"/>
    <xf numFmtId="0" fontId="0" fillId="0" borderId="18" xfId="0" applyBorder="1" applyAlignment="1"/>
    <xf numFmtId="2" fontId="0" fillId="0" borderId="1" xfId="0" applyNumberFormat="1" applyBorder="1" applyAlignment="1">
      <alignment horizontal="left"/>
    </xf>
    <xf numFmtId="179" fontId="0" fillId="0" borderId="1" xfId="0" applyNumberFormat="1" applyBorder="1" applyAlignment="1">
      <alignment horizontal="left"/>
    </xf>
    <xf numFmtId="2" fontId="0" fillId="0" borderId="21" xfId="0" applyNumberFormat="1" applyBorder="1" applyAlignment="1">
      <alignment horizontal="left"/>
    </xf>
    <xf numFmtId="2" fontId="0" fillId="0" borderId="0" xfId="0" applyNumberFormat="1" applyAlignment="1">
      <alignment horizontal="left"/>
    </xf>
    <xf numFmtId="10" fontId="0" fillId="0" borderId="1" xfId="2" applyNumberFormat="1" applyFont="1" applyBorder="1" applyAlignment="1">
      <alignment horizontal="left"/>
    </xf>
    <xf numFmtId="2" fontId="20" fillId="15" borderId="1" xfId="0" applyNumberFormat="1" applyFont="1" applyFill="1" applyBorder="1" applyAlignment="1">
      <alignment horizontal="left"/>
    </xf>
    <xf numFmtId="2" fontId="20" fillId="0" borderId="1" xfId="0" applyNumberFormat="1" applyFont="1" applyFill="1" applyBorder="1" applyAlignment="1">
      <alignment horizontal="left"/>
    </xf>
    <xf numFmtId="0" fontId="21" fillId="0" borderId="1" xfId="1" applyFont="1" applyFill="1" applyBorder="1" applyAlignment="1">
      <alignment wrapText="1"/>
    </xf>
    <xf numFmtId="0" fontId="21" fillId="0" borderId="1" xfId="1" applyFont="1" applyBorder="1"/>
    <xf numFmtId="0" fontId="21" fillId="0" borderId="1" xfId="1" applyFont="1" applyBorder="1" applyAlignment="1">
      <alignment wrapText="1"/>
    </xf>
    <xf numFmtId="0" fontId="0" fillId="0" borderId="0" xfId="0" applyAlignment="1">
      <alignment horizontal="left"/>
    </xf>
    <xf numFmtId="0" fontId="9" fillId="0" borderId="0" xfId="0" applyFont="1" applyFill="1" applyBorder="1"/>
    <xf numFmtId="0" fontId="9" fillId="0" borderId="0" xfId="0" applyFont="1" applyFill="1" applyBorder="1" applyAlignment="1">
      <alignment horizontal="center"/>
    </xf>
    <xf numFmtId="0" fontId="26" fillId="0" borderId="1" xfId="0" applyFont="1" applyBorder="1"/>
    <xf numFmtId="0" fontId="26" fillId="0" borderId="0" xfId="0" applyFont="1"/>
    <xf numFmtId="0" fontId="27" fillId="0" borderId="1" xfId="0" applyFont="1" applyBorder="1" applyAlignment="1">
      <alignment wrapText="1"/>
    </xf>
    <xf numFmtId="0" fontId="27" fillId="0" borderId="1" xfId="0" applyFont="1" applyBorder="1"/>
    <xf numFmtId="0" fontId="27" fillId="0" borderId="1" xfId="0" applyFont="1" applyBorder="1" applyAlignment="1">
      <alignment horizontal="left"/>
    </xf>
    <xf numFmtId="0" fontId="0" fillId="8" borderId="14" xfId="0" applyFill="1" applyBorder="1"/>
    <xf numFmtId="0" fontId="0" fillId="4" borderId="21" xfId="0" applyFill="1" applyBorder="1"/>
    <xf numFmtId="0" fontId="0" fillId="13" borderId="0" xfId="0" applyFont="1" applyFill="1" applyBorder="1"/>
    <xf numFmtId="0" fontId="28" fillId="13" borderId="0" xfId="0" applyFont="1" applyFill="1" applyBorder="1" applyAlignment="1" applyProtection="1">
      <alignment vertical="center"/>
    </xf>
    <xf numFmtId="2" fontId="0" fillId="13" borderId="0" xfId="0" applyNumberFormat="1" applyFont="1" applyFill="1" applyBorder="1"/>
    <xf numFmtId="0" fontId="6" fillId="13" borderId="0" xfId="0" applyFont="1" applyFill="1" applyBorder="1" applyProtection="1"/>
    <xf numFmtId="0" fontId="0" fillId="13" borderId="0" xfId="0" applyFont="1" applyFill="1" applyBorder="1" applyAlignment="1">
      <alignment horizontal="center"/>
    </xf>
    <xf numFmtId="0" fontId="0" fillId="13" borderId="0" xfId="0" applyFont="1" applyFill="1" applyAlignment="1">
      <alignment horizontal="right"/>
    </xf>
    <xf numFmtId="0" fontId="0" fillId="0" borderId="1" xfId="0" applyBorder="1" applyAlignment="1">
      <alignment horizontal="right" vertical="center"/>
    </xf>
    <xf numFmtId="0" fontId="0" fillId="0" borderId="1" xfId="0" applyFill="1" applyBorder="1" applyAlignment="1">
      <alignment horizontal="right" vertical="center"/>
    </xf>
    <xf numFmtId="0" fontId="0" fillId="0" borderId="1" xfId="0" applyFont="1" applyFill="1" applyBorder="1" applyAlignment="1">
      <alignment horizontal="right" vertical="center"/>
    </xf>
    <xf numFmtId="0" fontId="0" fillId="0" borderId="1" xfId="0" applyBorder="1" applyAlignment="1">
      <alignment vertical="center"/>
    </xf>
    <xf numFmtId="0" fontId="0" fillId="13" borderId="1" xfId="0" applyFont="1" applyFill="1" applyBorder="1" applyAlignment="1">
      <alignment horizontal="right" vertical="center"/>
    </xf>
    <xf numFmtId="0" fontId="0" fillId="0" borderId="1" xfId="0" applyFont="1" applyBorder="1" applyAlignment="1">
      <alignment horizontal="right" vertical="center"/>
    </xf>
    <xf numFmtId="2" fontId="0" fillId="0" borderId="1" xfId="0" applyNumberFormat="1" applyBorder="1" applyAlignment="1">
      <alignment vertical="center"/>
    </xf>
    <xf numFmtId="0" fontId="0" fillId="0" borderId="0" xfId="0" applyAlignment="1">
      <alignment horizontal="right" vertical="center"/>
    </xf>
    <xf numFmtId="2" fontId="0" fillId="0" borderId="0" xfId="0" applyNumberFormat="1" applyAlignment="1">
      <alignment vertical="center"/>
    </xf>
    <xf numFmtId="0" fontId="0" fillId="0" borderId="0" xfId="0" applyAlignment="1">
      <alignment vertical="center"/>
    </xf>
    <xf numFmtId="0" fontId="0" fillId="3" borderId="1" xfId="0"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1" xfId="0" applyFill="1" applyBorder="1" applyAlignment="1">
      <alignment vertical="center"/>
    </xf>
    <xf numFmtId="0" fontId="0" fillId="0" borderId="14" xfId="0" applyFill="1" applyBorder="1" applyAlignment="1">
      <alignment horizontal="right" vertical="center"/>
    </xf>
    <xf numFmtId="0" fontId="0" fillId="3" borderId="14" xfId="0" applyFill="1" applyBorder="1" applyAlignment="1" applyProtection="1">
      <alignment vertical="center"/>
      <protection locked="0"/>
    </xf>
    <xf numFmtId="0" fontId="0" fillId="0" borderId="14" xfId="0" applyBorder="1" applyAlignment="1">
      <alignment vertical="center"/>
    </xf>
    <xf numFmtId="4" fontId="0" fillId="0" borderId="1" xfId="0" applyNumberFormat="1" applyBorder="1" applyAlignment="1">
      <alignment vertical="center"/>
    </xf>
    <xf numFmtId="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0" xfId="0" applyFill="1" applyBorder="1" applyAlignment="1">
      <alignment horizontal="right" vertical="center"/>
    </xf>
    <xf numFmtId="4" fontId="0" fillId="0" borderId="0" xfId="0" applyNumberFormat="1" applyBorder="1" applyAlignment="1">
      <alignment vertical="center"/>
    </xf>
    <xf numFmtId="0" fontId="0" fillId="0" borderId="0" xfId="0" applyFill="1" applyBorder="1" applyAlignment="1">
      <alignment vertical="center"/>
    </xf>
    <xf numFmtId="0" fontId="0" fillId="0" borderId="1" xfId="0" applyFont="1" applyFill="1" applyBorder="1" applyAlignment="1">
      <alignment horizontal="right" vertical="center" wrapText="1"/>
    </xf>
    <xf numFmtId="1" fontId="0" fillId="0" borderId="1" xfId="0" applyNumberFormat="1" applyFont="1" applyFill="1" applyBorder="1" applyAlignment="1">
      <alignment horizontal="right" vertical="center"/>
    </xf>
    <xf numFmtId="0" fontId="0" fillId="0" borderId="1" xfId="0" applyFont="1" applyFill="1" applyBorder="1" applyAlignment="1">
      <alignment vertical="center"/>
    </xf>
    <xf numFmtId="1" fontId="0" fillId="0" borderId="1" xfId="0" applyNumberFormat="1" applyBorder="1" applyAlignment="1">
      <alignment vertical="center"/>
    </xf>
    <xf numFmtId="0" fontId="0" fillId="13" borderId="1" xfId="0" applyFill="1" applyBorder="1" applyAlignment="1">
      <alignment horizontal="right" vertical="center"/>
    </xf>
    <xf numFmtId="0" fontId="2" fillId="0" borderId="1" xfId="0" applyFont="1" applyFill="1" applyBorder="1" applyAlignment="1">
      <alignment horizontal="right" vertical="center"/>
    </xf>
    <xf numFmtId="179" fontId="0" fillId="0" borderId="1" xfId="0" applyNumberFormat="1" applyBorder="1" applyAlignment="1">
      <alignment vertical="center"/>
    </xf>
    <xf numFmtId="0" fontId="6" fillId="13" borderId="1" xfId="0" applyFont="1" applyFill="1" applyBorder="1" applyAlignment="1" applyProtection="1">
      <alignment horizontal="right"/>
    </xf>
    <xf numFmtId="0" fontId="6" fillId="13" borderId="1" xfId="0" applyFont="1" applyFill="1" applyBorder="1" applyAlignment="1" applyProtection="1">
      <alignment horizontal="center" vertical="center"/>
    </xf>
    <xf numFmtId="0" fontId="6" fillId="13" borderId="1" xfId="0" applyFont="1" applyFill="1" applyBorder="1" applyAlignment="1" applyProtection="1">
      <alignment horizontal="left"/>
    </xf>
    <xf numFmtId="179" fontId="0" fillId="13" borderId="1" xfId="0" applyNumberFormat="1" applyFill="1" applyBorder="1" applyAlignment="1">
      <alignment vertical="center"/>
    </xf>
    <xf numFmtId="1" fontId="0" fillId="3" borderId="1" xfId="0" applyNumberFormat="1" applyFill="1" applyBorder="1" applyAlignment="1" applyProtection="1">
      <alignment vertical="center"/>
      <protection locked="0"/>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1" fillId="4" borderId="0" xfId="0" applyFont="1" applyFill="1" applyAlignment="1">
      <alignment horizontal="center" vertical="center"/>
    </xf>
    <xf numFmtId="0" fontId="0" fillId="4" borderId="0" xfId="0" applyFont="1" applyFill="1" applyBorder="1"/>
    <xf numFmtId="0" fontId="1" fillId="4" borderId="0" xfId="0" applyFont="1" applyFill="1" applyBorder="1"/>
    <xf numFmtId="0" fontId="9" fillId="4" borderId="0" xfId="0" applyFont="1" applyFill="1" applyBorder="1"/>
    <xf numFmtId="2" fontId="9" fillId="4" borderId="0" xfId="0" applyNumberFormat="1" applyFont="1" applyFill="1" applyBorder="1"/>
    <xf numFmtId="0" fontId="0" fillId="4" borderId="0" xfId="0" applyFill="1"/>
    <xf numFmtId="2" fontId="0" fillId="4" borderId="0" xfId="0" applyNumberFormat="1" applyFont="1" applyFill="1"/>
    <xf numFmtId="0" fontId="0" fillId="4" borderId="0" xfId="0" applyFill="1" applyBorder="1"/>
    <xf numFmtId="2" fontId="0" fillId="13" borderId="1" xfId="0" applyNumberFormat="1" applyFill="1" applyBorder="1" applyAlignment="1">
      <alignment vertical="center"/>
    </xf>
    <xf numFmtId="0" fontId="33" fillId="0" borderId="1" xfId="0" applyFont="1" applyFill="1" applyBorder="1" applyAlignment="1">
      <alignment horizontal="right" vertical="center"/>
    </xf>
    <xf numFmtId="0" fontId="33" fillId="0" borderId="1" xfId="0" applyFont="1" applyBorder="1" applyAlignment="1">
      <alignment horizontal="right" vertical="center"/>
    </xf>
    <xf numFmtId="0" fontId="33" fillId="13" borderId="1" xfId="0" applyFont="1" applyFill="1" applyBorder="1" applyAlignment="1">
      <alignment horizontal="right" vertical="center"/>
    </xf>
    <xf numFmtId="179" fontId="0" fillId="0" borderId="1" xfId="0" applyNumberFormat="1" applyFill="1" applyBorder="1" applyAlignment="1">
      <alignment vertical="center"/>
    </xf>
    <xf numFmtId="181" fontId="0" fillId="6" borderId="0" xfId="0" applyNumberFormat="1" applyFill="1"/>
    <xf numFmtId="0" fontId="0" fillId="7" borderId="0" xfId="0" applyFill="1" applyBorder="1" applyAlignment="1">
      <alignment vertical="center" wrapText="1"/>
    </xf>
    <xf numFmtId="179" fontId="0" fillId="0" borderId="0" xfId="0" applyNumberFormat="1"/>
    <xf numFmtId="0" fontId="34" fillId="0" borderId="1" xfId="0" applyFont="1" applyFill="1" applyBorder="1" applyAlignment="1">
      <alignment horizontal="right" vertical="center" wrapText="1"/>
    </xf>
    <xf numFmtId="179" fontId="0" fillId="3" borderId="1" xfId="0" applyNumberFormat="1" applyFill="1" applyBorder="1" applyAlignment="1" applyProtection="1">
      <alignment vertical="center"/>
      <protection locked="0"/>
    </xf>
    <xf numFmtId="0" fontId="18" fillId="0" borderId="23" xfId="0" applyFont="1" applyFill="1" applyBorder="1"/>
    <xf numFmtId="0" fontId="0" fillId="0" borderId="0" xfId="0" applyBorder="1" applyAlignment="1">
      <alignment horizontal="left"/>
    </xf>
    <xf numFmtId="2" fontId="0" fillId="0" borderId="0" xfId="0" applyNumberFormat="1" applyBorder="1" applyAlignment="1">
      <alignment horizontal="left"/>
    </xf>
    <xf numFmtId="0" fontId="0" fillId="0" borderId="1" xfId="0" applyFont="1" applyBorder="1" applyAlignment="1">
      <alignment vertical="center"/>
    </xf>
    <xf numFmtId="49" fontId="35" fillId="0" borderId="1" xfId="0" applyNumberFormat="1" applyFont="1" applyFill="1" applyBorder="1" applyAlignment="1">
      <alignment horizontal="right" vertical="center" wrapText="1"/>
    </xf>
    <xf numFmtId="179" fontId="0" fillId="0" borderId="1" xfId="0" applyNumberFormat="1" applyFont="1" applyFill="1" applyBorder="1" applyAlignment="1">
      <alignment horizontal="right" vertical="center"/>
    </xf>
    <xf numFmtId="0" fontId="31" fillId="0" borderId="1" xfId="0" applyFont="1" applyFill="1" applyBorder="1" applyAlignment="1">
      <alignment vertical="center"/>
    </xf>
    <xf numFmtId="3" fontId="0" fillId="3" borderId="1" xfId="0" applyNumberFormat="1" applyFill="1" applyBorder="1" applyAlignment="1" applyProtection="1">
      <alignment vertical="center"/>
      <protection locked="0"/>
    </xf>
    <xf numFmtId="4" fontId="0" fillId="3" borderId="1" xfId="0" applyNumberFormat="1" applyFill="1" applyBorder="1" applyAlignment="1" applyProtection="1">
      <alignment vertical="center"/>
      <protection locked="0"/>
    </xf>
    <xf numFmtId="1" fontId="0" fillId="3" borderId="1" xfId="0" applyNumberFormat="1" applyFont="1" applyFill="1" applyBorder="1" applyAlignment="1" applyProtection="1">
      <alignment horizontal="right" vertical="center"/>
      <protection locked="0"/>
    </xf>
    <xf numFmtId="179" fontId="0" fillId="3" borderId="1" xfId="0" applyNumberFormat="1" applyFont="1" applyFill="1" applyBorder="1" applyAlignment="1" applyProtection="1">
      <alignment horizontal="right" vertical="center"/>
      <protection locked="0"/>
    </xf>
    <xf numFmtId="2" fontId="0" fillId="13" borderId="0" xfId="0" applyNumberFormat="1" applyFill="1"/>
    <xf numFmtId="0" fontId="9" fillId="13" borderId="0" xfId="0" applyFont="1" applyFill="1" applyAlignment="1">
      <alignment vertical="center"/>
    </xf>
    <xf numFmtId="2" fontId="0" fillId="13" borderId="0" xfId="0" applyNumberFormat="1" applyFill="1" applyAlignment="1">
      <alignment vertical="center"/>
    </xf>
    <xf numFmtId="2" fontId="9" fillId="13" borderId="0" xfId="0" applyNumberFormat="1" applyFont="1" applyFill="1"/>
    <xf numFmtId="0" fontId="14" fillId="13" borderId="0" xfId="1" applyFill="1"/>
    <xf numFmtId="0" fontId="37" fillId="13" borderId="0" xfId="1" applyFont="1" applyFill="1"/>
    <xf numFmtId="2" fontId="9" fillId="13" borderId="0" xfId="0" applyNumberFormat="1" applyFont="1" applyFill="1" applyAlignment="1">
      <alignment vertical="center"/>
    </xf>
    <xf numFmtId="0" fontId="0" fillId="13" borderId="0" xfId="0" applyFill="1" applyAlignment="1">
      <alignment vertical="center"/>
    </xf>
    <xf numFmtId="1" fontId="0" fillId="0" borderId="1" xfId="0" applyNumberFormat="1" applyFill="1" applyBorder="1" applyAlignment="1">
      <alignment horizontal="right" vertical="center"/>
    </xf>
    <xf numFmtId="0" fontId="6" fillId="13" borderId="0" xfId="0" applyFont="1" applyFill="1" applyBorder="1" applyAlignment="1" applyProtection="1">
      <alignment horizontal="center" vertical="center"/>
    </xf>
    <xf numFmtId="182" fontId="0" fillId="6" borderId="0" xfId="0" applyNumberFormat="1" applyFill="1"/>
    <xf numFmtId="16" fontId="0" fillId="8" borderId="1" xfId="0" applyNumberFormat="1" applyFill="1" applyBorder="1"/>
    <xf numFmtId="2" fontId="0" fillId="0" borderId="1" xfId="0" applyNumberFormat="1" applyFont="1" applyFill="1" applyBorder="1" applyAlignment="1">
      <alignment horizontal="right" vertical="center"/>
    </xf>
    <xf numFmtId="2" fontId="0" fillId="0" borderId="1" xfId="0" applyNumberFormat="1" applyFill="1" applyBorder="1" applyAlignment="1" applyProtection="1">
      <alignment vertical="center"/>
    </xf>
    <xf numFmtId="3" fontId="0" fillId="6" borderId="0" xfId="0" applyNumberFormat="1" applyFill="1"/>
    <xf numFmtId="0" fontId="0" fillId="0" borderId="0" xfId="0"/>
    <xf numFmtId="0" fontId="6" fillId="13" borderId="11" xfId="0" applyFont="1" applyFill="1" applyBorder="1" applyAlignment="1" applyProtection="1">
      <alignment horizontal="right" vertical="center"/>
    </xf>
    <xf numFmtId="0" fontId="6" fillId="13" borderId="12" xfId="0" applyFont="1" applyFill="1" applyBorder="1" applyAlignment="1" applyProtection="1">
      <alignment horizontal="right" vertical="center"/>
    </xf>
    <xf numFmtId="0" fontId="6" fillId="13" borderId="13" xfId="0" applyFont="1" applyFill="1" applyBorder="1" applyAlignment="1" applyProtection="1">
      <alignment horizontal="right" vertical="center"/>
    </xf>
    <xf numFmtId="0" fontId="0" fillId="0" borderId="0" xfId="0" applyAlignment="1">
      <alignment horizontal="right"/>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6" fillId="16" borderId="11" xfId="0" applyFont="1" applyFill="1" applyBorder="1" applyAlignment="1" applyProtection="1">
      <alignment horizontal="center" vertical="center"/>
    </xf>
    <xf numFmtId="0" fontId="6" fillId="16" borderId="12" xfId="0" applyFont="1" applyFill="1" applyBorder="1" applyAlignment="1" applyProtection="1">
      <alignment horizontal="center" vertical="center"/>
    </xf>
    <xf numFmtId="0" fontId="6" fillId="16" borderId="13" xfId="0" applyFont="1" applyFill="1" applyBorder="1" applyAlignment="1" applyProtection="1">
      <alignment horizontal="center" vertical="center"/>
    </xf>
    <xf numFmtId="0" fontId="11" fillId="13" borderId="1" xfId="0" applyFont="1" applyFill="1" applyBorder="1" applyAlignment="1" applyProtection="1">
      <alignment horizontal="left" vertical="center"/>
    </xf>
    <xf numFmtId="0" fontId="0" fillId="0" borderId="0" xfId="0" applyAlignment="1">
      <alignment horizontal="center"/>
    </xf>
    <xf numFmtId="0" fontId="3" fillId="2" borderId="0" xfId="0" applyFont="1" applyFill="1" applyAlignment="1">
      <alignment horizontal="center" vertic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17" fillId="13" borderId="11" xfId="0" applyFont="1" applyFill="1" applyBorder="1" applyAlignment="1">
      <alignment horizontal="center" vertical="center"/>
    </xf>
    <xf numFmtId="0" fontId="17" fillId="13" borderId="12" xfId="0" applyFont="1" applyFill="1" applyBorder="1" applyAlignment="1">
      <alignment horizontal="center" vertical="center"/>
    </xf>
    <xf numFmtId="0" fontId="17" fillId="13" borderId="13" xfId="0" applyFont="1" applyFill="1" applyBorder="1" applyAlignment="1">
      <alignment horizontal="center" vertic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3" borderId="0" xfId="0" applyFill="1" applyAlignment="1">
      <alignment horizontal="center"/>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12" borderId="5" xfId="0" applyFill="1" applyBorder="1" applyAlignment="1">
      <alignment horizontal="center"/>
    </xf>
    <xf numFmtId="0" fontId="0" fillId="12" borderId="0" xfId="0" applyFill="1" applyAlignment="1">
      <alignment horizontal="center"/>
    </xf>
    <xf numFmtId="0" fontId="0" fillId="2" borderId="0" xfId="0" applyFill="1" applyAlignment="1">
      <alignment horizontal="center"/>
    </xf>
    <xf numFmtId="0" fontId="24" fillId="0" borderId="16" xfId="1" applyFont="1" applyFill="1" applyBorder="1" applyAlignment="1">
      <alignment horizontal="left"/>
    </xf>
    <xf numFmtId="0" fontId="24" fillId="0" borderId="17" xfId="1" applyFont="1" applyFill="1" applyBorder="1" applyAlignment="1">
      <alignment horizontal="left"/>
    </xf>
    <xf numFmtId="0" fontId="24" fillId="0" borderId="18" xfId="1" applyFont="1" applyFill="1" applyBorder="1" applyAlignment="1">
      <alignment horizontal="left"/>
    </xf>
    <xf numFmtId="0" fontId="17" fillId="0" borderId="19" xfId="0" applyFont="1" applyFill="1" applyBorder="1" applyAlignment="1">
      <alignment horizontal="left" wrapText="1"/>
    </xf>
    <xf numFmtId="0" fontId="17" fillId="0" borderId="12" xfId="0" applyFont="1" applyFill="1" applyBorder="1" applyAlignment="1">
      <alignment horizontal="left" wrapText="1"/>
    </xf>
    <xf numFmtId="0" fontId="17" fillId="0" borderId="26" xfId="0" applyFont="1" applyFill="1" applyBorder="1" applyAlignment="1">
      <alignment horizontal="left" wrapText="1"/>
    </xf>
    <xf numFmtId="0" fontId="17" fillId="0" borderId="16" xfId="0" applyFont="1" applyBorder="1" applyAlignment="1">
      <alignment horizontal="left"/>
    </xf>
    <xf numFmtId="0" fontId="17" fillId="0" borderId="17" xfId="0" applyFont="1" applyBorder="1" applyAlignment="1">
      <alignment horizontal="left"/>
    </xf>
    <xf numFmtId="0" fontId="17" fillId="0" borderId="18" xfId="0" applyFont="1" applyBorder="1" applyAlignment="1">
      <alignment horizontal="left"/>
    </xf>
    <xf numFmtId="0" fontId="0" fillId="4" borderId="1" xfId="0" applyFill="1" applyBorder="1" applyAlignment="1">
      <alignment horizontal="left"/>
    </xf>
    <xf numFmtId="0" fontId="0" fillId="4" borderId="11" xfId="0" applyFill="1" applyBorder="1" applyAlignment="1">
      <alignment horizontal="left"/>
    </xf>
    <xf numFmtId="0" fontId="0" fillId="4" borderId="13" xfId="0" applyFill="1" applyBorder="1" applyAlignment="1">
      <alignment horizontal="left"/>
    </xf>
    <xf numFmtId="0" fontId="26" fillId="0" borderId="11" xfId="0" applyFont="1" applyBorder="1" applyAlignment="1">
      <alignment horizontal="left"/>
    </xf>
    <xf numFmtId="0" fontId="26" fillId="0" borderId="13" xfId="0" applyFont="1"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18" fillId="0" borderId="2" xfId="0" applyFont="1" applyFill="1" applyBorder="1" applyAlignment="1">
      <alignment horizontal="left"/>
    </xf>
    <xf numFmtId="0" fontId="18" fillId="0" borderId="4" xfId="0" applyFont="1" applyFill="1" applyBorder="1" applyAlignment="1">
      <alignment horizontal="left"/>
    </xf>
  </cellXfs>
  <cellStyles count="4">
    <cellStyle name="Normal 2" xfId="1" xr:uid="{00000000-0005-0000-0000-000002000000}"/>
    <cellStyle name="一般" xfId="0" builtinId="0"/>
    <cellStyle name="百分比" xfId="2" builtinId="5"/>
    <cellStyle name="超連結" xfId="3" builtinId="8"/>
  </cellStyles>
  <dxfs count="1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s>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Open Loop</a:t>
            </a:r>
            <a:r>
              <a:rPr lang="en-US" sz="1400" baseline="0"/>
              <a:t> </a:t>
            </a:r>
            <a:r>
              <a:rPr lang="en-US" sz="1400"/>
              <a:t>Bode Plot</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45.013854824589835</c:v>
                </c:pt>
                <c:pt idx="1">
                  <c:v>44.814643327156716</c:v>
                </c:pt>
                <c:pt idx="2">
                  <c:v>44.61546772889421</c:v>
                </c:pt>
                <c:pt idx="3">
                  <c:v>44.416329627905007</c:v>
                </c:pt>
                <c:pt idx="4">
                  <c:v>44.21723068775897</c:v>
                </c:pt>
                <c:pt idx="5">
                  <c:v>44.018172639730274</c:v>
                </c:pt>
                <c:pt idx="6">
                  <c:v>43.819157285062694</c:v>
                </c:pt>
                <c:pt idx="7">
                  <c:v>43.620186497258437</c:v>
                </c:pt>
                <c:pt idx="8">
                  <c:v>43.421262224384662</c:v>
                </c:pt>
                <c:pt idx="9">
                  <c:v>43.222386491390978</c:v>
                </c:pt>
                <c:pt idx="10">
                  <c:v>43.023561402431028</c:v>
                </c:pt>
                <c:pt idx="11">
                  <c:v>42.824789143179594</c:v>
                </c:pt>
                <c:pt idx="12">
                  <c:v>42.626071983136079</c:v>
                </c:pt>
                <c:pt idx="13">
                  <c:v>42.427412277904189</c:v>
                </c:pt>
                <c:pt idx="14">
                  <c:v>42.228812471436193</c:v>
                </c:pt>
                <c:pt idx="15">
                  <c:v>42.030275098229531</c:v>
                </c:pt>
                <c:pt idx="16">
                  <c:v>41.831802785461406</c:v>
                </c:pt>
                <c:pt idx="17">
                  <c:v>41.633398255046323</c:v>
                </c:pt>
                <c:pt idx="18">
                  <c:v>41.435064325599839</c:v>
                </c:pt>
                <c:pt idx="19">
                  <c:v>41.236803914290149</c:v>
                </c:pt>
                <c:pt idx="20">
                  <c:v>41.038620038557625</c:v>
                </c:pt>
                <c:pt idx="21">
                  <c:v>40.840515817680576</c:v>
                </c:pt>
                <c:pt idx="22">
                  <c:v>40.642494474164053</c:v>
                </c:pt>
                <c:pt idx="23">
                  <c:v>40.44455933492619</c:v>
                </c:pt>
                <c:pt idx="24">
                  <c:v>40.246713832254819</c:v>
                </c:pt>
                <c:pt idx="25">
                  <c:v>40.048961504505456</c:v>
                </c:pt>
                <c:pt idx="26">
                  <c:v>39.851305996509296</c:v>
                </c:pt>
                <c:pt idx="27">
                  <c:v>39.65375105965758</c:v>
                </c:pt>
                <c:pt idx="28">
                  <c:v>39.456300551627514</c:v>
                </c:pt>
                <c:pt idx="29">
                  <c:v>39.258958435711804</c:v>
                </c:pt>
                <c:pt idx="30">
                  <c:v>39.061728779712226</c:v>
                </c:pt>
                <c:pt idx="31">
                  <c:v>38.864615754356024</c:v>
                </c:pt>
                <c:pt idx="32">
                  <c:v>38.667623631190921</c:v>
                </c:pt>
                <c:pt idx="33">
                  <c:v>38.470756779913756</c:v>
                </c:pt>
                <c:pt idx="34">
                  <c:v>38.274019665085525</c:v>
                </c:pt>
                <c:pt idx="35">
                  <c:v>38.077416842183766</c:v>
                </c:pt>
                <c:pt idx="36">
                  <c:v>37.880952952942643</c:v>
                </c:pt>
                <c:pt idx="37">
                  <c:v>37.684632719929461</c:v>
                </c:pt>
                <c:pt idx="38">
                  <c:v>37.48846094030592</c:v>
                </c:pt>
                <c:pt idx="39">
                  <c:v>37.29244247872191</c:v>
                </c:pt>
                <c:pt idx="40">
                  <c:v>37.096582259290074</c:v>
                </c:pt>
                <c:pt idx="41">
                  <c:v>36.900885256589874</c:v>
                </c:pt>
                <c:pt idx="42">
                  <c:v>36.705356485650995</c:v>
                </c:pt>
                <c:pt idx="43">
                  <c:v>36.510000990868384</c:v>
                </c:pt>
                <c:pt idx="44">
                  <c:v>36.314823833803295</c:v>
                </c:pt>
                <c:pt idx="45">
                  <c:v>36.119830079828937</c:v>
                </c:pt>
                <c:pt idx="46">
                  <c:v>35.92502478358297</c:v>
                </c:pt>
                <c:pt idx="47">
                  <c:v>35.730412973195449</c:v>
                </c:pt>
                <c:pt idx="48">
                  <c:v>35.535999633266385</c:v>
                </c:pt>
                <c:pt idx="49">
                  <c:v>35.341789686575666</c:v>
                </c:pt>
                <c:pt idx="50">
                  <c:v>35.147787974515964</c:v>
                </c:pt>
                <c:pt idx="51">
                  <c:v>34.953999236250155</c:v>
                </c:pt>
                <c:pt idx="52">
                  <c:v>34.760428086605671</c:v>
                </c:pt>
                <c:pt idx="53">
                  <c:v>34.567078992731034</c:v>
                </c:pt>
                <c:pt idx="54">
                  <c:v>34.373956249553409</c:v>
                </c:pt>
                <c:pt idx="55">
                  <c:v>34.181063954092174</c:v>
                </c:pt>
                <c:pt idx="56">
                  <c:v>33.988405978698623</c:v>
                </c:pt>
                <c:pt idx="57">
                  <c:v>33.795985943311067</c:v>
                </c:pt>
                <c:pt idx="58">
                  <c:v>33.603807186831865</c:v>
                </c:pt>
                <c:pt idx="59">
                  <c:v>33.411872737753207</c:v>
                </c:pt>
                <c:pt idx="60">
                  <c:v>33.220185284179095</c:v>
                </c:pt>
                <c:pt idx="61">
                  <c:v>33.02874714341047</c:v>
                </c:pt>
                <c:pt idx="62">
                  <c:v>32.837560231282588</c:v>
                </c:pt>
                <c:pt idx="63">
                  <c:v>32.64662603146423</c:v>
                </c:pt>
                <c:pt idx="64">
                  <c:v>32.455945564948124</c:v>
                </c:pt>
                <c:pt idx="65">
                  <c:v>32.265519359982498</c:v>
                </c:pt>
                <c:pt idx="66">
                  <c:v>32.075347422711168</c:v>
                </c:pt>
                <c:pt idx="67">
                  <c:v>31.88542920880656</c:v>
                </c:pt>
                <c:pt idx="68">
                  <c:v>31.695763596394244</c:v>
                </c:pt>
                <c:pt idx="69">
                  <c:v>31.506348860579465</c:v>
                </c:pt>
                <c:pt idx="70">
                  <c:v>31.31718264989442</c:v>
                </c:pt>
                <c:pt idx="71">
                  <c:v>31.128261964990187</c:v>
                </c:pt>
                <c:pt idx="72">
                  <c:v>30.939583139898076</c:v>
                </c:pt>
                <c:pt idx="73">
                  <c:v>30.751141826181282</c:v>
                </c:pt>
                <c:pt idx="74">
                  <c:v>30.56293298028918</c:v>
                </c:pt>
                <c:pt idx="75">
                  <c:v>30.374950854413203</c:v>
                </c:pt>
                <c:pt idx="76">
                  <c:v>30.187188991124025</c:v>
                </c:pt>
                <c:pt idx="77">
                  <c:v>29.999640222044878</c:v>
                </c:pt>
                <c:pt idx="78">
                  <c:v>29.812296670786711</c:v>
                </c:pt>
                <c:pt idx="79">
                  <c:v>29.625149760334288</c:v>
                </c:pt>
                <c:pt idx="80">
                  <c:v>29.438190225033281</c:v>
                </c:pt>
                <c:pt idx="81">
                  <c:v>29.251408127282186</c:v>
                </c:pt>
                <c:pt idx="82">
                  <c:v>29.064792878983845</c:v>
                </c:pt>
                <c:pt idx="83">
                  <c:v>28.87833326775916</c:v>
                </c:pt>
                <c:pt idx="84">
                  <c:v>28.692017487868874</c:v>
                </c:pt>
                <c:pt idx="85">
                  <c:v>28.505833175733052</c:v>
                </c:pt>
                <c:pt idx="86">
                  <c:v>28.319767449878686</c:v>
                </c:pt>
                <c:pt idx="87">
                  <c:v>28.133806955088694</c:v>
                </c:pt>
                <c:pt idx="88">
                  <c:v>27.947937910468035</c:v>
                </c:pt>
                <c:pt idx="89">
                  <c:v>27.76214616108901</c:v>
                </c:pt>
                <c:pt idx="90">
                  <c:v>27.576417232827023</c:v>
                </c:pt>
                <c:pt idx="91">
                  <c:v>27.390736389951776</c:v>
                </c:pt>
                <c:pt idx="92">
                  <c:v>27.205088694998636</c:v>
                </c:pt>
                <c:pt idx="93">
                  <c:v>27.019459070411209</c:v>
                </c:pt>
                <c:pt idx="94">
                  <c:v>26.833832361419415</c:v>
                </c:pt>
                <c:pt idx="95">
                  <c:v>26.648193399598458</c:v>
                </c:pt>
                <c:pt idx="96">
                  <c:v>26.462527066544187</c:v>
                </c:pt>
                <c:pt idx="97">
                  <c:v>26.276818357098328</c:v>
                </c:pt>
                <c:pt idx="98">
                  <c:v>26.09105244156374</c:v>
                </c:pt>
                <c:pt idx="99">
                  <c:v>25.905214726365443</c:v>
                </c:pt>
                <c:pt idx="100">
                  <c:v>25.719290912636314</c:v>
                </c:pt>
                <c:pt idx="101">
                  <c:v>25.533267052237179</c:v>
                </c:pt>
                <c:pt idx="102">
                  <c:v>25.347129600759274</c:v>
                </c:pt>
                <c:pt idx="103">
                  <c:v>25.16086546710028</c:v>
                </c:pt>
                <c:pt idx="104">
                  <c:v>24.974462059254439</c:v>
                </c:pt>
                <c:pt idx="105">
                  <c:v>24.787907326010082</c:v>
                </c:pt>
                <c:pt idx="106">
                  <c:v>24.601189794303483</c:v>
                </c:pt>
                <c:pt idx="107">
                  <c:v>24.414298602035984</c:v>
                </c:pt>
                <c:pt idx="108">
                  <c:v>24.227223526219291</c:v>
                </c:pt>
                <c:pt idx="109">
                  <c:v>24.039955006371748</c:v>
                </c:pt>
                <c:pt idx="110">
                  <c:v>23.852484163145053</c:v>
                </c:pt>
                <c:pt idx="111">
                  <c:v>23.664802812214411</c:v>
                </c:pt>
                <c:pt idx="112">
                  <c:v>23.476903473517091</c:v>
                </c:pt>
                <c:pt idx="113">
                  <c:v>23.288779375969487</c:v>
                </c:pt>
                <c:pt idx="114">
                  <c:v>23.100424457837249</c:v>
                </c:pt>
                <c:pt idx="115">
                  <c:v>22.911833362968917</c:v>
                </c:pt>
                <c:pt idx="116">
                  <c:v>22.72300143313667</c:v>
                </c:pt>
                <c:pt idx="117">
                  <c:v>22.533924696754362</c:v>
                </c:pt>
                <c:pt idx="118">
                  <c:v>22.344599854263755</c:v>
                </c:pt>
                <c:pt idx="119">
                  <c:v>22.155024260497107</c:v>
                </c:pt>
                <c:pt idx="120">
                  <c:v>21.965195904333189</c:v>
                </c:pt>
                <c:pt idx="121">
                  <c:v>21.775113385971029</c:v>
                </c:pt>
                <c:pt idx="122">
                  <c:v>21.584775892145256</c:v>
                </c:pt>
                <c:pt idx="123">
                  <c:v>21.394183169605181</c:v>
                </c:pt>
                <c:pt idx="124">
                  <c:v>21.203335497170816</c:v>
                </c:pt>
                <c:pt idx="125">
                  <c:v>21.012233656670318</c:v>
                </c:pt>
                <c:pt idx="126">
                  <c:v>20.82087890304869</c:v>
                </c:pt>
                <c:pt idx="127">
                  <c:v>20.629272933922724</c:v>
                </c:pt>
                <c:pt idx="128">
                  <c:v>20.437417858838977</c:v>
                </c:pt>
                <c:pt idx="129">
                  <c:v>20.245316168472471</c:v>
                </c:pt>
                <c:pt idx="130">
                  <c:v>20.052970703984425</c:v>
                </c:pt>
                <c:pt idx="131">
                  <c:v>19.860384626735652</c:v>
                </c:pt>
                <c:pt idx="132">
                  <c:v>19.667561388531954</c:v>
                </c:pt>
                <c:pt idx="133">
                  <c:v>19.474504702556573</c:v>
                </c:pt>
                <c:pt idx="134">
                  <c:v>19.28121851512492</c:v>
                </c:pt>
                <c:pt idx="135">
                  <c:v>19.087706978375852</c:v>
                </c:pt>
                <c:pt idx="136">
                  <c:v>18.89397442399574</c:v>
                </c:pt>
                <c:pt idx="137">
                  <c:v>18.700025338053027</c:v>
                </c:pt>
                <c:pt idx="138">
                  <c:v>18.505864337003757</c:v>
                </c:pt>
                <c:pt idx="139">
                  <c:v>18.311496144913377</c:v>
                </c:pt>
                <c:pt idx="140">
                  <c:v>18.116925571925258</c:v>
                </c:pt>
                <c:pt idx="141">
                  <c:v>17.922157493992898</c:v>
                </c:pt>
                <c:pt idx="142">
                  <c:v>17.72719683388155</c:v>
                </c:pt>
                <c:pt idx="143">
                  <c:v>17.532048543433813</c:v>
                </c:pt>
                <c:pt idx="144">
                  <c:v>17.336717587084621</c:v>
                </c:pt>
                <c:pt idx="145">
                  <c:v>17.141208926602655</c:v>
                </c:pt>
                <c:pt idx="146">
                  <c:v>16.945527507029052</c:v>
                </c:pt>
                <c:pt idx="147">
                  <c:v>16.749678243776785</c:v>
                </c:pt>
                <c:pt idx="148">
                  <c:v>16.553666010851284</c:v>
                </c:pt>
                <c:pt idx="149">
                  <c:v>16.357495630146879</c:v>
                </c:pt>
                <c:pt idx="150">
                  <c:v>16.161171861772264</c:v>
                </c:pt>
                <c:pt idx="151">
                  <c:v>15.964699395354859</c:v>
                </c:pt>
                <c:pt idx="152">
                  <c:v>15.768082842272639</c:v>
                </c:pt>
                <c:pt idx="153">
                  <c:v>15.57132672876152</c:v>
                </c:pt>
                <c:pt idx="154">
                  <c:v>15.374435489844926</c:v>
                </c:pt>
                <c:pt idx="155">
                  <c:v>15.177413464033718</c:v>
                </c:pt>
                <c:pt idx="156">
                  <c:v>14.980264888743807</c:v>
                </c:pt>
                <c:pt idx="157">
                  <c:v>14.782993896380418</c:v>
                </c:pt>
                <c:pt idx="158">
                  <c:v>14.585604511039087</c:v>
                </c:pt>
                <c:pt idx="159">
                  <c:v>14.388100645774651</c:v>
                </c:pt>
                <c:pt idx="160">
                  <c:v>14.190486100391055</c:v>
                </c:pt>
                <c:pt idx="161">
                  <c:v>13.992764559707199</c:v>
                </c:pt>
                <c:pt idx="162">
                  <c:v>13.794939592254911</c:v>
                </c:pt>
                <c:pt idx="163">
                  <c:v>13.59701464936818</c:v>
                </c:pt>
                <c:pt idx="164">
                  <c:v>13.398993064623843</c:v>
                </c:pt>
                <c:pt idx="165">
                  <c:v>13.200878053596902</c:v>
                </c:pt>
                <c:pt idx="166">
                  <c:v>13.002672713894764</c:v>
                </c:pt>
                <c:pt idx="167">
                  <c:v>12.804380025437563</c:v>
                </c:pt>
                <c:pt idx="168">
                  <c:v>12.606002850952965</c:v>
                </c:pt>
                <c:pt idx="169">
                  <c:v>12.407543936656905</c:v>
                </c:pt>
                <c:pt idx="170">
                  <c:v>12.209005913091774</c:v>
                </c:pt>
                <c:pt idx="171">
                  <c:v>12.010391296098042</c:v>
                </c:pt>
                <c:pt idx="172">
                  <c:v>11.811702487893854</c:v>
                </c:pt>
                <c:pt idx="173">
                  <c:v>11.612941778242297</c:v>
                </c:pt>
                <c:pt idx="174">
                  <c:v>11.414111345684271</c:v>
                </c:pt>
                <c:pt idx="175">
                  <c:v>11.21521325881913</c:v>
                </c:pt>
                <c:pt idx="176">
                  <c:v>11.016249477615037</c:v>
                </c:pt>
                <c:pt idx="177">
                  <c:v>10.817221854732953</c:v>
                </c:pt>
                <c:pt idx="178">
                  <c:v>10.618132136849301</c:v>
                </c:pt>
                <c:pt idx="179">
                  <c:v>10.418981965963578</c:v>
                </c:pt>
                <c:pt idx="180">
                  <c:v>10.219772880678283</c:v>
                </c:pt>
                <c:pt idx="181">
                  <c:v>10.020506317439226</c:v>
                </c:pt>
                <c:pt idx="182">
                  <c:v>9.8211836117257967</c:v>
                </c:pt>
                <c:pt idx="183">
                  <c:v>9.6218059991811842</c:v>
                </c:pt>
                <c:pt idx="184">
                  <c:v>9.4223746166730429</c:v>
                </c:pt>
                <c:pt idx="185">
                  <c:v>9.2228905032769202</c:v>
                </c:pt>
                <c:pt idx="186">
                  <c:v>9.0233546011739953</c:v>
                </c:pt>
                <c:pt idx="187">
                  <c:v>8.8237677564561778</c:v>
                </c:pt>
                <c:pt idx="188">
                  <c:v>8.6241307198320687</c:v>
                </c:pt>
                <c:pt idx="189">
                  <c:v>8.4244441472271347</c:v>
                </c:pt>
                <c:pt idx="190">
                  <c:v>8.2247086002727432</c:v>
                </c:pt>
                <c:pt idx="191">
                  <c:v>8.0249245466782426</c:v>
                </c:pt>
                <c:pt idx="192">
                  <c:v>7.8250923604810847</c:v>
                </c:pt>
                <c:pt idx="193">
                  <c:v>7.6252123221702748</c:v>
                </c:pt>
                <c:pt idx="194">
                  <c:v>7.4252846186781776</c:v>
                </c:pt>
                <c:pt idx="195">
                  <c:v>7.2253093432363515</c:v>
                </c:pt>
                <c:pt idx="196">
                  <c:v>7.0252864950914908</c:v>
                </c:pt>
                <c:pt idx="197">
                  <c:v>6.8252159790765106</c:v>
                </c:pt>
                <c:pt idx="198">
                  <c:v>6.6250976050334476</c:v>
                </c:pt>
                <c:pt idx="199">
                  <c:v>6.4249310870836638</c:v>
                </c:pt>
                <c:pt idx="200">
                  <c:v>6.2247160427416555</c:v>
                </c:pt>
                <c:pt idx="201">
                  <c:v>6.0244519918683563</c:v>
                </c:pt>
                <c:pt idx="202">
                  <c:v>5.8241383554598558</c:v>
                </c:pt>
                <c:pt idx="203">
                  <c:v>5.6237744542678065</c:v>
                </c:pt>
                <c:pt idx="204">
                  <c:v>5.4233595072472873</c:v>
                </c:pt>
                <c:pt idx="205">
                  <c:v>5.2228926298280607</c:v>
                </c:pt>
                <c:pt idx="206">
                  <c:v>5.0223728320048115</c:v>
                </c:pt>
                <c:pt idx="207">
                  <c:v>4.8217990162429381</c:v>
                </c:pt>
                <c:pt idx="208">
                  <c:v>4.6211699751941078</c:v>
                </c:pt>
                <c:pt idx="209">
                  <c:v>4.4204843892188359</c:v>
                </c:pt>
                <c:pt idx="210">
                  <c:v>4.2197408237100058</c:v>
                </c:pt>
                <c:pt idx="211">
                  <c:v>4.0189377262137436</c:v>
                </c:pt>
                <c:pt idx="212">
                  <c:v>3.8180734233422973</c:v>
                </c:pt>
                <c:pt idx="213">
                  <c:v>3.6171461174743733</c:v>
                </c:pt>
                <c:pt idx="214">
                  <c:v>3.4161538832374818</c:v>
                </c:pt>
                <c:pt idx="215">
                  <c:v>3.2150946637680167</c:v>
                </c:pt>
                <c:pt idx="216">
                  <c:v>3.0139662667428344</c:v>
                </c:pt>
                <c:pt idx="217">
                  <c:v>2.8127663601780726</c:v>
                </c:pt>
                <c:pt idx="218">
                  <c:v>2.6114924679890761</c:v>
                </c:pt>
                <c:pt idx="219">
                  <c:v>2.410141965306452</c:v>
                </c:pt>
                <c:pt idx="220">
                  <c:v>2.2087120735428134</c:v>
                </c:pt>
                <c:pt idx="221">
                  <c:v>2.0071998552045147</c:v>
                </c:pt>
                <c:pt idx="222">
                  <c:v>1.8056022084429346</c:v>
                </c:pt>
                <c:pt idx="223">
                  <c:v>1.6039158613401607</c:v>
                </c:pt>
                <c:pt idx="224">
                  <c:v>1.4021373659231824</c:v>
                </c:pt>
                <c:pt idx="225">
                  <c:v>1.2002630919020669</c:v>
                </c:pt>
                <c:pt idx="226">
                  <c:v>0.9982892201259671</c:v>
                </c:pt>
                <c:pt idx="227">
                  <c:v>0.79621173575281112</c:v>
                </c:pt>
                <c:pt idx="228">
                  <c:v>0.59402642112763715</c:v>
                </c:pt>
                <c:pt idx="229">
                  <c:v>0.39172884836495075</c:v>
                </c:pt>
                <c:pt idx="230">
                  <c:v>0.18931437163122197</c:v>
                </c:pt>
                <c:pt idx="231">
                  <c:v>-1.3221880876499927E-2</c:v>
                </c:pt>
                <c:pt idx="232">
                  <c:v>-0.21588501525851203</c:v>
                </c:pt>
                <c:pt idx="233">
                  <c:v>-0.41868038055061951</c:v>
                </c:pt>
                <c:pt idx="234">
                  <c:v>-0.62161357767342984</c:v>
                </c:pt>
                <c:pt idx="235">
                  <c:v>-0.82469046869495566</c:v>
                </c:pt>
                <c:pt idx="236">
                  <c:v>-1.0279171864066645</c:v>
                </c:pt>
                <c:pt idx="237">
                  <c:v>-1.2313001442124119</c:v>
                </c:pt>
                <c:pt idx="238">
                  <c:v>-1.4348460463289876</c:v>
                </c:pt>
                <c:pt idx="239">
                  <c:v>-1.63856189829542</c:v>
                </c:pt>
                <c:pt idx="240">
                  <c:v>-1.8424550177866184</c:v>
                </c:pt>
                <c:pt idx="241">
                  <c:v>-2.0465330457268189</c:v>
                </c:pt>
                <c:pt idx="242">
                  <c:v>-2.2508039576941714</c:v>
                </c:pt>
                <c:pt idx="243">
                  <c:v>-2.4552760756091052</c:v>
                </c:pt>
                <c:pt idx="244">
                  <c:v>-2.6599580796940838</c:v>
                </c:pt>
                <c:pt idx="245">
                  <c:v>-2.8648590206927942</c:v>
                </c:pt>
                <c:pt idx="246">
                  <c:v>-3.0699883323323482</c:v>
                </c:pt>
                <c:pt idx="247">
                  <c:v>-3.2753558440111692</c:v>
                </c:pt>
                <c:pt idx="248">
                  <c:v>-3.4809717936911886</c:v>
                </c:pt>
                <c:pt idx="249">
                  <c:v>-3.6868468409709307</c:v>
                </c:pt>
                <c:pt idx="250">
                  <c:v>-3.8929920803121436</c:v>
                </c:pt>
                <c:pt idx="251">
                  <c:v>-4.0994190543886422</c:v>
                </c:pt>
                <c:pt idx="252">
                  <c:v>-4.3061397675254867</c:v>
                </c:pt>
                <c:pt idx="253">
                  <c:v>-4.5131666991868498</c:v>
                </c:pt>
                <c:pt idx="254">
                  <c:v>-4.7205128174723168</c:v>
                </c:pt>
                <c:pt idx="255">
                  <c:v>-4.9281915925738984</c:v>
                </c:pt>
                <c:pt idx="256">
                  <c:v>-5.1362170101416655</c:v>
                </c:pt>
                <c:pt idx="257">
                  <c:v>-5.3446035845020292</c:v>
                </c:pt>
                <c:pt idx="258">
                  <c:v>-5.5533663716653825</c:v>
                </c:pt>
                <c:pt idx="259">
                  <c:v>-5.7625209820569356</c:v>
                </c:pt>
                <c:pt idx="260">
                  <c:v>-5.9720835928966993</c:v>
                </c:pt>
                <c:pt idx="261">
                  <c:v>-6.1820709601502388</c:v>
                </c:pt>
                <c:pt idx="262">
                  <c:v>-6.3925004299648398</c:v>
                </c:pt>
                <c:pt idx="263">
                  <c:v>-6.6033899495004613</c:v>
                </c:pt>
                <c:pt idx="264">
                  <c:v>-6.8147580770579079</c:v>
                </c:pt>
                <c:pt idx="265">
                  <c:v>-7.0266239914013404</c:v>
                </c:pt>
                <c:pt idx="266">
                  <c:v>-7.2390075001650134</c:v>
                </c:pt>
                <c:pt idx="267">
                  <c:v>-7.4519290472293305</c:v>
                </c:pt>
                <c:pt idx="268">
                  <c:v>-7.665409718944538</c:v>
                </c:pt>
                <c:pt idx="269">
                  <c:v>-7.8794712490751371</c:v>
                </c:pt>
                <c:pt idx="270">
                  <c:v>-8.094136022333192</c:v>
                </c:pt>
                <c:pt idx="271">
                  <c:v>-8.3094270763634217</c:v>
                </c:pt>
                <c:pt idx="272">
                  <c:v>-8.525368102039474</c:v>
                </c:pt>
                <c:pt idx="273">
                  <c:v>-8.7419834419274629</c:v>
                </c:pt>
                <c:pt idx="274">
                  <c:v>-8.9592980867690919</c:v>
                </c:pt>
                <c:pt idx="275">
                  <c:v>-9.1773376698379572</c:v>
                </c:pt>
                <c:pt idx="276">
                  <c:v>-9.3961284590190246</c:v>
                </c:pt>
                <c:pt idx="277">
                  <c:v>-9.6156973464655202</c:v>
                </c:pt>
                <c:pt idx="278">
                  <c:v>-9.8360718356877861</c:v>
                </c:pt>
                <c:pt idx="279">
                  <c:v>-10.057280025934134</c:v>
                </c:pt>
                <c:pt idx="280">
                  <c:v>-10.279350593730376</c:v>
                </c:pt>
                <c:pt idx="281">
                  <c:v>-10.502312771451328</c:v>
                </c:pt>
                <c:pt idx="282">
                  <c:v>-10.726196322809974</c:v>
                </c:pt>
                <c:pt idx="283">
                  <c:v>-10.951031515161253</c:v>
                </c:pt>
                <c:pt idx="284">
                  <c:v>-11.176849088533961</c:v>
                </c:pt>
                <c:pt idx="285">
                  <c:v>-11.403680221321119</c:v>
                </c:pt>
                <c:pt idx="286">
                  <c:v>-11.631556492580826</c:v>
                </c:pt>
                <c:pt idx="287">
                  <c:v>-11.86050984092198</c:v>
                </c:pt>
                <c:pt idx="288">
                  <c:v>-12.090572519976185</c:v>
                </c:pt>
                <c:pt idx="289">
                  <c:v>-12.321777050485137</c:v>
                </c:pt>
                <c:pt idx="290">
                  <c:v>-12.554156169065559</c:v>
                </c:pt>
                <c:pt idx="291">
                  <c:v>-12.787742773745746</c:v>
                </c:pt>
                <c:pt idx="292">
                  <c:v>-13.022569866406332</c:v>
                </c:pt>
                <c:pt idx="293">
                  <c:v>-13.258670492292271</c:v>
                </c:pt>
                <c:pt idx="294">
                  <c:v>-13.496077676811073</c:v>
                </c:pt>
                <c:pt idx="295">
                  <c:v>-13.734824359857452</c:v>
                </c:pt>
                <c:pt idx="296">
                  <c:v>-13.974943327967996</c:v>
                </c:pt>
                <c:pt idx="297">
                  <c:v>-14.216467144630119</c:v>
                </c:pt>
                <c:pt idx="298">
                  <c:v>-14.459428079124111</c:v>
                </c:pt>
                <c:pt idx="299">
                  <c:v>-14.703858034311679</c:v>
                </c:pt>
                <c:pt idx="300">
                  <c:v>-14.949788473822965</c:v>
                </c:pt>
                <c:pt idx="301">
                  <c:v>-15.197250349128032</c:v>
                </c:pt>
                <c:pt idx="302">
                  <c:v>-15.446274027011111</c:v>
                </c:pt>
                <c:pt idx="303">
                  <c:v>-15.696889217990117</c:v>
                </c:pt>
                <c:pt idx="304">
                  <c:v>-15.949124906246315</c:v>
                </c:pt>
                <c:pt idx="305">
                  <c:v>-16.20300928164162</c:v>
                </c:pt>
                <c:pt idx="306">
                  <c:v>-16.458569674408853</c:v>
                </c:pt>
                <c:pt idx="307">
                  <c:v>-16.715832493098738</c:v>
                </c:pt>
                <c:pt idx="308">
                  <c:v>-16.974823166357545</c:v>
                </c:pt>
                <c:pt idx="309">
                  <c:v>-17.235566089091243</c:v>
                </c:pt>
                <c:pt idx="310">
                  <c:v>-17.498084573543085</c:v>
                </c:pt>
                <c:pt idx="311">
                  <c:v>-17.762400805774931</c:v>
                </c:pt>
                <c:pt idx="312">
                  <c:v>-18.02853580799454</c:v>
                </c:pt>
                <c:pt idx="313">
                  <c:v>-18.296509407115675</c:v>
                </c:pt>
                <c:pt idx="314">
                  <c:v>-18.566340209872944</c:v>
                </c:pt>
                <c:pt idx="315">
                  <c:v>-18.838045584740769</c:v>
                </c:pt>
                <c:pt idx="316">
                  <c:v>-19.111641650825845</c:v>
                </c:pt>
                <c:pt idx="317">
                  <c:v>-19.387143273818385</c:v>
                </c:pt>
                <c:pt idx="318">
                  <c:v>-19.664564068997173</c:v>
                </c:pt>
                <c:pt idx="319">
                  <c:v>-19.943916411192596</c:v>
                </c:pt>
                <c:pt idx="320">
                  <c:v>-20.225211451518494</c:v>
                </c:pt>
                <c:pt idx="321">
                  <c:v>-20.5084591405925</c:v>
                </c:pt>
                <c:pt idx="322">
                  <c:v>-20.793668257876448</c:v>
                </c:pt>
                <c:pt idx="323">
                  <c:v>-21.080846446684451</c:v>
                </c:pt>
                <c:pt idx="324">
                  <c:v>-21.370000254330726</c:v>
                </c:pt>
                <c:pt idx="325">
                  <c:v>-21.661135176820892</c:v>
                </c:pt>
                <c:pt idx="326">
                  <c:v>-21.954255707434442</c:v>
                </c:pt>
                <c:pt idx="327">
                  <c:v>-22.249365388500461</c:v>
                </c:pt>
                <c:pt idx="328">
                  <c:v>-22.546466865637449</c:v>
                </c:pt>
                <c:pt idx="329">
                  <c:v>-22.845561943709832</c:v>
                </c:pt>
                <c:pt idx="330">
                  <c:v>-23.146651643752907</c:v>
                </c:pt>
                <c:pt idx="331">
                  <c:v>-23.449736260127889</c:v>
                </c:pt>
                <c:pt idx="332">
                  <c:v>-23.754815417197833</c:v>
                </c:pt>
                <c:pt idx="333">
                  <c:v>-24.061888124856019</c:v>
                </c:pt>
                <c:pt idx="334">
                  <c:v>-24.370952832293131</c:v>
                </c:pt>
                <c:pt idx="335">
                  <c:v>-24.682007479457482</c:v>
                </c:pt>
                <c:pt idx="336">
                  <c:v>-24.995049545738425</c:v>
                </c:pt>
                <c:pt idx="337">
                  <c:v>-25.310076095494644</c:v>
                </c:pt>
                <c:pt idx="338">
                  <c:v>-25.627083820132853</c:v>
                </c:pt>
                <c:pt idx="339">
                  <c:v>-25.946069076550117</c:v>
                </c:pt>
                <c:pt idx="340">
                  <c:v>-26.267027921845354</c:v>
                </c:pt>
                <c:pt idx="341">
                  <c:v>-26.589956144307905</c:v>
                </c:pt>
                <c:pt idx="342">
                  <c:v>-26.914849290785916</c:v>
                </c:pt>
                <c:pt idx="343">
                  <c:v>-27.241702690629999</c:v>
                </c:pt>
                <c:pt idx="344">
                  <c:v>-27.570511476490303</c:v>
                </c:pt>
                <c:pt idx="345">
                  <c:v>-27.901270602321546</c:v>
                </c:pt>
                <c:pt idx="346">
                  <c:v>-28.23397485901571</c:v>
                </c:pt>
                <c:pt idx="347">
                  <c:v>-28.568618888133827</c:v>
                </c:pt>
                <c:pt idx="348">
                  <c:v>-28.905197194250505</c:v>
                </c:pt>
                <c:pt idx="349">
                  <c:v>-29.243704156450526</c:v>
                </c:pt>
                <c:pt idx="350">
                  <c:v>-29.584134039532074</c:v>
                </c:pt>
                <c:pt idx="351">
                  <c:v>-29.926481005470784</c:v>
                </c:pt>
                <c:pt idx="352">
                  <c:v>-30.270739125687463</c:v>
                </c:pt>
                <c:pt idx="353">
                  <c:v>-30.616902394637368</c:v>
                </c:pt>
                <c:pt idx="354">
                  <c:v>-30.964964745204483</c:v>
                </c:pt>
                <c:pt idx="355">
                  <c:v>-31.31492006633988</c:v>
                </c:pt>
                <c:pt idx="356">
                  <c:v>-31.66676222332984</c:v>
                </c:pt>
                <c:pt idx="357">
                  <c:v>-32.020485081019466</c:v>
                </c:pt>
                <c:pt idx="358">
                  <c:v>-32.376082530255488</c:v>
                </c:pt>
                <c:pt idx="359">
                  <c:v>-32.73354851773972</c:v>
                </c:pt>
                <c:pt idx="360">
                  <c:v>-33.092877079420944</c:v>
                </c:pt>
                <c:pt idx="361">
                  <c:v>-33.454062377477626</c:v>
                </c:pt>
                <c:pt idx="362">
                  <c:v>-33.817098740879089</c:v>
                </c:pt>
                <c:pt idx="363">
                  <c:v>-34.181980709445227</c:v>
                </c:pt>
                <c:pt idx="364">
                  <c:v>-34.548703081263191</c:v>
                </c:pt>
                <c:pt idx="365">
                  <c:v>-34.917260963260318</c:v>
                </c:pt>
                <c:pt idx="366">
                  <c:v>-35.287649824682234</c:v>
                </c:pt>
                <c:pt idx="367">
                  <c:v>-35.659865553176232</c:v>
                </c:pt>
                <c:pt idx="368">
                  <c:v>-36.033904513140868</c:v>
                </c:pt>
                <c:pt idx="369">
                  <c:v>-36.409763605967782</c:v>
                </c:pt>
                <c:pt idx="370">
                  <c:v>-36.787440331774619</c:v>
                </c:pt>
                <c:pt idx="371">
                  <c:v>-37.166932852205292</c:v>
                </c:pt>
                <c:pt idx="372">
                  <c:v>-37.54824005386012</c:v>
                </c:pt>
                <c:pt idx="373">
                  <c:v>-37.931361611905693</c:v>
                </c:pt>
                <c:pt idx="374">
                  <c:v>-38.316298053411707</c:v>
                </c:pt>
                <c:pt idx="375">
                  <c:v>-38.703050819960126</c:v>
                </c:pt>
                <c:pt idx="376">
                  <c:v>-39.09162232907709</c:v>
                </c:pt>
                <c:pt idx="377">
                  <c:v>-39.482016034043411</c:v>
                </c:pt>
                <c:pt idx="378">
                  <c:v>-39.874236481651877</c:v>
                </c:pt>
                <c:pt idx="379">
                  <c:v>-40.268289367488038</c:v>
                </c:pt>
                <c:pt idx="380">
                  <c:v>-40.66418158833438</c:v>
                </c:pt>
                <c:pt idx="381">
                  <c:v>-41.061921291299143</c:v>
                </c:pt>
                <c:pt idx="382">
                  <c:v>-41.461517919302551</c:v>
                </c:pt>
                <c:pt idx="383">
                  <c:v>-41.862982252561032</c:v>
                </c:pt>
                <c:pt idx="384">
                  <c:v>-42.266326445732126</c:v>
                </c:pt>
                <c:pt idx="385">
                  <c:v>-42.67156406039841</c:v>
                </c:pt>
                <c:pt idx="386">
                  <c:v>-43.078710092588018</c:v>
                </c:pt>
                <c:pt idx="387">
                  <c:v>-43.487780995046847</c:v>
                </c:pt>
                <c:pt idx="388">
                  <c:v>-43.898794693995143</c:v>
                </c:pt>
                <c:pt idx="389">
                  <c:v>-44.311770600118805</c:v>
                </c:pt>
                <c:pt idx="390">
                  <c:v>-44.726729613563769</c:v>
                </c:pt>
                <c:pt idx="391">
                  <c:v>-45.143694122719531</c:v>
                </c:pt>
                <c:pt idx="392">
                  <c:v>-45.56268799659658</c:v>
                </c:pt>
                <c:pt idx="393">
                  <c:v>-45.983736570621289</c:v>
                </c:pt>
                <c:pt idx="394">
                  <c:v>-46.406866625691464</c:v>
                </c:pt>
                <c:pt idx="395">
                  <c:v>-46.832106360356377</c:v>
                </c:pt>
                <c:pt idx="396">
                  <c:v>-47.259485356008426</c:v>
                </c:pt>
                <c:pt idx="397">
                  <c:v>-47.689034534995052</c:v>
                </c:pt>
                <c:pt idx="398">
                  <c:v>-48.120786111587108</c:v>
                </c:pt>
                <c:pt idx="399">
                  <c:v>-48.554773535765065</c:v>
                </c:pt>
                <c:pt idx="400">
                  <c:v>-48.991031429815962</c:v>
                </c:pt>
              </c:numCache>
            </c:numRef>
          </c:yVal>
          <c:smooth val="1"/>
          <c:extLst>
            <c:ext xmlns:c16="http://schemas.microsoft.com/office/drawing/2014/chart" uri="{C3380CC4-5D6E-409C-BE32-E72D297353CC}">
              <c16:uniqueId val="{00000000-E2D9-4BFB-A900-F38F4F3A0A20}"/>
            </c:ext>
          </c:extLst>
        </c:ser>
        <c:dLbls>
          <c:showLegendKey val="0"/>
          <c:showVal val="0"/>
          <c:showCatName val="0"/>
          <c:showSerName val="0"/>
          <c:showPercent val="0"/>
          <c:showBubbleSize val="0"/>
        </c:dLbls>
        <c:axId val="530503168"/>
        <c:axId val="5305050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91.051944909715971</c:v>
                </c:pt>
                <c:pt idx="1">
                  <c:v>91.067466641513008</c:v>
                </c:pt>
                <c:pt idx="2">
                  <c:v>91.08349645169811</c:v>
                </c:pt>
                <c:pt idx="3">
                  <c:v>91.100038823765061</c:v>
                </c:pt>
                <c:pt idx="4">
                  <c:v>91.117098240659047</c:v>
                </c:pt>
                <c:pt idx="5">
                  <c:v>91.134679169431777</c:v>
                </c:pt>
                <c:pt idx="6">
                  <c:v>91.152786044823216</c:v>
                </c:pt>
                <c:pt idx="7">
                  <c:v>91.171423251707495</c:v>
                </c:pt>
                <c:pt idx="8">
                  <c:v>91.190595106339671</c:v>
                </c:pt>
                <c:pt idx="9">
                  <c:v>91.210305836337142</c:v>
                </c:pt>
                <c:pt idx="10">
                  <c:v>91.230559559328086</c:v>
                </c:pt>
                <c:pt idx="11">
                  <c:v>91.251360260198538</c:v>
                </c:pt>
                <c:pt idx="12">
                  <c:v>91.272711766867076</c:v>
                </c:pt>
                <c:pt idx="13">
                  <c:v>91.294617724516868</c:v>
                </c:pt>
                <c:pt idx="14">
                  <c:v>91.317081568212345</c:v>
                </c:pt>
                <c:pt idx="15">
                  <c:v>91.34010649382914</c:v>
                </c:pt>
                <c:pt idx="16">
                  <c:v>91.363695427224869</c:v>
                </c:pt>
                <c:pt idx="17">
                  <c:v>91.387850991580123</c:v>
                </c:pt>
                <c:pt idx="18">
                  <c:v>91.412575472839052</c:v>
                </c:pt>
                <c:pt idx="19">
                  <c:v>91.437870783182376</c:v>
                </c:pt>
                <c:pt idx="20">
                  <c:v>91.46373842246696</c:v>
                </c:pt>
                <c:pt idx="21">
                  <c:v>91.490179437570674</c:v>
                </c:pt>
                <c:pt idx="22">
                  <c:v>91.517194379585291</c:v>
                </c:pt>
                <c:pt idx="23">
                  <c:v>91.544783258805737</c:v>
                </c:pt>
                <c:pt idx="24">
                  <c:v>91.572945497470783</c:v>
                </c:pt>
                <c:pt idx="25">
                  <c:v>91.601679880218711</c:v>
                </c:pt>
                <c:pt idx="26">
                  <c:v>91.630984502229936</c:v>
                </c:pt>
                <c:pt idx="27">
                  <c:v>91.660856715040552</c:v>
                </c:pt>
                <c:pt idx="28">
                  <c:v>91.691293070022653</c:v>
                </c:pt>
                <c:pt idx="29">
                  <c:v>91.722289259542279</c:v>
                </c:pt>
                <c:pt idx="30">
                  <c:v>91.753840055821414</c:v>
                </c:pt>
                <c:pt idx="31">
                  <c:v>91.78593924754972</c:v>
                </c:pt>
                <c:pt idx="32">
                  <c:v>91.818579574311599</c:v>
                </c:pt>
                <c:pt idx="33">
                  <c:v>91.851752658917647</c:v>
                </c:pt>
                <c:pt idx="34">
                  <c:v>91.885448937754063</c:v>
                </c:pt>
                <c:pt idx="35">
                  <c:v>91.919657589292356</c:v>
                </c:pt>
                <c:pt idx="36">
                  <c:v>91.954366460931439</c:v>
                </c:pt>
                <c:pt idx="37">
                  <c:v>91.989561994377269</c:v>
                </c:pt>
                <c:pt idx="38">
                  <c:v>92.025229149801163</c:v>
                </c:pt>
                <c:pt idx="39">
                  <c:v>92.061351329056322</c:v>
                </c:pt>
                <c:pt idx="40">
                  <c:v>92.097910298272296</c:v>
                </c:pt>
                <c:pt idx="41">
                  <c:v>92.134886110191758</c:v>
                </c:pt>
                <c:pt idx="42">
                  <c:v>92.172257026658883</c:v>
                </c:pt>
                <c:pt idx="43">
                  <c:v>92.209999441716718</c:v>
                </c:pt>
                <c:pt idx="44">
                  <c:v>92.248087805821186</c:v>
                </c:pt>
                <c:pt idx="45">
                  <c:v>92.286494551730016</c:v>
                </c:pt>
                <c:pt idx="46">
                  <c:v>92.325190022678015</c:v>
                </c:pt>
                <c:pt idx="47">
                  <c:v>92.364142403501901</c:v>
                </c:pt>
                <c:pt idx="48">
                  <c:v>92.403317655432232</c:v>
                </c:pt>
                <c:pt idx="49">
                  <c:v>92.442679455320118</c:v>
                </c:pt>
                <c:pt idx="50">
                  <c:v>92.482189140118109</c:v>
                </c:pt>
                <c:pt idx="51">
                  <c:v>92.521805657481494</c:v>
                </c:pt>
                <c:pt idx="52">
                  <c:v>92.561485523400336</c:v>
                </c:pt>
                <c:pt idx="53">
                  <c:v>92.601182787811567</c:v>
                </c:pt>
                <c:pt idx="54">
                  <c:v>92.640849009174175</c:v>
                </c:pt>
                <c:pt idx="55">
                  <c:v>92.680433239015017</c:v>
                </c:pt>
                <c:pt idx="56">
                  <c:v>92.719882017470184</c:v>
                </c:pt>
                <c:pt idx="57">
                  <c:v>92.759139380854052</c:v>
                </c:pt>
                <c:pt idx="58">
                  <c:v>92.798146882281259</c:v>
                </c:pt>
                <c:pt idx="59">
                  <c:v>92.836843626349847</c:v>
                </c:pt>
                <c:pt idx="60">
                  <c:v>92.875166318860067</c:v>
                </c:pt>
                <c:pt idx="61">
                  <c:v>92.913049332494055</c:v>
                </c:pt>
                <c:pt idx="62">
                  <c:v>92.950424789314923</c:v>
                </c:pt>
                <c:pt idx="63">
                  <c:v>92.987222660859118</c:v>
                </c:pt>
                <c:pt idx="64">
                  <c:v>93.023370886491591</c:v>
                </c:pt>
                <c:pt idx="65">
                  <c:v>93.058795510568231</c:v>
                </c:pt>
                <c:pt idx="66">
                  <c:v>93.093420838807447</c:v>
                </c:pt>
                <c:pt idx="67">
                  <c:v>93.127169614105867</c:v>
                </c:pt>
                <c:pt idx="68">
                  <c:v>93.159963211851078</c:v>
                </c:pt>
                <c:pt idx="69">
                  <c:v>93.19172185458018</c:v>
                </c:pt>
                <c:pt idx="70">
                  <c:v>93.222364845614152</c:v>
                </c:pt>
                <c:pt idx="71">
                  <c:v>93.251810821061667</c:v>
                </c:pt>
                <c:pt idx="72">
                  <c:v>93.279978019339907</c:v>
                </c:pt>
                <c:pt idx="73">
                  <c:v>93.306784567102056</c:v>
                </c:pt>
                <c:pt idx="74">
                  <c:v>93.332148780199105</c:v>
                </c:pt>
                <c:pt idx="75">
                  <c:v>93.355989478038452</c:v>
                </c:pt>
                <c:pt idx="76">
                  <c:v>93.378226309442212</c:v>
                </c:pt>
                <c:pt idx="77">
                  <c:v>93.398780087853339</c:v>
                </c:pt>
                <c:pt idx="78">
                  <c:v>93.417573133498465</c:v>
                </c:pt>
                <c:pt idx="79">
                  <c:v>93.434529619895883</c:v>
                </c:pt>
                <c:pt idx="80">
                  <c:v>93.449575921898642</c:v>
                </c:pt>
                <c:pt idx="81">
                  <c:v>93.462640962296945</c:v>
                </c:pt>
                <c:pt idx="82">
                  <c:v>93.473656553868921</c:v>
                </c:pt>
                <c:pt idx="83">
                  <c:v>93.482557733677766</c:v>
                </c:pt>
                <c:pt idx="84">
                  <c:v>93.489283086360444</c:v>
                </c:pt>
                <c:pt idx="85">
                  <c:v>93.493775053150614</c:v>
                </c:pt>
                <c:pt idx="86">
                  <c:v>93.495980223423288</c:v>
                </c:pt>
                <c:pt idx="87">
                  <c:v>93.495849605644182</c:v>
                </c:pt>
                <c:pt idx="88">
                  <c:v>93.493338874753377</c:v>
                </c:pt>
                <c:pt idx="89">
                  <c:v>93.488408593209456</c:v>
                </c:pt>
                <c:pt idx="90">
                  <c:v>93.481024403163914</c:v>
                </c:pt>
                <c:pt idx="91">
                  <c:v>93.471157187526032</c:v>
                </c:pt>
                <c:pt idx="92">
                  <c:v>93.458783198006699</c:v>
                </c:pt>
                <c:pt idx="93">
                  <c:v>93.443884148595004</c:v>
                </c:pt>
                <c:pt idx="94">
                  <c:v>93.426447273314707</c:v>
                </c:pt>
                <c:pt idx="95">
                  <c:v>93.406465347521731</c:v>
                </c:pt>
                <c:pt idx="96">
                  <c:v>93.383936672433791</c:v>
                </c:pt>
                <c:pt idx="97">
                  <c:v>93.358865023016961</c:v>
                </c:pt>
                <c:pt idx="98">
                  <c:v>93.331259559786091</c:v>
                </c:pt>
                <c:pt idx="99">
                  <c:v>93.301134705498384</c:v>
                </c:pt>
                <c:pt idx="100">
                  <c:v>93.268509988121579</c:v>
                </c:pt>
                <c:pt idx="101">
                  <c:v>93.233409851835816</c:v>
                </c:pt>
                <c:pt idx="102">
                  <c:v>93.195863438173262</c:v>
                </c:pt>
                <c:pt idx="103">
                  <c:v>93.155904339705714</c:v>
                </c:pt>
                <c:pt idx="104">
                  <c:v>93.113570328953571</c:v>
                </c:pt>
                <c:pt idx="105">
                  <c:v>93.068903065406701</c:v>
                </c:pt>
                <c:pt idx="106">
                  <c:v>93.021947783714268</c:v>
                </c:pt>
                <c:pt idx="107">
                  <c:v>92.97275296621784</c:v>
                </c:pt>
                <c:pt idx="108">
                  <c:v>92.921370003067722</c:v>
                </c:pt>
                <c:pt idx="109">
                  <c:v>92.867852843178866</c:v>
                </c:pt>
                <c:pt idx="110">
                  <c:v>92.812257639250248</c:v>
                </c:pt>
                <c:pt idx="111">
                  <c:v>92.754642389997116</c:v>
                </c:pt>
                <c:pt idx="112">
                  <c:v>92.695066582626012</c:v>
                </c:pt>
                <c:pt idx="113">
                  <c:v>92.63359083843072</c:v>
                </c:pt>
                <c:pt idx="114">
                  <c:v>92.570276564200014</c:v>
                </c:pt>
                <c:pt idx="115">
                  <c:v>92.505185611917582</c:v>
                </c:pt>
                <c:pt idx="116">
                  <c:v>92.438379949001018</c:v>
                </c:pt>
                <c:pt idx="117">
                  <c:v>92.369921341078381</c:v>
                </c:pt>
                <c:pt idx="118">
                  <c:v>92.299871049042565</c:v>
                </c:pt>
                <c:pt idx="119">
                  <c:v>92.228289541860093</c:v>
                </c:pt>
                <c:pt idx="120">
                  <c:v>92.155236226346872</c:v>
                </c:pt>
                <c:pt idx="121">
                  <c:v>92.080769194863635</c:v>
                </c:pt>
                <c:pt idx="122">
                  <c:v>92.00494499163257</c:v>
                </c:pt>
                <c:pt idx="123">
                  <c:v>91.927818398134676</c:v>
                </c:pt>
                <c:pt idx="124">
                  <c:v>91.849442237822828</c:v>
                </c:pt>
                <c:pt idx="125">
                  <c:v>91.769867200173181</c:v>
                </c:pt>
                <c:pt idx="126">
                  <c:v>91.689141683907991</c:v>
                </c:pt>
                <c:pt idx="127">
                  <c:v>91.607311659047255</c:v>
                </c:pt>
                <c:pt idx="128">
                  <c:v>91.52442054729687</c:v>
                </c:pt>
                <c:pt idx="129">
                  <c:v>91.440509120145592</c:v>
                </c:pt>
                <c:pt idx="130">
                  <c:v>91.355615413932142</c:v>
                </c:pt>
                <c:pt idx="131">
                  <c:v>91.269774661050633</c:v>
                </c:pt>
                <c:pt idx="132">
                  <c:v>91.18301923638721</c:v>
                </c:pt>
                <c:pt idx="133">
                  <c:v>91.095378618026729</c:v>
                </c:pt>
                <c:pt idx="134">
                  <c:v>91.006879361225529</c:v>
                </c:pt>
                <c:pt idx="135">
                  <c:v>90.917545084624678</c:v>
                </c:pt>
                <c:pt idx="136">
                  <c:v>90.827396467665821</c:v>
                </c:pt>
                <c:pt idx="137">
                  <c:v>90.736451258173886</c:v>
                </c:pt>
                <c:pt idx="138">
                  <c:v>90.644724289083413</c:v>
                </c:pt>
                <c:pt idx="139">
                  <c:v>90.552227503308274</c:v>
                </c:pt>
                <c:pt idx="140">
                  <c:v>90.458969985782815</c:v>
                </c:pt>
                <c:pt idx="141">
                  <c:v>90.364958001740803</c:v>
                </c:pt>
                <c:pt idx="142">
                  <c:v>90.270195040339459</c:v>
                </c:pt>
                <c:pt idx="143">
                  <c:v>90.174681862782805</c:v>
                </c:pt>
                <c:pt idx="144">
                  <c:v>90.07841655414704</c:v>
                </c:pt>
                <c:pt idx="145">
                  <c:v>89.981394578161854</c:v>
                </c:pt>
                <c:pt idx="146">
                  <c:v>89.883608834255284</c:v>
                </c:pt>
                <c:pt idx="147">
                  <c:v>89.785049716220826</c:v>
                </c:pt>
                <c:pt idx="148">
                  <c:v>89.68570517191857</c:v>
                </c:pt>
                <c:pt idx="149">
                  <c:v>89.58556076347547</c:v>
                </c:pt>
                <c:pt idx="150">
                  <c:v>89.484599727497198</c:v>
                </c:pt>
                <c:pt idx="151">
                  <c:v>89.382803034855471</c:v>
                </c:pt>
                <c:pt idx="152">
                  <c:v>89.280149449659973</c:v>
                </c:pt>
                <c:pt idx="153">
                  <c:v>89.176615587068696</c:v>
                </c:pt>
                <c:pt idx="154">
                  <c:v>89.072175969632184</c:v>
                </c:pt>
                <c:pt idx="155">
                  <c:v>88.966803081907216</c:v>
                </c:pt>
                <c:pt idx="156">
                  <c:v>88.860467423111245</c:v>
                </c:pt>
                <c:pt idx="157">
                  <c:v>88.753137557623731</c:v>
                </c:pt>
                <c:pt idx="158">
                  <c:v>88.644780163171518</c:v>
                </c:pt>
                <c:pt idx="159">
                  <c:v>88.535360076564345</c:v>
                </c:pt>
                <c:pt idx="160">
                  <c:v>88.424840336872919</c:v>
                </c:pt>
                <c:pt idx="161">
                  <c:v>88.313182225965178</c:v>
                </c:pt>
                <c:pt idx="162">
                  <c:v>88.200345306339159</c:v>
                </c:pt>
                <c:pt idx="163">
                  <c:v>88.086287456209035</c:v>
                </c:pt>
                <c:pt idx="164">
                  <c:v>87.970964901817538</c:v>
                </c:pt>
                <c:pt idx="165">
                  <c:v>87.854332246965555</c:v>
                </c:pt>
                <c:pt idx="166">
                  <c:v>87.736342499759758</c:v>
                </c:pt>
                <c:pt idx="167">
                  <c:v>87.61694709659335</c:v>
                </c:pt>
                <c:pt idx="168">
                  <c:v>87.496095923383876</c:v>
                </c:pt>
                <c:pt idx="169">
                  <c:v>87.373737334100696</c:v>
                </c:pt>
                <c:pt idx="170">
                  <c:v>87.249818166622234</c:v>
                </c:pt>
                <c:pt idx="171">
                  <c:v>87.124283755969529</c:v>
                </c:pt>
                <c:pt idx="172">
                  <c:v>86.997077944965824</c:v>
                </c:pt>
                <c:pt idx="173">
                  <c:v>86.868143092379626</c:v>
                </c:pt>
                <c:pt idx="174">
                  <c:v>86.73742007860713</c:v>
                </c:pt>
                <c:pt idx="175">
                  <c:v>86.604848308956335</c:v>
                </c:pt>
                <c:pt idx="176">
                  <c:v>86.470365714594521</c:v>
                </c:pt>
                <c:pt idx="177">
                  <c:v>86.333908751222651</c:v>
                </c:pt>
                <c:pt idx="178">
                  <c:v>86.195412395541339</c:v>
                </c:pt>
                <c:pt idx="179">
                  <c:v>86.054810139571472</c:v>
                </c:pt>
                <c:pt idx="180">
                  <c:v>85.912033982895124</c:v>
                </c:pt>
                <c:pt idx="181">
                  <c:v>85.767014422878816</c:v>
                </c:pt>
                <c:pt idx="182">
                  <c:v>85.619680442942737</c:v>
                </c:pt>
                <c:pt idx="183">
                  <c:v>85.469959498937442</c:v>
                </c:pt>
                <c:pt idx="184">
                  <c:v>85.31777750368822</c:v>
                </c:pt>
                <c:pt idx="185">
                  <c:v>85.163058809767051</c:v>
                </c:pt>
                <c:pt idx="186">
                  <c:v>85.005726190549623</c:v>
                </c:pt>
                <c:pt idx="187">
                  <c:v>84.84570081961354</c:v>
                </c:pt>
                <c:pt idx="188">
                  <c:v>84.682902248534177</c:v>
                </c:pt>
                <c:pt idx="189">
                  <c:v>84.517248383129825</c:v>
                </c:pt>
                <c:pt idx="190">
                  <c:v>84.348655458210615</c:v>
                </c:pt>
                <c:pt idx="191">
                  <c:v>84.177038010879926</c:v>
                </c:pt>
                <c:pt idx="192">
                  <c:v>84.002308852439953</c:v>
                </c:pt>
                <c:pt idx="193">
                  <c:v>83.824379038948919</c:v>
                </c:pt>
                <c:pt idx="194">
                  <c:v>83.643157840477627</c:v>
                </c:pt>
                <c:pt idx="195">
                  <c:v>83.458552709112425</c:v>
                </c:pt>
                <c:pt idx="196">
                  <c:v>83.270469245750235</c:v>
                </c:pt>
                <c:pt idx="197">
                  <c:v>83.078811165731111</c:v>
                </c:pt>
                <c:pt idx="198">
                  <c:v>82.883480263353448</c:v>
                </c:pt>
                <c:pt idx="199">
                  <c:v>82.68437637531629</c:v>
                </c:pt>
                <c:pt idx="200">
                  <c:v>82.481397343134162</c:v>
                </c:pt>
                <c:pt idx="201">
                  <c:v>82.274438974568682</c:v>
                </c:pt>
                <c:pt idx="202">
                  <c:v>82.063395004123151</c:v>
                </c:pt>
                <c:pt idx="203">
                  <c:v>81.848157052645533</c:v>
                </c:pt>
                <c:pt idx="204">
                  <c:v>81.628614586087508</c:v>
                </c:pt>
                <c:pt idx="205">
                  <c:v>81.404654873467436</c:v>
                </c:pt>
                <c:pt idx="206">
                  <c:v>81.176162944086641</c:v>
                </c:pt>
                <c:pt idx="207">
                  <c:v>80.943021544051433</c:v>
                </c:pt>
                <c:pt idx="208">
                  <c:v>80.705111092152904</c:v>
                </c:pt>
                <c:pt idx="209">
                  <c:v>80.462309635161233</c:v>
                </c:pt>
                <c:pt idx="210">
                  <c:v>80.214492802592588</c:v>
                </c:pt>
                <c:pt idx="211">
                  <c:v>79.961533761009747</c:v>
                </c:pt>
                <c:pt idx="212">
                  <c:v>79.703303167921561</c:v>
                </c:pt>
                <c:pt idx="213">
                  <c:v>79.439669125349283</c:v>
                </c:pt>
                <c:pt idx="214">
                  <c:v>79.170497133132301</c:v>
                </c:pt>
                <c:pt idx="215">
                  <c:v>78.895650042050377</c:v>
                </c:pt>
                <c:pt idx="216">
                  <c:v>78.614988006843703</c:v>
                </c:pt>
                <c:pt idx="217">
                  <c:v>78.328368439218451</c:v>
                </c:pt>
                <c:pt idx="218">
                  <c:v>78.03564596093014</c:v>
                </c:pt>
                <c:pt idx="219">
                  <c:v>77.736672357043915</c:v>
                </c:pt>
                <c:pt idx="220">
                  <c:v>77.431296529477478</c:v>
                </c:pt>
                <c:pt idx="221">
                  <c:v>77.119364450940083</c:v>
                </c:pt>
                <c:pt idx="222">
                  <c:v>76.800719119386898</c:v>
                </c:pt>
                <c:pt idx="223">
                  <c:v>76.475200513119219</c:v>
                </c:pt>
                <c:pt idx="224">
                  <c:v>76.142645546666571</c:v>
                </c:pt>
                <c:pt idx="225">
                  <c:v>75.80288802759938</c:v>
                </c:pt>
                <c:pt idx="226">
                  <c:v>75.455758614427708</c:v>
                </c:pt>
                <c:pt idx="227">
                  <c:v>75.101084775754813</c:v>
                </c:pt>
                <c:pt idx="228">
                  <c:v>74.738690750864293</c:v>
                </c:pt>
                <c:pt idx="229">
                  <c:v>74.368397511931008</c:v>
                </c:pt>
                <c:pt idx="230">
                  <c:v>73.990022728060097</c:v>
                </c:pt>
                <c:pt idx="231">
                  <c:v>73.603380731370223</c:v>
                </c:pt>
                <c:pt idx="232">
                  <c:v>73.208282485352044</c:v>
                </c:pt>
                <c:pt idx="233">
                  <c:v>72.804535555747208</c:v>
                </c:pt>
                <c:pt idx="234">
                  <c:v>72.391944084208703</c:v>
                </c:pt>
                <c:pt idx="235">
                  <c:v>71.970308765019865</c:v>
                </c:pt>
                <c:pt idx="236">
                  <c:v>71.539426825165521</c:v>
                </c:pt>
                <c:pt idx="237">
                  <c:v>71.09909200806716</c:v>
                </c:pt>
                <c:pt idx="238">
                  <c:v>70.649094561311856</c:v>
                </c:pt>
                <c:pt idx="239">
                  <c:v>70.189221228724193</c:v>
                </c:pt>
                <c:pt idx="240">
                  <c:v>69.719255247149135</c:v>
                </c:pt>
                <c:pt idx="241">
                  <c:v>69.238976348336223</c:v>
                </c:pt>
                <c:pt idx="242">
                  <c:v>68.748160766334081</c:v>
                </c:pt>
                <c:pt idx="243">
                  <c:v>68.246581250827191</c:v>
                </c:pt>
                <c:pt idx="244">
                  <c:v>67.734007086870136</c:v>
                </c:pt>
                <c:pt idx="245">
                  <c:v>67.210204121493348</c:v>
                </c:pt>
                <c:pt idx="246">
                  <c:v>66.67493479768217</c:v>
                </c:pt>
                <c:pt idx="247">
                  <c:v>66.127958196250376</c:v>
                </c:pt>
                <c:pt idx="248">
                  <c:v>65.569030086154996</c:v>
                </c:pt>
                <c:pt idx="249">
                  <c:v>64.997902983820723</c:v>
                </c:pt>
                <c:pt idx="250">
                  <c:v>64.414326222067473</c:v>
                </c:pt>
                <c:pt idx="251">
                  <c:v>63.818046029259023</c:v>
                </c:pt>
                <c:pt idx="252">
                  <c:v>63.20880561930197</c:v>
                </c:pt>
                <c:pt idx="253">
                  <c:v>62.586345293167682</c:v>
                </c:pt>
                <c:pt idx="254">
                  <c:v>61.950402552607315</c:v>
                </c:pt>
                <c:pt idx="255">
                  <c:v>61.300712226765341</c:v>
                </c:pt>
                <c:pt idx="256">
                  <c:v>60.637006612407603</c:v>
                </c:pt>
                <c:pt idx="257">
                  <c:v>59.95901562849842</c:v>
                </c:pt>
                <c:pt idx="258">
                  <c:v>59.266466985876832</c:v>
                </c:pt>
                <c:pt idx="259">
                  <c:v>58.559086372788187</c:v>
                </c:pt>
                <c:pt idx="260">
                  <c:v>57.836597657042745</c:v>
                </c:pt>
                <c:pt idx="261">
                  <c:v>57.098723105570556</c:v>
                </c:pt>
                <c:pt idx="262">
                  <c:v>56.345183622148582</c:v>
                </c:pt>
                <c:pt idx="263">
                  <c:v>55.575699004069079</c:v>
                </c:pt>
                <c:pt idx="264">
                  <c:v>54.789988218510544</c:v>
                </c:pt>
                <c:pt idx="265">
                  <c:v>53.987769699358381</c:v>
                </c:pt>
                <c:pt idx="266">
                  <c:v>53.168761665201416</c:v>
                </c:pt>
                <c:pt idx="267">
                  <c:v>52.332682459205429</c:v>
                </c:pt>
                <c:pt idx="268">
                  <c:v>51.479250911525668</c:v>
                </c:pt>
                <c:pt idx="269">
                  <c:v>50.608186724883012</c:v>
                </c:pt>
                <c:pt idx="270">
                  <c:v>49.719210883873387</c:v>
                </c:pt>
                <c:pt idx="271">
                  <c:v>48.81204608851985</c:v>
                </c:pt>
                <c:pt idx="272">
                  <c:v>47.886417212509542</c:v>
                </c:pt>
                <c:pt idx="273">
                  <c:v>46.942051786469079</c:v>
                </c:pt>
                <c:pt idx="274">
                  <c:v>45.978680506551825</c:v>
                </c:pt>
                <c:pt idx="275">
                  <c:v>44.99603776849284</c:v>
                </c:pt>
                <c:pt idx="276">
                  <c:v>43.993862227184309</c:v>
                </c:pt>
                <c:pt idx="277">
                  <c:v>42.971897381689615</c:v>
                </c:pt>
                <c:pt idx="278">
                  <c:v>41.929892185475666</c:v>
                </c:pt>
                <c:pt idx="279">
                  <c:v>40.867601681493539</c:v>
                </c:pt>
                <c:pt idx="280">
                  <c:v>39.784787661567577</c:v>
                </c:pt>
                <c:pt idx="281">
                  <c:v>38.681219349382047</c:v>
                </c:pt>
                <c:pt idx="282">
                  <c:v>37.556674106161182</c:v>
                </c:pt>
                <c:pt idx="283">
                  <c:v>36.410938157940592</c:v>
                </c:pt>
                <c:pt idx="284">
                  <c:v>35.243807343118988</c:v>
                </c:pt>
                <c:pt idx="285">
                  <c:v>34.055087878755927</c:v>
                </c:pt>
                <c:pt idx="286">
                  <c:v>32.844597143859403</c:v>
                </c:pt>
                <c:pt idx="287">
                  <c:v>31.61216447766779</c:v>
                </c:pt>
                <c:pt idx="288">
                  <c:v>30.357631990696063</c:v>
                </c:pt>
                <c:pt idx="289">
                  <c:v>29.080855386071789</c:v>
                </c:pt>
                <c:pt idx="290">
                  <c:v>27.781704788447627</c:v>
                </c:pt>
                <c:pt idx="291">
                  <c:v>26.460065577536056</c:v>
                </c:pt>
                <c:pt idx="292">
                  <c:v>25.115839223072925</c:v>
                </c:pt>
                <c:pt idx="293">
                  <c:v>23.748944117807014</c:v>
                </c:pt>
                <c:pt idx="294">
                  <c:v>22.35931640484776</c:v>
                </c:pt>
                <c:pt idx="295">
                  <c:v>20.946910795594249</c:v>
                </c:pt>
                <c:pt idx="296">
                  <c:v>19.51170137415096</c:v>
                </c:pt>
                <c:pt idx="297">
                  <c:v>18.053682384098494</c:v>
                </c:pt>
                <c:pt idx="298">
                  <c:v>16.572868993257231</c:v>
                </c:pt>
                <c:pt idx="299">
                  <c:v>15.069298032000916</c:v>
                </c:pt>
                <c:pt idx="300">
                  <c:v>13.543028700581402</c:v>
                </c:pt>
                <c:pt idx="301">
                  <c:v>11.994143240867658</c:v>
                </c:pt>
                <c:pt idx="302">
                  <c:v>10.42274756787495</c:v>
                </c:pt>
                <c:pt idx="303">
                  <c:v>8.8289718564776649</c:v>
                </c:pt>
                <c:pt idx="304">
                  <c:v>7.2129710787374393</c:v>
                </c:pt>
                <c:pt idx="305">
                  <c:v>5.5749254873673522</c:v>
                </c:pt>
                <c:pt idx="306">
                  <c:v>3.9150410409749838</c:v>
                </c:pt>
                <c:pt idx="307">
                  <c:v>2.2335497668785251</c:v>
                </c:pt>
                <c:pt idx="308">
                  <c:v>0.53071005749470146</c:v>
                </c:pt>
                <c:pt idx="309">
                  <c:v>-1.193193103481093</c:v>
                </c:pt>
                <c:pt idx="310">
                  <c:v>-2.9378479886167668</c:v>
                </c:pt>
                <c:pt idx="311">
                  <c:v>-4.7029160512266799</c:v>
                </c:pt>
                <c:pt idx="312">
                  <c:v>-6.4880319296960067</c:v>
                </c:pt>
                <c:pt idx="313">
                  <c:v>-8.2928035341927568</c:v>
                </c:pt>
                <c:pt idx="314">
                  <c:v>-10.116812217956266</c:v>
                </c:pt>
                <c:pt idx="315">
                  <c:v>-11.95961303495065</c:v>
                </c:pt>
                <c:pt idx="316">
                  <c:v>-13.820735085273725</c:v>
                </c:pt>
                <c:pt idx="317">
                  <c:v>-15.699681949299958</c:v>
                </c:pt>
                <c:pt idx="318">
                  <c:v>-17.595932211100347</c:v>
                </c:pt>
                <c:pt idx="319">
                  <c:v>-19.50894007127053</c:v>
                </c:pt>
                <c:pt idx="320">
                  <c:v>-21.438136048842381</c:v>
                </c:pt>
                <c:pt idx="321">
                  <c:v>-23.382927771537368</c:v>
                </c:pt>
                <c:pt idx="322">
                  <c:v>-25.342700853180276</c:v>
                </c:pt>
                <c:pt idx="323">
                  <c:v>-27.316819856659805</c:v>
                </c:pt>
                <c:pt idx="324">
                  <c:v>-29.30462934039511</c:v>
                </c:pt>
                <c:pt idx="325">
                  <c:v>-31.30545498584911</c:v>
                </c:pt>
                <c:pt idx="326">
                  <c:v>-33.318604803209467</c:v>
                </c:pt>
                <c:pt idx="327">
                  <c:v>-35.343370411946296</c:v>
                </c:pt>
                <c:pt idx="328">
                  <c:v>-37.379028392553408</c:v>
                </c:pt>
                <c:pt idx="329">
                  <c:v>-39.424841705379578</c:v>
                </c:pt>
                <c:pt idx="330">
                  <c:v>-41.48006117207234</c:v>
                </c:pt>
                <c:pt idx="331">
                  <c:v>-43.54392701476695</c:v>
                </c:pt>
                <c:pt idx="332">
                  <c:v>-45.615670447789284</c:v>
                </c:pt>
                <c:pt idx="333">
                  <c:v>-47.694515316279166</c:v>
                </c:pt>
                <c:pt idx="334">
                  <c:v>-49.779679775792459</c:v>
                </c:pt>
                <c:pt idx="335">
                  <c:v>-51.87037800661659</c:v>
                </c:pt>
                <c:pt idx="336">
                  <c:v>-53.965821956210277</c:v>
                </c:pt>
                <c:pt idx="337">
                  <c:v>-56.065223102931185</c:v>
                </c:pt>
                <c:pt idx="338">
                  <c:v>-58.167794233885161</c:v>
                </c:pt>
                <c:pt idx="339">
                  <c:v>-60.272751229585509</c:v>
                </c:pt>
                <c:pt idx="340">
                  <c:v>-62.379314847858353</c:v>
                </c:pt>
                <c:pt idx="341">
                  <c:v>-64.486712499314478</c:v>
                </c:pt>
                <c:pt idx="342">
                  <c:v>-66.594180006588829</c:v>
                </c:pt>
                <c:pt idx="343">
                  <c:v>-68.700963339504654</c:v>
                </c:pt>
                <c:pt idx="344">
                  <c:v>-70.806320318311407</c:v>
                </c:pt>
                <c:pt idx="345">
                  <c:v>-72.909522277210783</c:v>
                </c:pt>
                <c:pt idx="346">
                  <c:v>-75.00985568050038</c:v>
                </c:pt>
                <c:pt idx="347">
                  <c:v>-77.106623683842997</c:v>
                </c:pt>
                <c:pt idx="348">
                  <c:v>-79.199147633416771</c:v>
                </c:pt>
                <c:pt idx="349">
                  <c:v>-81.286768495999354</c:v>
                </c:pt>
                <c:pt idx="350">
                  <c:v>-83.368848213414253</c:v>
                </c:pt>
                <c:pt idx="351">
                  <c:v>-85.444770975184667</c:v>
                </c:pt>
                <c:pt idx="352">
                  <c:v>-87.5139444037261</c:v>
                </c:pt>
                <c:pt idx="353">
                  <c:v>-89.575800646933772</c:v>
                </c:pt>
                <c:pt idx="354">
                  <c:v>-91.629797373598706</c:v>
                </c:pt>
                <c:pt idx="355">
                  <c:v>-93.675418667702957</c:v>
                </c:pt>
                <c:pt idx="356">
                  <c:v>-95.712175818281082</c:v>
                </c:pt>
                <c:pt idx="357">
                  <c:v>-97.739608002205387</c:v>
                </c:pt>
                <c:pt idx="358">
                  <c:v>-99.757282857942414</c:v>
                </c:pt>
                <c:pt idx="359">
                  <c:v>-101.76479694899501</c:v>
                </c:pt>
                <c:pt idx="360">
                  <c:v>-103.76177611646227</c:v>
                </c:pt>
                <c:pt idx="361">
                  <c:v>-105.74787572079271</c:v>
                </c:pt>
                <c:pt idx="362">
                  <c:v>-107.72278077348579</c:v>
                </c:pt>
                <c:pt idx="363">
                  <c:v>-109.68620596011687</c:v>
                </c:pt>
                <c:pt idx="364">
                  <c:v>-111.63789555666654</c:v>
                </c:pt>
                <c:pt idx="365">
                  <c:v>-113.57762324168181</c:v>
                </c:pt>
                <c:pt idx="366">
                  <c:v>-115.50519180732721</c:v>
                </c:pt>
                <c:pt idx="367">
                  <c:v>-117.42043277283801</c:v>
                </c:pt>
                <c:pt idx="368">
                  <c:v>-119.32320590430754</c:v>
                </c:pt>
                <c:pt idx="369">
                  <c:v>-121.21339864509906</c:v>
                </c:pt>
                <c:pt idx="370">
                  <c:v>-123.0909254614802</c:v>
                </c:pt>
                <c:pt idx="371">
                  <c:v>-124.95572710832175</c:v>
                </c:pt>
                <c:pt idx="372">
                  <c:v>-126.80776981990863</c:v>
                </c:pt>
                <c:pt idx="373">
                  <c:v>-128.6470444310404</c:v>
                </c:pt>
                <c:pt idx="374">
                  <c:v>-130.47356543369614</c:v>
                </c:pt>
                <c:pt idx="375">
                  <c:v>-132.28736997458458</c:v>
                </c:pt>
                <c:pt idx="376">
                  <c:v>-134.08851679889631</c:v>
                </c:pt>
                <c:pt idx="377">
                  <c:v>-135.87708514553384</c:v>
                </c:pt>
                <c:pt idx="378">
                  <c:v>-137.65317359903054</c:v>
                </c:pt>
                <c:pt idx="379">
                  <c:v>-139.4168989032429</c:v>
                </c:pt>
                <c:pt idx="380">
                  <c:v>-141.16839474181484</c:v>
                </c:pt>
                <c:pt idx="381">
                  <c:v>-142.90781049019853</c:v>
                </c:pt>
                <c:pt idx="382">
                  <c:v>-144.63530994391101</c:v>
                </c:pt>
                <c:pt idx="383">
                  <c:v>-146.35107002749953</c:v>
                </c:pt>
                <c:pt idx="384">
                  <c:v>-148.05527948851477</c:v>
                </c:pt>
                <c:pt idx="385">
                  <c:v>-149.74813758060651</c:v>
                </c:pt>
                <c:pt idx="386">
                  <c:v>-151.42985273968441</c:v>
                </c:pt>
                <c:pt idx="387">
                  <c:v>-153.10064125690047</c:v>
                </c:pt>
                <c:pt idx="388">
                  <c:v>-154.7607259520596</c:v>
                </c:pt>
                <c:pt idx="389">
                  <c:v>-156.41033485089883</c:v>
                </c:pt>
                <c:pt idx="390">
                  <c:v>-158.04969986954615</c:v>
                </c:pt>
                <c:pt idx="391">
                  <c:v>-159.67905550933887</c:v>
                </c:pt>
                <c:pt idx="392">
                  <c:v>-161.29863756508439</c:v>
                </c:pt>
                <c:pt idx="393">
                  <c:v>-162.90868184973783</c:v>
                </c:pt>
                <c:pt idx="394">
                  <c:v>-164.50942293841888</c:v>
                </c:pt>
                <c:pt idx="395">
                  <c:v>-166.10109293460994</c:v>
                </c:pt>
                <c:pt idx="396">
                  <c:v>-167.68392026135001</c:v>
                </c:pt>
                <c:pt idx="397">
                  <c:v>-169.25812848019984</c:v>
                </c:pt>
                <c:pt idx="398">
                  <c:v>-170.82393514073692</c:v>
                </c:pt>
                <c:pt idx="399">
                  <c:v>-172.38155066332592</c:v>
                </c:pt>
                <c:pt idx="400">
                  <c:v>-173.93117725791029</c:v>
                </c:pt>
              </c:numCache>
            </c:numRef>
          </c:yVal>
          <c:smooth val="1"/>
          <c:extLst>
            <c:ext xmlns:c16="http://schemas.microsoft.com/office/drawing/2014/chart" uri="{C3380CC4-5D6E-409C-BE32-E72D297353CC}">
              <c16:uniqueId val="{00000001-E2D9-4BFB-A900-F38F4F3A0A20}"/>
            </c:ext>
          </c:extLst>
        </c:ser>
        <c:dLbls>
          <c:showLegendKey val="0"/>
          <c:showVal val="0"/>
          <c:showCatName val="0"/>
          <c:showSerName val="0"/>
          <c:showPercent val="0"/>
          <c:showBubbleSize val="0"/>
        </c:dLbls>
        <c:axId val="18290176"/>
        <c:axId val="18291712"/>
      </c:scatterChart>
      <c:valAx>
        <c:axId val="5305031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530505088"/>
        <c:crossesAt val="0"/>
        <c:crossBetween val="midCat"/>
      </c:valAx>
      <c:valAx>
        <c:axId val="530505088"/>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530503168"/>
        <c:crossesAt val="100"/>
        <c:crossBetween val="midCat"/>
        <c:majorUnit val="20"/>
      </c:valAx>
      <c:valAx>
        <c:axId val="18290176"/>
        <c:scaling>
          <c:logBase val="10"/>
          <c:orientation val="minMax"/>
        </c:scaling>
        <c:delete val="1"/>
        <c:axPos val="b"/>
        <c:numFmt formatCode="0" sourceLinked="1"/>
        <c:majorTickMark val="out"/>
        <c:minorTickMark val="none"/>
        <c:tickLblPos val="nextTo"/>
        <c:crossAx val="18291712"/>
        <c:crossesAt val="0"/>
        <c:crossBetween val="midCat"/>
      </c:valAx>
      <c:valAx>
        <c:axId val="1829171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zh-TW"/>
          </a:p>
        </c:txPr>
        <c:crossAx val="18290176"/>
        <c:crosses val="max"/>
        <c:crossBetween val="midCat"/>
        <c:majorUnit val="40"/>
      </c:valAx>
    </c:plotArea>
    <c:legend>
      <c:legendPos val="r"/>
      <c:layout>
        <c:manualLayout>
          <c:xMode val="edge"/>
          <c:yMode val="edge"/>
          <c:x val="0.13719998623330196"/>
          <c:y val="0.64321598813601211"/>
          <c:w val="0.18049736933568236"/>
          <c:h val="0.12304710956048322"/>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Gain</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30.99741351589649</c:v>
                </c:pt>
                <c:pt idx="1">
                  <c:v>30.9950194475968</c:v>
                </c:pt>
                <c:pt idx="2">
                  <c:v>30.992513964075851</c:v>
                </c:pt>
                <c:pt idx="3">
                  <c:v>30.989891949102482</c:v>
                </c:pt>
                <c:pt idx="4">
                  <c:v>30.987148058050195</c:v>
                </c:pt>
                <c:pt idx="5">
                  <c:v>30.984276708322923</c:v>
                </c:pt>
                <c:pt idx="6">
                  <c:v>30.981272069438869</c:v>
                </c:pt>
                <c:pt idx="7">
                  <c:v>30.978128052766063</c:v>
                </c:pt>
                <c:pt idx="8">
                  <c:v>30.974838300903823</c:v>
                </c:pt>
                <c:pt idx="9">
                  <c:v>30.971396176704925</c:v>
                </c:pt>
                <c:pt idx="10">
                  <c:v>30.967794751933969</c:v>
                </c:pt>
                <c:pt idx="11">
                  <c:v>30.964026795558304</c:v>
                </c:pt>
                <c:pt idx="12">
                  <c:v>30.960084761668856</c:v>
                </c:pt>
                <c:pt idx="13">
                  <c:v>30.955960777029073</c:v>
                </c:pt>
                <c:pt idx="14">
                  <c:v>30.951646628251765</c:v>
                </c:pt>
                <c:pt idx="15">
                  <c:v>30.947133748604582</c:v>
                </c:pt>
                <c:pt idx="16">
                  <c:v>30.942413204446645</c:v>
                </c:pt>
                <c:pt idx="17">
                  <c:v>30.93747568130053</c:v>
                </c:pt>
                <c:pt idx="18">
                  <c:v>30.932311469565462</c:v>
                </c:pt>
                <c:pt idx="19">
                  <c:v>30.926910449879959</c:v>
                </c:pt>
                <c:pt idx="20">
                  <c:v>30.92126207814421</c:v>
                </c:pt>
                <c:pt idx="21">
                  <c:v>30.915355370215025</c:v>
                </c:pt>
                <c:pt idx="22">
                  <c:v>30.909178886289109</c:v>
                </c:pt>
                <c:pt idx="23">
                  <c:v>30.902720714993169</c:v>
                </c:pt>
                <c:pt idx="24">
                  <c:v>30.895968457202741</c:v>
                </c:pt>
                <c:pt idx="25">
                  <c:v>30.888909209615271</c:v>
                </c:pt>
                <c:pt idx="26">
                  <c:v>30.881529548106631</c:v>
                </c:pt>
                <c:pt idx="27">
                  <c:v>30.873815510904461</c:v>
                </c:pt>
                <c:pt idx="28">
                  <c:v>30.865752581616299</c:v>
                </c:pt>
                <c:pt idx="29">
                  <c:v>30.857325672155021</c:v>
                </c:pt>
                <c:pt idx="30">
                  <c:v>30.848519105609373</c:v>
                </c:pt>
                <c:pt idx="31">
                  <c:v>30.839316599112855</c:v>
                </c:pt>
                <c:pt idx="32">
                  <c:v>30.829701246769822</c:v>
                </c:pt>
                <c:pt idx="33">
                  <c:v>30.819655502703935</c:v>
                </c:pt>
                <c:pt idx="34">
                  <c:v>30.809161164300619</c:v>
                </c:pt>
                <c:pt idx="35">
                  <c:v>30.798199355721742</c:v>
                </c:pt>
                <c:pt idx="36">
                  <c:v>30.786750511778056</c:v>
                </c:pt>
                <c:pt idx="37">
                  <c:v>30.774794362252308</c:v>
                </c:pt>
                <c:pt idx="38">
                  <c:v>30.762309916773532</c:v>
                </c:pt>
                <c:pt idx="39">
                  <c:v>30.749275450351021</c:v>
                </c:pt>
                <c:pt idx="40">
                  <c:v>30.735668489684695</c:v>
                </c:pt>
                <c:pt idx="41">
                  <c:v>30.721465800376656</c:v>
                </c:pt>
                <c:pt idx="42">
                  <c:v>30.706643375177421</c:v>
                </c:pt>
                <c:pt idx="43">
                  <c:v>30.691176423408582</c:v>
                </c:pt>
                <c:pt idx="44">
                  <c:v>30.675039361711995</c:v>
                </c:pt>
                <c:pt idx="45">
                  <c:v>30.658205806284201</c:v>
                </c:pt>
                <c:pt idx="46">
                  <c:v>30.640648566762351</c:v>
                </c:pt>
                <c:pt idx="47">
                  <c:v>30.622339641936179</c:v>
                </c:pt>
                <c:pt idx="48">
                  <c:v>30.603250217467416</c:v>
                </c:pt>
                <c:pt idx="49">
                  <c:v>30.583350665804854</c:v>
                </c:pt>
                <c:pt idx="50">
                  <c:v>30.562610548489292</c:v>
                </c:pt>
                <c:pt idx="51">
                  <c:v>30.540998621047429</c:v>
                </c:pt>
                <c:pt idx="52">
                  <c:v>30.518482840677763</c:v>
                </c:pt>
                <c:pt idx="53">
                  <c:v>30.49503037693426</c:v>
                </c:pt>
                <c:pt idx="54">
                  <c:v>30.470607625614576</c:v>
                </c:pt>
                <c:pt idx="55">
                  <c:v>30.445180226059289</c:v>
                </c:pt>
                <c:pt idx="56">
                  <c:v>30.418713082066038</c:v>
                </c:pt>
                <c:pt idx="57">
                  <c:v>30.391170386618093</c:v>
                </c:pt>
                <c:pt idx="58">
                  <c:v>30.362515650620015</c:v>
                </c:pt>
                <c:pt idx="59">
                  <c:v>30.332711735823683</c:v>
                </c:pt>
                <c:pt idx="60">
                  <c:v>30.301720892116009</c:v>
                </c:pt>
                <c:pt idx="61">
                  <c:v>30.269504799324608</c:v>
                </c:pt>
                <c:pt idx="62">
                  <c:v>30.236024613679657</c:v>
                </c:pt>
                <c:pt idx="63">
                  <c:v>30.201241019048897</c:v>
                </c:pt>
                <c:pt idx="64">
                  <c:v>30.165114283038118</c:v>
                </c:pt>
                <c:pt idx="65">
                  <c:v>30.127604318021497</c:v>
                </c:pt>
                <c:pt idx="66">
                  <c:v>30.088670747134589</c:v>
                </c:pt>
                <c:pt idx="67">
                  <c:v>30.048272975228194</c:v>
                </c:pt>
                <c:pt idx="68">
                  <c:v>30.006370264742664</c:v>
                </c:pt>
                <c:pt idx="69">
                  <c:v>29.962921816421506</c:v>
                </c:pt>
                <c:pt idx="70">
                  <c:v>29.91788685473826</c:v>
                </c:pt>
                <c:pt idx="71">
                  <c:v>29.871224717864092</c:v>
                </c:pt>
                <c:pt idx="72">
                  <c:v>29.82289495195409</c:v>
                </c:pt>
                <c:pt idx="73">
                  <c:v>29.772857409479379</c:v>
                </c:pt>
                <c:pt idx="74">
                  <c:v>29.721072351279691</c:v>
                </c:pt>
                <c:pt idx="75">
                  <c:v>29.66750055195816</c:v>
                </c:pt>
                <c:pt idx="76">
                  <c:v>29.612103408187085</c:v>
                </c:pt>
                <c:pt idx="77">
                  <c:v>29.554843049441256</c:v>
                </c:pt>
                <c:pt idx="78">
                  <c:v>29.495682450624788</c:v>
                </c:pt>
                <c:pt idx="79">
                  <c:v>29.434585546009302</c:v>
                </c:pt>
                <c:pt idx="80">
                  <c:v>29.371517343856581</c:v>
                </c:pt>
                <c:pt idx="81">
                  <c:v>29.306444041058139</c:v>
                </c:pt>
                <c:pt idx="82">
                  <c:v>29.239333137088924</c:v>
                </c:pt>
                <c:pt idx="83">
                  <c:v>29.170153546542959</c:v>
                </c:pt>
                <c:pt idx="84">
                  <c:v>29.098875709496262</c:v>
                </c:pt>
                <c:pt idx="85">
                  <c:v>29.02547169892766</c:v>
                </c:pt>
                <c:pt idx="86">
                  <c:v>28.949915324421234</c:v>
                </c:pt>
                <c:pt idx="87">
                  <c:v>28.87218223137695</c:v>
                </c:pt>
                <c:pt idx="88">
                  <c:v>28.792249994966941</c:v>
                </c:pt>
                <c:pt idx="89">
                  <c:v>28.710098208096433</c:v>
                </c:pt>
                <c:pt idx="90">
                  <c:v>28.62570856265879</c:v>
                </c:pt>
                <c:pt idx="91">
                  <c:v>28.539064923414163</c:v>
                </c:pt>
                <c:pt idx="92">
                  <c:v>28.450153393870913</c:v>
                </c:pt>
                <c:pt idx="93">
                  <c:v>28.358962373606857</c:v>
                </c:pt>
                <c:pt idx="94">
                  <c:v>28.265482606533912</c:v>
                </c:pt>
                <c:pt idx="95">
                  <c:v>28.169707219683101</c:v>
                </c:pt>
                <c:pt idx="96">
                  <c:v>28.071631752166901</c:v>
                </c:pt>
                <c:pt idx="97">
                  <c:v>27.971254174060949</c:v>
                </c:pt>
                <c:pt idx="98">
                  <c:v>27.868574895036055</c:v>
                </c:pt>
                <c:pt idx="99">
                  <c:v>27.763596762663209</c:v>
                </c:pt>
                <c:pt idx="100">
                  <c:v>27.656325050406931</c:v>
                </c:pt>
                <c:pt idx="101">
                  <c:v>27.546767435414846</c:v>
                </c:pt>
                <c:pt idx="102">
                  <c:v>27.434933966302427</c:v>
                </c:pt>
                <c:pt idx="103">
                  <c:v>27.320837021219411</c:v>
                </c:pt>
                <c:pt idx="104">
                  <c:v>27.204491256568222</c:v>
                </c:pt>
                <c:pt idx="105">
                  <c:v>27.085913546822376</c:v>
                </c:pt>
                <c:pt idx="106">
                  <c:v>26.965122915964187</c:v>
                </c:pt>
                <c:pt idx="107">
                  <c:v>26.842140461124995</c:v>
                </c:pt>
                <c:pt idx="108">
                  <c:v>26.716989269066062</c:v>
                </c:pt>
                <c:pt idx="109">
                  <c:v>26.589694326185086</c:v>
                </c:pt>
                <c:pt idx="110">
                  <c:v>26.460282422769971</c:v>
                </c:pt>
                <c:pt idx="111">
                  <c:v>26.328782052249228</c:v>
                </c:pt>
                <c:pt idx="112">
                  <c:v>26.195223306206085</c:v>
                </c:pt>
                <c:pt idx="113">
                  <c:v>26.059637765931978</c:v>
                </c:pt>
                <c:pt idx="114">
                  <c:v>25.922058391294144</c:v>
                </c:pt>
                <c:pt idx="115">
                  <c:v>25.782519407683122</c:v>
                </c:pt>
                <c:pt idx="116">
                  <c:v>25.641056191787953</c:v>
                </c:pt>
                <c:pt idx="117">
                  <c:v>25.497705156922667</c:v>
                </c:pt>
                <c:pt idx="118">
                  <c:v>25.352503638595575</c:v>
                </c:pt>
                <c:pt idx="119">
                  <c:v>25.205489780976343</c:v>
                </c:pt>
                <c:pt idx="120">
                  <c:v>25.056702424873286</c:v>
                </c:pt>
                <c:pt idx="121">
                  <c:v>24.906180997787718</c:v>
                </c:pt>
                <c:pt idx="122">
                  <c:v>24.753965406562656</c:v>
                </c:pt>
                <c:pt idx="123">
                  <c:v>24.600095933092824</c:v>
                </c:pt>
                <c:pt idx="124">
                  <c:v>24.444613133509172</c:v>
                </c:pt>
                <c:pt idx="125">
                  <c:v>24.287557741199318</c:v>
                </c:pt>
                <c:pt idx="126">
                  <c:v>24.128970573971504</c:v>
                </c:pt>
                <c:pt idx="127">
                  <c:v>23.968892445618277</c:v>
                </c:pt>
                <c:pt idx="128">
                  <c:v>23.807364082085478</c:v>
                </c:pt>
                <c:pt idx="129">
                  <c:v>23.644426042403357</c:v>
                </c:pt>
                <c:pt idx="130">
                  <c:v>23.480118644491</c:v>
                </c:pt>
                <c:pt idx="131">
                  <c:v>23.314481895901483</c:v>
                </c:pt>
                <c:pt idx="132">
                  <c:v>23.147555429535171</c:v>
                </c:pt>
                <c:pt idx="133">
                  <c:v>22.979378444311209</c:v>
                </c:pt>
                <c:pt idx="134">
                  <c:v>22.809989650753934</c:v>
                </c:pt>
                <c:pt idx="135">
                  <c:v>22.639427221420014</c:v>
                </c:pt>
                <c:pt idx="136">
                  <c:v>22.46772874606609</c:v>
                </c:pt>
                <c:pt idx="137">
                  <c:v>22.294931191432227</c:v>
                </c:pt>
                <c:pt idx="138">
                  <c:v>22.121070865497149</c:v>
                </c:pt>
                <c:pt idx="139">
                  <c:v>21.946183386043753</c:v>
                </c:pt>
                <c:pt idx="140">
                  <c:v>21.770303653359463</c:v>
                </c:pt>
                <c:pt idx="141">
                  <c:v>21.593465826884916</c:v>
                </c:pt>
                <c:pt idx="142">
                  <c:v>21.415703305616162</c:v>
                </c:pt>
                <c:pt idx="143">
                  <c:v>21.237048712059106</c:v>
                </c:pt>
                <c:pt idx="144">
                  <c:v>21.057533879531707</c:v>
                </c:pt>
                <c:pt idx="145">
                  <c:v>20.877189842607187</c:v>
                </c:pt>
                <c:pt idx="146">
                  <c:v>20.696046830491994</c:v>
                </c:pt>
                <c:pt idx="147">
                  <c:v>20.514134263133705</c:v>
                </c:pt>
                <c:pt idx="148">
                  <c:v>20.331480749857327</c:v>
                </c:pt>
                <c:pt idx="149">
                  <c:v>20.148114090332417</c:v>
                </c:pt>
                <c:pt idx="150">
                  <c:v>19.964061277679466</c:v>
                </c:pt>
                <c:pt idx="151">
                  <c:v>19.779348503529338</c:v>
                </c:pt>
                <c:pt idx="152">
                  <c:v>19.594001164857037</c:v>
                </c:pt>
                <c:pt idx="153">
                  <c:v>19.408043872418585</c:v>
                </c:pt>
                <c:pt idx="154">
                  <c:v>19.221500460626906</c:v>
                </c:pt>
                <c:pt idx="155">
                  <c:v>19.034393998711884</c:v>
                </c:pt>
                <c:pt idx="156">
                  <c:v>18.846746803017155</c:v>
                </c:pt>
                <c:pt idx="157">
                  <c:v>18.658580450295108</c:v>
                </c:pt>
                <c:pt idx="158">
                  <c:v>18.469915791870068</c:v>
                </c:pt>
                <c:pt idx="159">
                  <c:v>18.280772968547772</c:v>
                </c:pt>
                <c:pt idx="160">
                  <c:v>18.091171426157651</c:v>
                </c:pt>
                <c:pt idx="161">
                  <c:v>17.901129931622709</c:v>
                </c:pt>
                <c:pt idx="162">
                  <c:v>17.710666589459226</c:v>
                </c:pt>
                <c:pt idx="163">
                  <c:v>17.519798858616667</c:v>
                </c:pt>
                <c:pt idx="164">
                  <c:v>17.328543569575054</c:v>
                </c:pt>
                <c:pt idx="165">
                  <c:v>17.136916941624335</c:v>
                </c:pt>
                <c:pt idx="166">
                  <c:v>16.944934600257035</c:v>
                </c:pt>
                <c:pt idx="167">
                  <c:v>16.752611594611668</c:v>
                </c:pt>
                <c:pt idx="168">
                  <c:v>16.559962414910419</c:v>
                </c:pt>
                <c:pt idx="169">
                  <c:v>16.367001009840813</c:v>
                </c:pt>
                <c:pt idx="170">
                  <c:v>16.17374080383545</c:v>
                </c:pt>
                <c:pt idx="171">
                  <c:v>15.980194714210178</c:v>
                </c:pt>
                <c:pt idx="172">
                  <c:v>15.786375168124467</c:v>
                </c:pt>
                <c:pt idx="173">
                  <c:v>15.592294119333365</c:v>
                </c:pt>
                <c:pt idx="174">
                  <c:v>15.397963064703491</c:v>
                </c:pt>
                <c:pt idx="175">
                  <c:v>15.203393060469915</c:v>
                </c:pt>
                <c:pt idx="176">
                  <c:v>15.00859473821396</c:v>
                </c:pt>
                <c:pt idx="177">
                  <c:v>14.813578320545385</c:v>
                </c:pt>
                <c:pt idx="178">
                  <c:v>14.618353636475213</c:v>
                </c:pt>
                <c:pt idx="179">
                  <c:v>14.422930136468077</c:v>
                </c:pt>
                <c:pt idx="180">
                  <c:v>14.227316907165955</c:v>
                </c:pt>
                <c:pt idx="181">
                  <c:v>14.031522685776595</c:v>
                </c:pt>
                <c:pt idx="182">
                  <c:v>13.835555874122907</c:v>
                </c:pt>
                <c:pt idx="183">
                  <c:v>13.639424552350642</c:v>
                </c:pt>
                <c:pt idx="184">
                  <c:v>13.443136492293961</c:v>
                </c:pt>
                <c:pt idx="185">
                  <c:v>13.246699170499733</c:v>
                </c:pt>
                <c:pt idx="186">
                  <c:v>13.050119780912821</c:v>
                </c:pt>
                <c:pt idx="187">
                  <c:v>12.853405247225774</c:v>
                </c:pt>
                <c:pt idx="188">
                  <c:v>12.65656223489774</c:v>
                </c:pt>
                <c:pt idx="189">
                  <c:v>12.459597162847801</c:v>
                </c:pt>
                <c:pt idx="190">
                  <c:v>12.26251621482959</c:v>
                </c:pt>
                <c:pt idx="191">
                  <c:v>12.065325350493934</c:v>
                </c:pt>
                <c:pt idx="192">
                  <c:v>11.868030316147648</c:v>
                </c:pt>
                <c:pt idx="193">
                  <c:v>11.670636655216931</c:v>
                </c:pt>
                <c:pt idx="194">
                  <c:v>11.473149718424098</c:v>
                </c:pt>
                <c:pt idx="195">
                  <c:v>11.275574673687151</c:v>
                </c:pt>
                <c:pt idx="196">
                  <c:v>11.077916515752097</c:v>
                </c:pt>
                <c:pt idx="197">
                  <c:v>10.880180075567713</c:v>
                </c:pt>
                <c:pt idx="198">
                  <c:v>10.68237002941358</c:v>
                </c:pt>
                <c:pt idx="199">
                  <c:v>10.484490907791505</c:v>
                </c:pt>
                <c:pt idx="200">
                  <c:v>10.286547104091444</c:v>
                </c:pt>
                <c:pt idx="201">
                  <c:v>10.088542883042631</c:v>
                </c:pt>
                <c:pt idx="202">
                  <c:v>9.8904823889611269</c:v>
                </c:pt>
                <c:pt idx="203">
                  <c:v>9.6923696538046844</c:v>
                </c:pt>
                <c:pt idx="204">
                  <c:v>9.4942086050463903</c:v>
                </c:pt>
                <c:pt idx="205">
                  <c:v>9.2960030733782038</c:v>
                </c:pt>
                <c:pt idx="206">
                  <c:v>9.0977568002556382</c:v>
                </c:pt>
                <c:pt idx="207">
                  <c:v>8.8994734452951842</c:v>
                </c:pt>
                <c:pt idx="208">
                  <c:v>8.7011565935353499</c:v>
                </c:pt>
                <c:pt idx="209">
                  <c:v>8.5028097625731913</c:v>
                </c:pt>
                <c:pt idx="210">
                  <c:v>8.3044364095871703</c:v>
                </c:pt>
                <c:pt idx="211">
                  <c:v>8.106039938258057</c:v>
                </c:pt>
                <c:pt idx="212">
                  <c:v>7.9076237055989322</c:v>
                </c:pt>
                <c:pt idx="213">
                  <c:v>7.7091910287057654</c:v>
                </c:pt>
                <c:pt idx="214">
                  <c:v>7.5107451914396544</c:v>
                </c:pt>
                <c:pt idx="215">
                  <c:v>7.3122894510523224</c:v>
                </c:pt>
                <c:pt idx="216">
                  <c:v>7.1138270447656495</c:v>
                </c:pt>
                <c:pt idx="217">
                  <c:v>6.9153611963170851</c:v>
                </c:pt>
                <c:pt idx="218">
                  <c:v>6.7168951224815538</c:v>
                </c:pt>
                <c:pt idx="219">
                  <c:v>6.5184320395815902</c:v>
                </c:pt>
                <c:pt idx="220">
                  <c:v>6.3199751699966153</c:v>
                </c:pt>
                <c:pt idx="221">
                  <c:v>6.1215277486828059</c:v>
                </c:pt>
                <c:pt idx="222">
                  <c:v>5.9230930297144893</c:v>
                </c:pt>
                <c:pt idx="223">
                  <c:v>5.7246742928587135</c:v>
                </c:pt>
                <c:pt idx="224">
                  <c:v>5.5262748501937677</c:v>
                </c:pt>
                <c:pt idx="225">
                  <c:v>5.327898052783425</c:v>
                </c:pt>
                <c:pt idx="226">
                  <c:v>5.1295472974176493</c:v>
                </c:pt>
                <c:pt idx="227">
                  <c:v>4.9312260334314386</c:v>
                </c:pt>
                <c:pt idx="228">
                  <c:v>4.7329377696130761</c:v>
                </c:pt>
                <c:pt idx="229">
                  <c:v>4.5346860812128043</c:v>
                </c:pt>
                <c:pt idx="230">
                  <c:v>4.3364746170636401</c:v>
                </c:pt>
                <c:pt idx="231">
                  <c:v>4.1383071068254287</c:v>
                </c:pt>
                <c:pt idx="232">
                  <c:v>3.9401873683635897</c:v>
                </c:pt>
                <c:pt idx="233">
                  <c:v>3.7421193152737735</c:v>
                </c:pt>
                <c:pt idx="234">
                  <c:v>3.5441069645640328</c:v>
                </c:pt>
                <c:pt idx="235">
                  <c:v>3.3461544445054359</c:v>
                </c:pt>
                <c:pt idx="236">
                  <c:v>3.1482660026628144</c:v>
                </c:pt>
                <c:pt idx="237">
                  <c:v>2.9504460141165096</c:v>
                </c:pt>
                <c:pt idx="238">
                  <c:v>2.7526989898865879</c:v>
                </c:pt>
                <c:pt idx="239">
                  <c:v>2.5550295855703342</c:v>
                </c:pt>
                <c:pt idx="240">
                  <c:v>2.3574426102042216</c:v>
                </c:pt>
                <c:pt idx="241">
                  <c:v>2.1599430353609037</c:v>
                </c:pt>
                <c:pt idx="242">
                  <c:v>1.9625360044921931</c:v>
                </c:pt>
                <c:pt idx="243">
                  <c:v>1.7652268425279756</c:v>
                </c:pt>
                <c:pt idx="244">
                  <c:v>1.5680210657417968</c:v>
                </c:pt>
                <c:pt idx="245">
                  <c:v>1.3709243918923315</c:v>
                </c:pt>
                <c:pt idx="246">
                  <c:v>1.1739427506507201</c:v>
                </c:pt>
                <c:pt idx="247">
                  <c:v>0.9770822943224583</c:v>
                </c:pt>
                <c:pt idx="248">
                  <c:v>0.78034940887271431</c:v>
                </c:pt>
                <c:pt idx="249">
                  <c:v>0.58375072526264826</c:v>
                </c:pt>
                <c:pt idx="250">
                  <c:v>0.38729313110428309</c:v>
                </c:pt>
                <c:pt idx="251">
                  <c:v>0.19098378264140606</c:v>
                </c:pt>
                <c:pt idx="252">
                  <c:v>-5.1698829406117888E-3</c:v>
                </c:pt>
                <c:pt idx="253">
                  <c:v>-0.201160134867339</c:v>
                </c:pt>
                <c:pt idx="254">
                  <c:v>-0.39697893578941057</c:v>
                </c:pt>
                <c:pt idx="255">
                  <c:v>-0.59261792845461758</c:v>
                </c:pt>
                <c:pt idx="256">
                  <c:v>-0.78806842203674088</c:v>
                </c:pt>
                <c:pt idx="257">
                  <c:v>-0.98332137812199927</c:v>
                </c:pt>
                <c:pt idx="258">
                  <c:v>-1.1783673963542154</c:v>
                </c:pt>
                <c:pt idx="259">
                  <c:v>-1.3731966997435492</c:v>
                </c:pt>
                <c:pt idx="260">
                  <c:v>-1.567799119643644</c:v>
                </c:pt>
                <c:pt idx="261">
                  <c:v>-1.7621640804059975</c:v>
                </c:pt>
                <c:pt idx="262">
                  <c:v>-1.9562805837216648</c:v>
                </c:pt>
                <c:pt idx="263">
                  <c:v>-2.1501371926635318</c:v>
                </c:pt>
                <c:pt idx="264">
                  <c:v>-2.3437220154453224</c:v>
                </c:pt>
                <c:pt idx="265">
                  <c:v>-2.5370226889165033</c:v>
                </c:pt>
                <c:pt idx="266">
                  <c:v>-2.7300263618158862</c:v>
                </c:pt>
                <c:pt idx="267">
                  <c:v>-2.9227196778102162</c:v>
                </c:pt>
                <c:pt idx="268">
                  <c:v>-3.1150887583483549</c:v>
                </c:pt>
                <c:pt idx="269">
                  <c:v>-3.3071191853656594</c:v>
                </c:pt>
                <c:pt idx="270">
                  <c:v>-3.4987959838780918</c:v>
                </c:pt>
                <c:pt idx="271">
                  <c:v>-3.6901036045104658</c:v>
                </c:pt>
                <c:pt idx="272">
                  <c:v>-3.8810259060083054</c:v>
                </c:pt>
                <c:pt idx="273">
                  <c:v>-4.0715461377891318</c:v>
                </c:pt>
                <c:pt idx="274">
                  <c:v>-4.2616469225937212</c:v>
                </c:pt>
                <c:pt idx="275">
                  <c:v>-4.451310239305923</c:v>
                </c:pt>
                <c:pt idx="276">
                  <c:v>-4.6405174060145171</c:v>
                </c:pt>
                <c:pt idx="277">
                  <c:v>-4.8292490633987892</c:v>
                </c:pt>
                <c:pt idx="278">
                  <c:v>-5.0174851585263855</c:v>
                </c:pt>
                <c:pt idx="279">
                  <c:v>-5.2052049291591942</c:v>
                </c:pt>
                <c:pt idx="280">
                  <c:v>-5.3923868886718349</c:v>
                </c:pt>
                <c:pt idx="281">
                  <c:v>-5.5790088116941297</c:v>
                </c:pt>
                <c:pt idx="282">
                  <c:v>-5.765047720598214</c:v>
                </c:pt>
                <c:pt idx="283">
                  <c:v>-5.9504798729586765</c:v>
                </c:pt>
                <c:pt idx="284">
                  <c:v>-6.1352807501230622</c:v>
                </c:pt>
                <c:pt idx="285">
                  <c:v>-6.3194250470379112</c:v>
                </c:pt>
                <c:pt idx="286">
                  <c:v>-6.5028866634845643</c:v>
                </c:pt>
                <c:pt idx="287">
                  <c:v>-6.6856386968865653</c:v>
                </c:pt>
                <c:pt idx="288">
                  <c:v>-6.8676534368588129</c:v>
                </c:pt>
                <c:pt idx="289">
                  <c:v>-7.048902361675883</c:v>
                </c:pt>
                <c:pt idx="290">
                  <c:v>-7.2293561368441273</c:v>
                </c:pt>
                <c:pt idx="291">
                  <c:v>-7.4089846159681878</c:v>
                </c:pt>
                <c:pt idx="292">
                  <c:v>-7.5877568441087213</c:v>
                </c:pt>
                <c:pt idx="293">
                  <c:v>-7.7656410638304232</c:v>
                </c:pt>
                <c:pt idx="294">
                  <c:v>-7.9426047241488247</c:v>
                </c:pt>
                <c:pt idx="295">
                  <c:v>-8.1186144925741619</c:v>
                </c:pt>
                <c:pt idx="296">
                  <c:v>-8.2936362704679354</c:v>
                </c:pt>
                <c:pt idx="297">
                  <c:v>-8.4676352119094123</c:v>
                </c:pt>
                <c:pt idx="298">
                  <c:v>-8.6405757462778201</c:v>
                </c:pt>
                <c:pt idx="299">
                  <c:v>-8.8124216047445341</c:v>
                </c:pt>
                <c:pt idx="300">
                  <c:v>-8.9831358508634782</c:v>
                </c:pt>
                <c:pt idx="301">
                  <c:v>-9.1526809154365285</c:v>
                </c:pt>
                <c:pt idx="302">
                  <c:v>-9.3210186358177864</c:v>
                </c:pt>
                <c:pt idx="303">
                  <c:v>-9.4881102998034823</c:v>
                </c:pt>
                <c:pt idx="304">
                  <c:v>-9.6539166942351233</c:v>
                </c:pt>
                <c:pt idx="305">
                  <c:v>-9.8183981584200861</c:v>
                </c:pt>
                <c:pt idx="306">
                  <c:v>-9.9815146424477419</c:v>
                </c:pt>
                <c:pt idx="307">
                  <c:v>-10.143225770449789</c:v>
                </c:pt>
                <c:pt idx="308">
                  <c:v>-10.30349090881921</c:v>
                </c:pt>
                <c:pt idx="309">
                  <c:v>-10.462269239367149</c:v>
                </c:pt>
                <c:pt idx="310">
                  <c:v>-10.61951983735597</c:v>
                </c:pt>
                <c:pt idx="311">
                  <c:v>-10.775201754304645</c:v>
                </c:pt>
                <c:pt idx="312">
                  <c:v>-10.929274105416516</c:v>
                </c:pt>
                <c:pt idx="313">
                  <c:v>-11.081696161431456</c:v>
                </c:pt>
                <c:pt idx="314">
                  <c:v>-11.232427444654238</c:v>
                </c:pt>
                <c:pt idx="315">
                  <c:v>-11.381427828859305</c:v>
                </c:pt>
                <c:pt idx="316">
                  <c:v>-11.528657642718857</c:v>
                </c:pt>
                <c:pt idx="317">
                  <c:v>-11.674077776348732</c:v>
                </c:pt>
                <c:pt idx="318">
                  <c:v>-11.817649790513254</c:v>
                </c:pt>
                <c:pt idx="319">
                  <c:v>-11.959336027979312</c:v>
                </c:pt>
                <c:pt idx="320">
                  <c:v>-12.099099726459842</c:v>
                </c:pt>
                <c:pt idx="321">
                  <c:v>-12.236905132540723</c:v>
                </c:pt>
                <c:pt idx="322">
                  <c:v>-12.372717615942094</c:v>
                </c:pt>
                <c:pt idx="323">
                  <c:v>-12.506503783427299</c:v>
                </c:pt>
                <c:pt idx="324">
                  <c:v>-12.638231591639652</c:v>
                </c:pt>
                <c:pt idx="325">
                  <c:v>-12.767870458121902</c:v>
                </c:pt>
                <c:pt idx="326">
                  <c:v>-12.89539136975403</c:v>
                </c:pt>
                <c:pt idx="327">
                  <c:v>-13.020766987834495</c:v>
                </c:pt>
                <c:pt idx="328">
                  <c:v>-13.143971749027651</c:v>
                </c:pt>
                <c:pt idx="329">
                  <c:v>-13.264981961407049</c:v>
                </c:pt>
                <c:pt idx="330">
                  <c:v>-13.38377589484066</c:v>
                </c:pt>
                <c:pt idx="331">
                  <c:v>-13.500333864989738</c:v>
                </c:pt>
                <c:pt idx="332">
                  <c:v>-13.614638310228582</c:v>
                </c:pt>
                <c:pt idx="333">
                  <c:v>-13.726673860837222</c:v>
                </c:pt>
                <c:pt idx="334">
                  <c:v>-13.836427399872859</c:v>
                </c:pt>
                <c:pt idx="335">
                  <c:v>-13.943888115188358</c:v>
                </c:pt>
                <c:pt idx="336">
                  <c:v>-14.0490475421354</c:v>
                </c:pt>
                <c:pt idx="337">
                  <c:v>-14.151899596568832</c:v>
                </c:pt>
                <c:pt idx="338">
                  <c:v>-14.252440597847675</c:v>
                </c:pt>
                <c:pt idx="339">
                  <c:v>-14.350669281619227</c:v>
                </c:pt>
                <c:pt idx="340">
                  <c:v>-14.446586802260724</c:v>
                </c:pt>
                <c:pt idx="341">
                  <c:v>-14.540196724946142</c:v>
                </c:pt>
                <c:pt idx="342">
                  <c:v>-14.631505007398205</c:v>
                </c:pt>
                <c:pt idx="343">
                  <c:v>-14.720519971477966</c:v>
                </c:pt>
                <c:pt idx="344">
                  <c:v>-14.807252264852956</c:v>
                </c:pt>
                <c:pt idx="345">
                  <c:v>-14.891714813071308</c:v>
                </c:pt>
                <c:pt idx="346">
                  <c:v>-14.973922762449773</c:v>
                </c:pt>
                <c:pt idx="347">
                  <c:v>-15.053893414257864</c:v>
                </c:pt>
                <c:pt idx="348">
                  <c:v>-15.131646150748308</c:v>
                </c:pt>
                <c:pt idx="349">
                  <c:v>-15.207202353642895</c:v>
                </c:pt>
                <c:pt idx="350">
                  <c:v>-15.280585315733996</c:v>
                </c:pt>
                <c:pt idx="351">
                  <c:v>-15.351820146303419</c:v>
                </c:pt>
                <c:pt idx="352">
                  <c:v>-15.420933671092314</c:v>
                </c:pt>
                <c:pt idx="353">
                  <c:v>-15.487954327578457</c:v>
                </c:pt>
                <c:pt idx="354">
                  <c:v>-15.552912056330152</c:v>
                </c:pt>
                <c:pt idx="355">
                  <c:v>-15.615838189209622</c:v>
                </c:pt>
                <c:pt idx="356">
                  <c:v>-15.676765335193483</c:v>
                </c:pt>
                <c:pt idx="357">
                  <c:v>-15.735727264564245</c:v>
                </c:pt>
                <c:pt idx="358">
                  <c:v>-15.792758792205452</c:v>
                </c:pt>
                <c:pt idx="359">
                  <c:v>-15.847895660704292</c:v>
                </c:pt>
                <c:pt idx="360">
                  <c:v>-15.901174423931625</c:v>
                </c:pt>
                <c:pt idx="361">
                  <c:v>-15.95263233172874</c:v>
                </c:pt>
                <c:pt idx="362">
                  <c:v>-16.002307216286248</c:v>
                </c:pt>
                <c:pt idx="363">
                  <c:v>-16.050237380752588</c:v>
                </c:pt>
                <c:pt idx="364">
                  <c:v>-16.096461490559431</c:v>
                </c:pt>
                <c:pt idx="365">
                  <c:v>-16.141018467898537</c:v>
                </c:pt>
                <c:pt idx="366">
                  <c:v>-16.18394738973231</c:v>
                </c:pt>
                <c:pt idx="367">
                  <c:v>-16.225287389666477</c:v>
                </c:pt>
                <c:pt idx="368">
                  <c:v>-16.265077563961022</c:v>
                </c:pt>
                <c:pt idx="369">
                  <c:v>-16.303356881903731</c:v>
                </c:pt>
                <c:pt idx="370">
                  <c:v>-16.340164100721488</c:v>
                </c:pt>
                <c:pt idx="371">
                  <c:v>-16.375537685156036</c:v>
                </c:pt>
                <c:pt idx="372">
                  <c:v>-16.409515731787188</c:v>
                </c:pt>
                <c:pt idx="373">
                  <c:v>-16.442135898143306</c:v>
                </c:pt>
                <c:pt idx="374">
                  <c:v>-16.473435336600687</c:v>
                </c:pt>
                <c:pt idx="375">
                  <c:v>-16.503450633037627</c:v>
                </c:pt>
                <c:pt idx="376">
                  <c:v>-16.53221775017693</c:v>
                </c:pt>
                <c:pt idx="377">
                  <c:v>-16.55977197552161</c:v>
                </c:pt>
                <c:pt idx="378">
                  <c:v>-16.586147873763419</c:v>
                </c:pt>
                <c:pt idx="379">
                  <c:v>-16.611379243521782</c:v>
                </c:pt>
                <c:pt idx="380">
                  <c:v>-16.635499078252217</c:v>
                </c:pt>
                <c:pt idx="381">
                  <c:v>-16.658539531147021</c:v>
                </c:pt>
                <c:pt idx="382">
                  <c:v>-16.680531883839343</c:v>
                </c:pt>
                <c:pt idx="383">
                  <c:v>-16.7015065187109</c:v>
                </c:pt>
                <c:pt idx="384">
                  <c:v>-16.721492894597233</c:v>
                </c:pt>
                <c:pt idx="385">
                  <c:v>-16.740519525678479</c:v>
                </c:pt>
                <c:pt idx="386">
                  <c:v>-16.75861396334161</c:v>
                </c:pt>
                <c:pt idx="387">
                  <c:v>-16.775802780799019</c:v>
                </c:pt>
                <c:pt idx="388">
                  <c:v>-16.792111560249129</c:v>
                </c:pt>
                <c:pt idx="389">
                  <c:v>-16.807564882367213</c:v>
                </c:pt>
                <c:pt idx="390">
                  <c:v>-16.822186317918533</c:v>
                </c:pt>
                <c:pt idx="391">
                  <c:v>-16.835998421290675</c:v>
                </c:pt>
                <c:pt idx="392">
                  <c:v>-16.849022725748082</c:v>
                </c:pt>
                <c:pt idx="393">
                  <c:v>-16.861279740218315</c:v>
                </c:pt>
                <c:pt idx="394">
                  <c:v>-16.872788947427289</c:v>
                </c:pt>
                <c:pt idx="395">
                  <c:v>-16.883568803208576</c:v>
                </c:pt>
                <c:pt idx="396">
                  <c:v>-16.893636736820223</c:v>
                </c:pt>
                <c:pt idx="397">
                  <c:v>-16.903009152111483</c:v>
                </c:pt>
                <c:pt idx="398">
                  <c:v>-16.911701429390558</c:v>
                </c:pt>
                <c:pt idx="399">
                  <c:v>-16.919727927853831</c:v>
                </c:pt>
                <c:pt idx="400">
                  <c:v>-16.927101988445997</c:v>
                </c:pt>
                <c:pt idx="401">
                  <c:v>-16.93383593702988</c:v>
                </c:pt>
                <c:pt idx="402">
                  <c:v>-16.939941087753716</c:v>
                </c:pt>
                <c:pt idx="403">
                  <c:v>-16.945427746513005</c:v>
                </c:pt>
                <c:pt idx="404">
                  <c:v>-16.950305214412758</c:v>
                </c:pt>
                <c:pt idx="405">
                  <c:v>-16.95458179114511</c:v>
                </c:pt>
                <c:pt idx="406">
                  <c:v>-16.958264778205766</c:v>
                </c:pt>
                <c:pt idx="407">
                  <c:v>-16.961360481881577</c:v>
                </c:pt>
                <c:pt idx="408">
                  <c:v>-16.963874215949797</c:v>
                </c:pt>
                <c:pt idx="409">
                  <c:v>-16.965810304038143</c:v>
                </c:pt>
                <c:pt idx="410">
                  <c:v>-16.967172081602797</c:v>
                </c:pt>
                <c:pt idx="411">
                  <c:v>-16.967961897489644</c:v>
                </c:pt>
                <c:pt idx="412">
                  <c:v>-16.968181115052236</c:v>
                </c:pt>
                <c:pt idx="413">
                  <c:v>-16.967830112807395</c:v>
                </c:pt>
                <c:pt idx="414">
                  <c:v>-16.966908284618032</c:v>
                </c:pt>
                <c:pt idx="415">
                  <c:v>-16.965414039399818</c:v>
                </c:pt>
                <c:pt idx="416">
                  <c:v>-16.96334480035668</c:v>
                </c:pt>
                <c:pt idx="417">
                  <c:v>-16.960697003757797</c:v>
                </c:pt>
                <c:pt idx="418">
                  <c:v>-16.957466097276605</c:v>
                </c:pt>
                <c:pt idx="419">
                  <c:v>-16.953646537920431</c:v>
                </c:pt>
                <c:pt idx="420">
                  <c:v>-16.949231789587049</c:v>
                </c:pt>
                <c:pt idx="421">
                  <c:v>-16.944214320293302</c:v>
                </c:pt>
                <c:pt idx="422">
                  <c:v>-16.938585599128075</c:v>
                </c:pt>
                <c:pt idx="423">
                  <c:v>-16.932336092991431</c:v>
                </c:pt>
                <c:pt idx="424">
                  <c:v>-16.925455263189452</c:v>
                </c:pt>
                <c:pt idx="425">
                  <c:v>-16.917931561963112</c:v>
                </c:pt>
                <c:pt idx="426">
                  <c:v>-16.909752429038718</c:v>
                </c:pt>
                <c:pt idx="427">
                  <c:v>-16.900904288295521</c:v>
                </c:pt>
                <c:pt idx="428">
                  <c:v>-16.891372544656118</c:v>
                </c:pt>
                <c:pt idx="429">
                  <c:v>-16.881141581313528</c:v>
                </c:pt>
                <c:pt idx="430">
                  <c:v>-16.870194757418478</c:v>
                </c:pt>
                <c:pt idx="431">
                  <c:v>-16.858514406359578</c:v>
                </c:pt>
                <c:pt idx="432">
                  <c:v>-16.846081834777898</c:v>
                </c:pt>
                <c:pt idx="433">
                  <c:v>-16.832877322467123</c:v>
                </c:pt>
                <c:pt idx="434">
                  <c:v>-16.818880123318866</c:v>
                </c:pt>
                <c:pt idx="435">
                  <c:v>-16.804068467481461</c:v>
                </c:pt>
                <c:pt idx="436">
                  <c:v>-16.788419564909255</c:v>
                </c:pt>
                <c:pt idx="437">
                  <c:v>-16.771909610487064</c:v>
                </c:pt>
                <c:pt idx="438">
                  <c:v>-16.754513790921287</c:v>
                </c:pt>
                <c:pt idx="439">
                  <c:v>-16.73620629359689</c:v>
                </c:pt>
                <c:pt idx="440">
                  <c:v>-16.716960317604002</c:v>
                </c:pt>
                <c:pt idx="441">
                  <c:v>-16.696748087143302</c:v>
                </c:pt>
                <c:pt idx="442">
                  <c:v>-16.675540867522741</c:v>
                </c:pt>
                <c:pt idx="443">
                  <c:v>-16.653308983959977</c:v>
                </c:pt>
                <c:pt idx="444">
                  <c:v>-16.630021843405892</c:v>
                </c:pt>
                <c:pt idx="445">
                  <c:v>-16.605647959602781</c:v>
                </c:pt>
                <c:pt idx="446">
                  <c:v>-16.580154981587903</c:v>
                </c:pt>
                <c:pt idx="447">
                  <c:v>-16.553509725847725</c:v>
                </c:pt>
                <c:pt idx="448">
                  <c:v>-16.525678212319697</c:v>
                </c:pt>
                <c:pt idx="449">
                  <c:v>-16.496625704428524</c:v>
                </c:pt>
                <c:pt idx="450">
                  <c:v>-16.466316753330453</c:v>
                </c:pt>
                <c:pt idx="451">
                  <c:v>-16.434715246522355</c:v>
                </c:pt>
                <c:pt idx="452">
                  <c:v>-16.401784460953522</c:v>
                </c:pt>
                <c:pt idx="453">
                  <c:v>-16.367487120754802</c:v>
                </c:pt>
                <c:pt idx="454">
                  <c:v>-16.331785459674062</c:v>
                </c:pt>
                <c:pt idx="455">
                  <c:v>-16.294641288277099</c:v>
                </c:pt>
                <c:pt idx="456">
                  <c:v>-16.256016065940127</c:v>
                </c:pt>
                <c:pt idx="457">
                  <c:v>-16.215870977623954</c:v>
                </c:pt>
                <c:pt idx="458">
                  <c:v>-16.174167015379954</c:v>
                </c:pt>
                <c:pt idx="459">
                  <c:v>-16.130865064495353</c:v>
                </c:pt>
                <c:pt idx="460">
                  <c:v>-16.085925994139924</c:v>
                </c:pt>
                <c:pt idx="461">
                  <c:v>-16.039310752327879</c:v>
                </c:pt>
                <c:pt idx="462">
                  <c:v>-15.990980464958747</c:v>
                </c:pt>
                <c:pt idx="463">
                  <c:v>-15.94089653864911</c:v>
                </c:pt>
                <c:pt idx="464">
                  <c:v>-15.889020767014268</c:v>
                </c:pt>
                <c:pt idx="465">
                  <c:v>-15.83531544000582</c:v>
                </c:pt>
                <c:pt idx="466">
                  <c:v>-15.779743455857993</c:v>
                </c:pt>
                <c:pt idx="467">
                  <c:v>-15.722268435143363</c:v>
                </c:pt>
                <c:pt idx="468">
                  <c:v>-15.662854836390162</c:v>
                </c:pt>
                <c:pt idx="469">
                  <c:v>-15.601468072664247</c:v>
                </c:pt>
                <c:pt idx="470">
                  <c:v>-15.538074628477087</c:v>
                </c:pt>
                <c:pt idx="471">
                  <c:v>-15.472642176341411</c:v>
                </c:pt>
                <c:pt idx="472">
                  <c:v>-15.405139692263569</c:v>
                </c:pt>
                <c:pt idx="473">
                  <c:v>-15.335537569434099</c:v>
                </c:pt>
                <c:pt idx="474">
                  <c:v>-15.263807729359046</c:v>
                </c:pt>
                <c:pt idx="475">
                  <c:v>-15.189923729662139</c:v>
                </c:pt>
                <c:pt idx="476">
                  <c:v>-15.113860867785219</c:v>
                </c:pt>
                <c:pt idx="477">
                  <c:v>-15.035596279819591</c:v>
                </c:pt>
                <c:pt idx="478">
                  <c:v>-14.955109033716409</c:v>
                </c:pt>
                <c:pt idx="479">
                  <c:v>-14.872380216149086</c:v>
                </c:pt>
                <c:pt idx="480">
                  <c:v>-14.787393012334263</c:v>
                </c:pt>
                <c:pt idx="481">
                  <c:v>-14.700132778162759</c:v>
                </c:pt>
                <c:pt idx="482">
                  <c:v>-14.610587104043535</c:v>
                </c:pt>
                <c:pt idx="483">
                  <c:v>-14.51874586992602</c:v>
                </c:pt>
                <c:pt idx="484">
                  <c:v>-14.42460129103468</c:v>
                </c:pt>
                <c:pt idx="485">
                  <c:v>-14.328147953926287</c:v>
                </c:pt>
                <c:pt idx="486">
                  <c:v>-14.229382842561801</c:v>
                </c:pt>
                <c:pt idx="487">
                  <c:v>-14.128305354171982</c:v>
                </c:pt>
                <c:pt idx="488">
                  <c:v>-14.02491730478574</c:v>
                </c:pt>
                <c:pt idx="489">
                  <c:v>-13.919222924382026</c:v>
                </c:pt>
                <c:pt idx="490">
                  <c:v>-13.811228841719693</c:v>
                </c:pt>
                <c:pt idx="491">
                  <c:v>-13.70094405899075</c:v>
                </c:pt>
                <c:pt idx="492">
                  <c:v>-13.588379916532906</c:v>
                </c:pt>
                <c:pt idx="493">
                  <c:v>-13.473550047923336</c:v>
                </c:pt>
                <c:pt idx="494">
                  <c:v>-13.35647032585651</c:v>
                </c:pt>
                <c:pt idx="495">
                  <c:v>-13.237158799285261</c:v>
                </c:pt>
                <c:pt idx="496">
                  <c:v>-13.115635622371395</c:v>
                </c:pt>
                <c:pt idx="497">
                  <c:v>-12.991922975853573</c:v>
                </c:pt>
                <c:pt idx="498">
                  <c:v>-12.866044981491125</c:v>
                </c:pt>
                <c:pt idx="499">
                  <c:v>-12.738027610286114</c:v>
                </c:pt>
                <c:pt idx="500">
                  <c:v>-12.60789858521788</c:v>
                </c:pt>
                <c:pt idx="501">
                  <c:v>-12.475687279249554</c:v>
                </c:pt>
                <c:pt idx="502">
                  <c:v>-12.341424609378212</c:v>
                </c:pt>
                <c:pt idx="503">
                  <c:v>-12.205142927506975</c:v>
                </c:pt>
                <c:pt idx="504">
                  <c:v>-12.066875908911706</c:v>
                </c:pt>
                <c:pt idx="505">
                  <c:v>-11.926658439062928</c:v>
                </c:pt>
                <c:pt idx="506">
                  <c:v>-11.784526499542899</c:v>
                </c:pt>
                <c:pt idx="507">
                  <c:v>-11.640517053770658</c:v>
                </c:pt>
                <c:pt idx="508">
                  <c:v>-11.494667933212881</c:v>
                </c:pt>
                <c:pt idx="509">
                  <c:v>-11.347017724721328</c:v>
                </c:pt>
                <c:pt idx="510">
                  <c:v>-11.197605659590002</c:v>
                </c:pt>
                <c:pt idx="511">
                  <c:v>-11.046471504883339</c:v>
                </c:pt>
                <c:pt idx="512">
                  <c:v>-10.893655457531395</c:v>
                </c:pt>
                <c:pt idx="513">
                  <c:v>-10.739198041639444</c:v>
                </c:pt>
                <c:pt idx="514">
                  <c:v>-10.583140009405097</c:v>
                </c:pt>
                <c:pt idx="515">
                  <c:v>-10.425522245983618</c:v>
                </c:pt>
                <c:pt idx="516">
                  <c:v>-10.266385678589005</c:v>
                </c:pt>
                <c:pt idx="517">
                  <c:v>-10.105771190067657</c:v>
                </c:pt>
                <c:pt idx="518">
                  <c:v>-9.943719537130514</c:v>
                </c:pt>
                <c:pt idx="519">
                  <c:v>-9.7802712733831605</c:v>
                </c:pt>
                <c:pt idx="520">
                  <c:v>-9.6154666772474791</c:v>
                </c:pt>
                <c:pt idx="521">
                  <c:v>-9.4493456848267989</c:v>
                </c:pt>
                <c:pt idx="522">
                  <c:v>-9.2819478277265439</c:v>
                </c:pt>
                <c:pt idx="523">
                  <c:v>-9.1133121758078062</c:v>
                </c:pt>
                <c:pt idx="524">
                  <c:v>-8.9434772848178667</c:v>
                </c:pt>
                <c:pt idx="525">
                  <c:v>-8.7724811488132275</c:v>
                </c:pt>
                <c:pt idx="526">
                  <c:v>-8.6003611572646435</c:v>
                </c:pt>
                <c:pt idx="527">
                  <c:v>-8.4271540567124781</c:v>
                </c:pt>
                <c:pt idx="528">
                  <c:v>-8.2528959168204246</c:v>
                </c:pt>
                <c:pt idx="529">
                  <c:v>-8.0776221006609354</c:v>
                </c:pt>
                <c:pt idx="530">
                  <c:v>-7.9013672390519414</c:v>
                </c:pt>
                <c:pt idx="531">
                  <c:v>-7.7241652087553145</c:v>
                </c:pt>
                <c:pt idx="532">
                  <c:v>-7.5460491143393327</c:v>
                </c:pt>
                <c:pt idx="533">
                  <c:v>-7.3670512735019997</c:v>
                </c:pt>
                <c:pt idx="534">
                  <c:v>-7.1872032056506505</c:v>
                </c:pt>
                <c:pt idx="535">
                  <c:v>-7.0065356235298673</c:v>
                </c:pt>
                <c:pt idx="536">
                  <c:v>-6.8250784276929295</c:v>
                </c:pt>
                <c:pt idx="537">
                  <c:v>-6.6428607036124365</c:v>
                </c:pt>
                <c:pt idx="538">
                  <c:v>-6.4599107212302709</c:v>
                </c:pt>
                <c:pt idx="539">
                  <c:v>-6.27625593675128</c:v>
                </c:pt>
                <c:pt idx="540">
                  <c:v>-6.0919229964912311</c:v>
                </c:pt>
                <c:pt idx="541">
                  <c:v>-5.9069377425956642</c:v>
                </c:pt>
                <c:pt idx="542">
                  <c:v>-5.7213252204534868</c:v>
                </c:pt>
                <c:pt idx="543">
                  <c:v>-5.5351096876367993</c:v>
                </c:pt>
                <c:pt idx="544">
                  <c:v>-5.3483146242063153</c:v>
                </c:pt>
                <c:pt idx="545">
                  <c:v>-5.1609627442303356</c:v>
                </c:pt>
                <c:pt idx="546">
                  <c:v>-4.9730760083728835</c:v>
                </c:pt>
                <c:pt idx="547">
                  <c:v>-4.7846756374158286</c:v>
                </c:pt>
                <c:pt idx="548">
                  <c:v>-4.5957821265878067</c:v>
                </c:pt>
                <c:pt idx="549">
                  <c:v>-4.4064152605811806</c:v>
                </c:pt>
                <c:pt idx="550">
                  <c:v>-4.2165941291462552</c:v>
                </c:pt>
                <c:pt idx="551">
                  <c:v>-4.0263371431604256</c:v>
                </c:pt>
                <c:pt idx="552">
                  <c:v>-3.8356620510778789</c:v>
                </c:pt>
                <c:pt idx="553">
                  <c:v>-3.6445859556705145</c:v>
                </c:pt>
                <c:pt idx="554">
                  <c:v>-3.4531253309827861</c:v>
                </c:pt>
                <c:pt idx="555">
                  <c:v>-3.2612960394250337</c:v>
                </c:pt>
                <c:pt idx="556">
                  <c:v>-3.0691133489391653</c:v>
                </c:pt>
                <c:pt idx="557">
                  <c:v>-2.876591950176735</c:v>
                </c:pt>
                <c:pt idx="558">
                  <c:v>-2.6837459736335951</c:v>
                </c:pt>
                <c:pt idx="559">
                  <c:v>-2.4905890066931438</c:v>
                </c:pt>
                <c:pt idx="560">
                  <c:v>-2.2971341105337171</c:v>
                </c:pt>
                <c:pt idx="561">
                  <c:v>-2.1033938368608069</c:v>
                </c:pt>
                <c:pt idx="562">
                  <c:v>-1.9093802444304444</c:v>
                </c:pt>
                <c:pt idx="563">
                  <c:v>-1.7151049153322635</c:v>
                </c:pt>
                <c:pt idx="564">
                  <c:v>-1.5205789710070921</c:v>
                </c:pt>
                <c:pt idx="565">
                  <c:v>-1.3258130879751864</c:v>
                </c:pt>
                <c:pt idx="566">
                  <c:v>-1.1308175132566411</c:v>
                </c:pt>
                <c:pt idx="567">
                  <c:v>-0.93560207946677565</c:v>
                </c:pt>
                <c:pt idx="568">
                  <c:v>-0.74017621957370494</c:v>
                </c:pt>
                <c:pt idx="569">
                  <c:v>-0.54454898130643414</c:v>
                </c:pt>
                <c:pt idx="570">
                  <c:v>-0.34872904120540937</c:v>
                </c:pt>
                <c:pt idx="571">
                  <c:v>-0.15272471830859757</c:v>
                </c:pt>
                <c:pt idx="572">
                  <c:v>4.3456012531240873E-2</c:v>
                </c:pt>
                <c:pt idx="573">
                  <c:v>0.23980550770109943</c:v>
                </c:pt>
                <c:pt idx="574">
                  <c:v>0.43631644225497368</c:v>
                </c:pt>
                <c:pt idx="575">
                  <c:v>0.63298179771464547</c:v>
                </c:pt>
                <c:pt idx="576">
                  <c:v>0.82979485024118915</c:v>
                </c:pt>
                <c:pt idx="577">
                  <c:v>1.0267491591763687</c:v>
                </c:pt>
                <c:pt idx="578">
                  <c:v>1.2238385559489622</c:v>
                </c:pt>
                <c:pt idx="579">
                  <c:v>1.4210571333429201</c:v>
                </c:pt>
                <c:pt idx="580">
                  <c:v>1.6183992351215366</c:v>
                </c:pt>
                <c:pt idx="581">
                  <c:v>1.8158594460024027</c:v>
                </c:pt>
                <c:pt idx="582">
                  <c:v>2.0134325819763568</c:v>
                </c:pt>
                <c:pt idx="583">
                  <c:v>2.2111136809647363</c:v>
                </c:pt>
                <c:pt idx="584">
                  <c:v>2.4088979938062671</c:v>
                </c:pt>
                <c:pt idx="585">
                  <c:v>2.6067809755677658</c:v>
                </c:pt>
                <c:pt idx="586">
                  <c:v>2.8047582771700448</c:v>
                </c:pt>
                <c:pt idx="587">
                  <c:v>3.0028257373209186</c:v>
                </c:pt>
                <c:pt idx="588">
                  <c:v>3.2009793747481936</c:v>
                </c:pt>
                <c:pt idx="589">
                  <c:v>3.3992153807238239</c:v>
                </c:pt>
                <c:pt idx="590">
                  <c:v>3.5975301118707392</c:v>
                </c:pt>
                <c:pt idx="591">
                  <c:v>3.7959200832448943</c:v>
                </c:pt>
                <c:pt idx="592">
                  <c:v>3.994381961683807</c:v>
                </c:pt>
                <c:pt idx="593">
                  <c:v>4.1929125594132159</c:v>
                </c:pt>
                <c:pt idx="594">
                  <c:v>4.3915088279042038</c:v>
                </c:pt>
                <c:pt idx="595">
                  <c:v>4.5901678519723177</c:v>
                </c:pt>
                <c:pt idx="596">
                  <c:v>4.7888868441101629</c:v>
                </c:pt>
                <c:pt idx="597">
                  <c:v>4.9876631390478998</c:v>
                </c:pt>
                <c:pt idx="598">
                  <c:v>5.1864941885304212</c:v>
                </c:pt>
                <c:pt idx="599">
                  <c:v>5.3853775563066186</c:v>
                </c:pt>
                <c:pt idx="600">
                  <c:v>5.5843109133215592</c:v>
                </c:pt>
                <c:pt idx="601">
                  <c:v>5.783292033105365</c:v>
                </c:pt>
                <c:pt idx="602">
                  <c:v>5.9823187873506924</c:v>
                </c:pt>
                <c:pt idx="603">
                  <c:v>6.1813891416727635</c:v>
                </c:pt>
                <c:pt idx="604">
                  <c:v>6.3805011515448058</c:v>
                </c:pt>
                <c:pt idx="605">
                  <c:v>6.5796529584020611</c:v>
                </c:pt>
                <c:pt idx="606">
                  <c:v>6.7788427859086902</c:v>
                </c:pt>
                <c:pt idx="607">
                  <c:v>6.9780689363804314</c:v>
                </c:pt>
                <c:pt idx="608">
                  <c:v>7.177329787358051</c:v>
                </c:pt>
                <c:pt idx="609">
                  <c:v>7.3766237883247214</c:v>
                </c:pt>
                <c:pt idx="610">
                  <c:v>7.5759494575624693</c:v>
                </c:pt>
                <c:pt idx="611">
                  <c:v>7.7753053791418836</c:v>
                </c:pt>
                <c:pt idx="612">
                  <c:v>7.9746902000394613</c:v>
                </c:pt>
                <c:pt idx="613">
                  <c:v>8.1741026273785096</c:v>
                </c:pt>
                <c:pt idx="614">
                  <c:v>8.3735414257873337</c:v>
                </c:pt>
                <c:pt idx="615">
                  <c:v>8.5730054148709414</c:v>
                </c:pt>
                <c:pt idx="616">
                  <c:v>8.7724934667913672</c:v>
                </c:pt>
                <c:pt idx="617">
                  <c:v>8.9720045039519292</c:v>
                </c:pt>
                <c:pt idx="618">
                  <c:v>9.1715374967815002</c:v>
                </c:pt>
                <c:pt idx="619">
                  <c:v>9.3710914616146255</c:v>
                </c:pt>
                <c:pt idx="620">
                  <c:v>9.5706654586630791</c:v>
                </c:pt>
                <c:pt idx="621">
                  <c:v>9.7702585900759544</c:v>
                </c:pt>
                <c:pt idx="622">
                  <c:v>9.9698699980834569</c:v>
                </c:pt>
                <c:pt idx="623">
                  <c:v>10.169498863221833</c:v>
                </c:pt>
                <c:pt idx="624">
                  <c:v>10.369144402635719</c:v>
                </c:pt>
                <c:pt idx="625">
                  <c:v>10.568805868454319</c:v>
                </c:pt>
                <c:pt idx="626">
                  <c:v>10.768482546238797</c:v>
                </c:pt>
                <c:pt idx="627">
                  <c:v>10.968173753497464</c:v>
                </c:pt>
                <c:pt idx="628">
                  <c:v>11.167878838266404</c:v>
                </c:pt>
                <c:pt idx="629">
                  <c:v>11.367597177751737</c:v>
                </c:pt>
                <c:pt idx="630">
                  <c:v>11.567328177032323</c:v>
                </c:pt>
                <c:pt idx="631">
                  <c:v>11.76707126781875</c:v>
                </c:pt>
                <c:pt idx="632">
                  <c:v>11.966825907267609</c:v>
                </c:pt>
                <c:pt idx="633">
                  <c:v>12.166591576847722</c:v>
                </c:pt>
                <c:pt idx="634">
                  <c:v>12.366367781256272</c:v>
                </c:pt>
                <c:pt idx="635">
                  <c:v>12.566154047383094</c:v>
                </c:pt>
                <c:pt idx="636">
                  <c:v>12.765949923320534</c:v>
                </c:pt>
                <c:pt idx="637">
                  <c:v>12.965754977417333</c:v>
                </c:pt>
                <c:pt idx="638">
                  <c:v>13.165568797373552</c:v>
                </c:pt>
                <c:pt idx="639">
                  <c:v>13.365390989377154</c:v>
                </c:pt>
                <c:pt idx="640">
                  <c:v>13.565221177278033</c:v>
                </c:pt>
                <c:pt idx="641">
                  <c:v>13.765059001797226</c:v>
                </c:pt>
                <c:pt idx="642">
                  <c:v>13.964904119774229</c:v>
                </c:pt>
                <c:pt idx="643">
                  <c:v>14.164756203445403</c:v>
                </c:pt>
                <c:pt idx="644">
                  <c:v>14.364614939755221</c:v>
                </c:pt>
                <c:pt idx="645">
                  <c:v>14.564480029698306</c:v>
                </c:pt>
                <c:pt idx="646">
                  <c:v>14.764351187690409</c:v>
                </c:pt>
                <c:pt idx="647">
                  <c:v>14.964228140967528</c:v>
                </c:pt>
                <c:pt idx="648">
                  <c:v>15.1641106290121</c:v>
                </c:pt>
                <c:pt idx="649">
                  <c:v>15.363998403004047</c:v>
                </c:pt>
                <c:pt idx="650">
                  <c:v>15.56389122529707</c:v>
                </c:pt>
                <c:pt idx="651">
                  <c:v>15.763788868917722</c:v>
                </c:pt>
                <c:pt idx="652">
                  <c:v>15.963691117087166</c:v>
                </c:pt>
                <c:pt idx="653">
                  <c:v>16.163597762764248</c:v>
                </c:pt>
                <c:pt idx="654">
                  <c:v>16.363508608208846</c:v>
                </c:pt>
                <c:pt idx="655">
                  <c:v>16.563423464564508</c:v>
                </c:pt>
                <c:pt idx="656">
                  <c:v>16.763342151460591</c:v>
                </c:pt>
                <c:pt idx="657">
                  <c:v>16.963264496631034</c:v>
                </c:pt>
                <c:pt idx="658">
                  <c:v>17.163190335551235</c:v>
                </c:pt>
                <c:pt idx="659">
                  <c:v>17.363119511090176</c:v>
                </c:pt>
                <c:pt idx="660">
                  <c:v>17.563051873179113</c:v>
                </c:pt>
                <c:pt idx="661">
                  <c:v>17.762987278494258</c:v>
                </c:pt>
                <c:pt idx="662">
                  <c:v>17.962925590154192</c:v>
                </c:pt>
                <c:pt idx="663">
                  <c:v>18.162866677430614</c:v>
                </c:pt>
                <c:pt idx="664">
                  <c:v>18.362810415471984</c:v>
                </c:pt>
                <c:pt idx="665">
                  <c:v>18.562756685039673</c:v>
                </c:pt>
                <c:pt idx="666">
                  <c:v>18.762705372255986</c:v>
                </c:pt>
                <c:pt idx="667">
                  <c:v>18.962656368363255</c:v>
                </c:pt>
                <c:pt idx="668">
                  <c:v>19.162609569493988</c:v>
                </c:pt>
                <c:pt idx="669">
                  <c:v>19.362564876451046</c:v>
                </c:pt>
                <c:pt idx="670">
                  <c:v>19.562522194497966</c:v>
                </c:pt>
                <c:pt idx="671">
                  <c:v>19.762481433158499</c:v>
                </c:pt>
                <c:pt idx="672">
                  <c:v>19.962442506025127</c:v>
                </c:pt>
                <c:pt idx="673">
                  <c:v>20.162405330576377</c:v>
                </c:pt>
                <c:pt idx="674">
                  <c:v>20.362369828002009</c:v>
                </c:pt>
                <c:pt idx="675">
                  <c:v>20.562335923036358</c:v>
                </c:pt>
                <c:pt idx="676">
                  <c:v>20.762303543799</c:v>
                </c:pt>
                <c:pt idx="677">
                  <c:v>20.962272621642541</c:v>
                </c:pt>
                <c:pt idx="678">
                  <c:v>21.162243091007248</c:v>
                </c:pt>
                <c:pt idx="679">
                  <c:v>21.362214889282477</c:v>
                </c:pt>
                <c:pt idx="680">
                  <c:v>21.562187956673789</c:v>
                </c:pt>
                <c:pt idx="681">
                  <c:v>21.762162236076833</c:v>
                </c:pt>
                <c:pt idx="682">
                  <c:v>21.962137672955322</c:v>
                </c:pt>
                <c:pt idx="683">
                  <c:v>22.162114215227</c:v>
                </c:pt>
                <c:pt idx="684">
                  <c:v>22.362091813152354</c:v>
                </c:pt>
                <c:pt idx="685">
                  <c:v>22.562070419229521</c:v>
                </c:pt>
                <c:pt idx="686">
                  <c:v>22.762049988093651</c:v>
                </c:pt>
                <c:pt idx="687">
                  <c:v>22.962030476420829</c:v>
                </c:pt>
                <c:pt idx="688">
                  <c:v>23.162011842836293</c:v>
                </c:pt>
                <c:pt idx="689">
                  <c:v>23.361994047826727</c:v>
                </c:pt>
                <c:pt idx="690">
                  <c:v>23.561977053656634</c:v>
                </c:pt>
                <c:pt idx="691">
                  <c:v>23.761960824288245</c:v>
                </c:pt>
                <c:pt idx="692">
                  <c:v>23.961945325305265</c:v>
                </c:pt>
                <c:pt idx="693">
                  <c:v>24.161930523839885</c:v>
                </c:pt>
                <c:pt idx="694">
                  <c:v>24.361916388503225</c:v>
                </c:pt>
                <c:pt idx="695">
                  <c:v>24.561902889318638</c:v>
                </c:pt>
                <c:pt idx="696">
                  <c:v>24.761889997658351</c:v>
                </c:pt>
                <c:pt idx="697">
                  <c:v>24.961877686182746</c:v>
                </c:pt>
                <c:pt idx="698">
                  <c:v>25.161865928782262</c:v>
                </c:pt>
                <c:pt idx="699">
                  <c:v>25.36185470052235</c:v>
                </c:pt>
                <c:pt idx="700">
                  <c:v>25.561843977590343</c:v>
                </c:pt>
                <c:pt idx="701">
                  <c:v>25.761833737245098</c:v>
                </c:pt>
                <c:pt idx="702">
                  <c:v>25.961823957768821</c:v>
                </c:pt>
                <c:pt idx="703">
                  <c:v>26.161814618420976</c:v>
                </c:pt>
                <c:pt idx="704">
                  <c:v>26.361805699394324</c:v>
                </c:pt>
                <c:pt idx="705">
                  <c:v>26.561797181772953</c:v>
                </c:pt>
                <c:pt idx="706">
                  <c:v>26.761789047492094</c:v>
                </c:pt>
                <c:pt idx="707">
                  <c:v>26.961781279300006</c:v>
                </c:pt>
                <c:pt idx="708">
                  <c:v>27.161773860721212</c:v>
                </c:pt>
                <c:pt idx="709">
                  <c:v>27.361766776021675</c:v>
                </c:pt>
                <c:pt idx="710">
                  <c:v>27.561760010175355</c:v>
                </c:pt>
                <c:pt idx="711">
                  <c:v>27.761753548832452</c:v>
                </c:pt>
                <c:pt idx="712">
                  <c:v>27.961747378288955</c:v>
                </c:pt>
                <c:pt idx="713">
                  <c:v>28.161741485457476</c:v>
                </c:pt>
                <c:pt idx="714">
                  <c:v>28.361735857839697</c:v>
                </c:pt>
                <c:pt idx="715">
                  <c:v>28.561730483499602</c:v>
                </c:pt>
                <c:pt idx="716">
                  <c:v>28.7617253510385</c:v>
                </c:pt>
                <c:pt idx="717">
                  <c:v>28.961720449570549</c:v>
                </c:pt>
                <c:pt idx="718">
                  <c:v>29.161715768699821</c:v>
                </c:pt>
                <c:pt idx="719">
                  <c:v>29.36171129849825</c:v>
                </c:pt>
                <c:pt idx="720">
                  <c:v>29.561707029484637</c:v>
                </c:pt>
                <c:pt idx="721">
                  <c:v>29.761702952604381</c:v>
                </c:pt>
                <c:pt idx="722">
                  <c:v>29.961699059210432</c:v>
                </c:pt>
                <c:pt idx="723">
                  <c:v>30.161695341044776</c:v>
                </c:pt>
                <c:pt idx="724">
                  <c:v>30.361691790221386</c:v>
                </c:pt>
                <c:pt idx="725">
                  <c:v>30.561688399208506</c:v>
                </c:pt>
                <c:pt idx="726">
                  <c:v>30.761685160813883</c:v>
                </c:pt>
                <c:pt idx="727">
                  <c:v>30.961682068168734</c:v>
                </c:pt>
                <c:pt idx="728">
                  <c:v>31.161679114713493</c:v>
                </c:pt>
                <c:pt idx="729">
                  <c:v>31.361676294183781</c:v>
                </c:pt>
                <c:pt idx="730">
                  <c:v>31.561673600597075</c:v>
                </c:pt>
                <c:pt idx="731">
                  <c:v>31.761671028240222</c:v>
                </c:pt>
                <c:pt idx="732">
                  <c:v>31.961668571657071</c:v>
                </c:pt>
                <c:pt idx="733">
                  <c:v>32.161666225637155</c:v>
                </c:pt>
                <c:pt idx="734">
                  <c:v>32.361663985204252</c:v>
                </c:pt>
                <c:pt idx="735">
                  <c:v>32.561661845606409</c:v>
                </c:pt>
                <c:pt idx="736">
                  <c:v>32.761659802305338</c:v>
                </c:pt>
                <c:pt idx="737">
                  <c:v>32.961657850967086</c:v>
                </c:pt>
                <c:pt idx="738">
                  <c:v>33.161655987452676</c:v>
                </c:pt>
                <c:pt idx="739">
                  <c:v>33.36165420780948</c:v>
                </c:pt>
                <c:pt idx="740">
                  <c:v>33.561652508262746</c:v>
                </c:pt>
                <c:pt idx="741">
                  <c:v>33.761650885207615</c:v>
                </c:pt>
                <c:pt idx="742">
                  <c:v>33.961649335201457</c:v>
                </c:pt>
                <c:pt idx="743">
                  <c:v>34.161647854956499</c:v>
                </c:pt>
                <c:pt idx="744">
                  <c:v>34.361646441333107</c:v>
                </c:pt>
                <c:pt idx="745">
                  <c:v>34.561645091332799</c:v>
                </c:pt>
                <c:pt idx="746">
                  <c:v>34.761643802092124</c:v>
                </c:pt>
                <c:pt idx="747">
                  <c:v>34.961642570876478</c:v>
                </c:pt>
                <c:pt idx="748">
                  <c:v>35.161641395074355</c:v>
                </c:pt>
                <c:pt idx="749">
                  <c:v>35.361640272191757</c:v>
                </c:pt>
                <c:pt idx="750">
                  <c:v>35.561639199846951</c:v>
                </c:pt>
                <c:pt idx="751">
                  <c:v>35.761638175765306</c:v>
                </c:pt>
                <c:pt idx="752">
                  <c:v>35.961637197774699</c:v>
                </c:pt>
                <c:pt idx="753">
                  <c:v>36.161636263800744</c:v>
                </c:pt>
                <c:pt idx="754">
                  <c:v>36.361635371862349</c:v>
                </c:pt>
                <c:pt idx="755">
                  <c:v>36.561634520067599</c:v>
                </c:pt>
                <c:pt idx="756">
                  <c:v>36.761633706609835</c:v>
                </c:pt>
                <c:pt idx="757">
                  <c:v>36.96163292976351</c:v>
                </c:pt>
                <c:pt idx="758">
                  <c:v>37.161632187880954</c:v>
                </c:pt>
                <c:pt idx="759">
                  <c:v>37.361631479388457</c:v>
                </c:pt>
                <c:pt idx="760">
                  <c:v>37.561630802783277</c:v>
                </c:pt>
                <c:pt idx="761">
                  <c:v>37.761630156630218</c:v>
                </c:pt>
                <c:pt idx="762">
                  <c:v>37.961629539558736</c:v>
                </c:pt>
                <c:pt idx="763">
                  <c:v>38.16162895026001</c:v>
                </c:pt>
                <c:pt idx="764">
                  <c:v>38.361628387483997</c:v>
                </c:pt>
                <c:pt idx="765">
                  <c:v>38.561627850036992</c:v>
                </c:pt>
                <c:pt idx="766">
                  <c:v>38.761627336779043</c:v>
                </c:pt>
                <c:pt idx="767">
                  <c:v>38.961626846621485</c:v>
                </c:pt>
                <c:pt idx="768">
                  <c:v>39.161626378524794</c:v>
                </c:pt>
                <c:pt idx="769">
                  <c:v>39.361625931495652</c:v>
                </c:pt>
                <c:pt idx="770">
                  <c:v>39.561625504586146</c:v>
                </c:pt>
                <c:pt idx="771">
                  <c:v>39.761625096890668</c:v>
                </c:pt>
                <c:pt idx="772">
                  <c:v>39.961624707544402</c:v>
                </c:pt>
                <c:pt idx="773">
                  <c:v>40.161624335721626</c:v>
                </c:pt>
                <c:pt idx="774">
                  <c:v>40.36162398063361</c:v>
                </c:pt>
                <c:pt idx="775">
                  <c:v>40.561623641527156</c:v>
                </c:pt>
                <c:pt idx="776">
                  <c:v>40.761623317682989</c:v>
                </c:pt>
                <c:pt idx="777">
                  <c:v>40.961623008414158</c:v>
                </c:pt>
                <c:pt idx="778">
                  <c:v>41.161622713064759</c:v>
                </c:pt>
                <c:pt idx="779">
                  <c:v>41.361622431008215</c:v>
                </c:pt>
                <c:pt idx="780">
                  <c:v>41.561622161646312</c:v>
                </c:pt>
                <c:pt idx="781">
                  <c:v>41.761621904407647</c:v>
                </c:pt>
                <c:pt idx="782">
                  <c:v>41.961621658746559</c:v>
                </c:pt>
                <c:pt idx="783">
                  <c:v>42.161621424142098</c:v>
                </c:pt>
                <c:pt idx="784">
                  <c:v>42.361621200096579</c:v>
                </c:pt>
                <c:pt idx="785">
                  <c:v>42.561620986134699</c:v>
                </c:pt>
                <c:pt idx="786">
                  <c:v>42.761620781802776</c:v>
                </c:pt>
                <c:pt idx="787">
                  <c:v>42.961620586667237</c:v>
                </c:pt>
                <c:pt idx="788">
                  <c:v>43.161620400314234</c:v>
                </c:pt>
                <c:pt idx="789">
                  <c:v>43.361620222348499</c:v>
                </c:pt>
                <c:pt idx="790">
                  <c:v>43.561620052392506</c:v>
                </c:pt>
                <c:pt idx="791">
                  <c:v>43.761619890085797</c:v>
                </c:pt>
                <c:pt idx="792">
                  <c:v>43.961619735084113</c:v>
                </c:pt>
                <c:pt idx="793">
                  <c:v>44.161619587058595</c:v>
                </c:pt>
                <c:pt idx="794">
                  <c:v>44.361619445695361</c:v>
                </c:pt>
                <c:pt idx="795">
                  <c:v>44.561619310694574</c:v>
                </c:pt>
                <c:pt idx="796">
                  <c:v>44.761619181769731</c:v>
                </c:pt>
                <c:pt idx="797">
                  <c:v>44.961619058647493</c:v>
                </c:pt>
                <c:pt idx="798">
                  <c:v>45.161618941066678</c:v>
                </c:pt>
                <c:pt idx="799">
                  <c:v>45.361618828777814</c:v>
                </c:pt>
                <c:pt idx="800">
                  <c:v>45.561618721542828</c:v>
                </c:pt>
                <c:pt idx="801">
                  <c:v>45.761618619134204</c:v>
                </c:pt>
                <c:pt idx="802">
                  <c:v>45.961618521334714</c:v>
                </c:pt>
                <c:pt idx="803">
                  <c:v>46.161618427936943</c:v>
                </c:pt>
                <c:pt idx="804">
                  <c:v>46.361618338742772</c:v>
                </c:pt>
                <c:pt idx="805">
                  <c:v>46.561618253562905</c:v>
                </c:pt>
                <c:pt idx="806">
                  <c:v>46.761618172216842</c:v>
                </c:pt>
                <c:pt idx="807">
                  <c:v>46.961618094531943</c:v>
                </c:pt>
                <c:pt idx="808">
                  <c:v>47.16161802034344</c:v>
                </c:pt>
                <c:pt idx="809">
                  <c:v>47.361617949494175</c:v>
                </c:pt>
                <c:pt idx="810">
                  <c:v>47.561617881833229</c:v>
                </c:pt>
                <c:pt idx="811">
                  <c:v>47.761617817217783</c:v>
                </c:pt>
                <c:pt idx="812">
                  <c:v>47.961617755510616</c:v>
                </c:pt>
                <c:pt idx="813">
                  <c:v>48.161617696580606</c:v>
                </c:pt>
                <c:pt idx="814">
                  <c:v>48.361617640302839</c:v>
                </c:pt>
                <c:pt idx="815">
                  <c:v>48.561617586558043</c:v>
                </c:pt>
                <c:pt idx="816">
                  <c:v>48.761617535232148</c:v>
                </c:pt>
                <c:pt idx="817">
                  <c:v>48.961617486216255</c:v>
                </c:pt>
                <c:pt idx="818">
                  <c:v>49.161617439406456</c:v>
                </c:pt>
              </c:numCache>
            </c:numRef>
          </c:yVal>
          <c:smooth val="1"/>
          <c:extLst>
            <c:ext xmlns:c16="http://schemas.microsoft.com/office/drawing/2014/chart" uri="{C3380CC4-5D6E-409C-BE32-E72D297353CC}">
              <c16:uniqueId val="{00000000-3114-4D5C-ACDC-CBD9329D2D27}"/>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Sheet2!$AP$4:$AP$822</c:f>
              <c:numCache>
                <c:formatCode>0.0000</c:formatCode>
                <c:ptCount val="819"/>
                <c:pt idx="0">
                  <c:v>14.01644177530939</c:v>
                </c:pt>
                <c:pt idx="1">
                  <c:v>13.819624368166899</c:v>
                </c:pt>
                <c:pt idx="2">
                  <c:v>13.622954276452687</c:v>
                </c:pt>
                <c:pt idx="3">
                  <c:v>13.426438214549419</c:v>
                </c:pt>
                <c:pt idx="4">
                  <c:v>13.230083190704651</c:v>
                </c:pt>
                <c:pt idx="5">
                  <c:v>13.033896518842139</c:v>
                </c:pt>
                <c:pt idx="6">
                  <c:v>12.837885830743559</c:v>
                </c:pt>
                <c:pt idx="7">
                  <c:v>12.642059088601814</c:v>
                </c:pt>
                <c:pt idx="8">
                  <c:v>12.446424597946216</c:v>
                </c:pt>
                <c:pt idx="9">
                  <c:v>12.250991020937997</c:v>
                </c:pt>
                <c:pt idx="10">
                  <c:v>12.055767390033632</c:v>
                </c:pt>
                <c:pt idx="11">
                  <c:v>11.860763122011145</c:v>
                </c:pt>
                <c:pt idx="12">
                  <c:v>11.665988032352953</c:v>
                </c:pt>
                <c:pt idx="13">
                  <c:v>11.471452349976698</c:v>
                </c:pt>
                <c:pt idx="14">
                  <c:v>11.277166732302931</c:v>
                </c:pt>
                <c:pt idx="15">
                  <c:v>11.083142280646324</c:v>
                </c:pt>
                <c:pt idx="16">
                  <c:v>10.889390555913817</c:v>
                </c:pt>
                <c:pt idx="17">
                  <c:v>10.695923594590413</c:v>
                </c:pt>
                <c:pt idx="18">
                  <c:v>10.502753924989909</c:v>
                </c:pt>
                <c:pt idx="19">
                  <c:v>10.309894583744041</c:v>
                </c:pt>
                <c:pt idx="20">
                  <c:v>10.117359132499836</c:v>
                </c:pt>
                <c:pt idx="21">
                  <c:v>9.9251616747906972</c:v>
                </c:pt>
                <c:pt idx="22">
                  <c:v>9.7333168730421402</c:v>
                </c:pt>
                <c:pt idx="23">
                  <c:v>9.5418399656682649</c:v>
                </c:pt>
                <c:pt idx="24">
                  <c:v>9.3507467842098606</c:v>
                </c:pt>
                <c:pt idx="25">
                  <c:v>9.1600537704595286</c:v>
                </c:pt>
                <c:pt idx="26">
                  <c:v>8.9697779935134339</c:v>
                </c:pt>
                <c:pt idx="27">
                  <c:v>8.7799371666826946</c:v>
                </c:pt>
                <c:pt idx="28">
                  <c:v>8.5905496641914585</c:v>
                </c:pt>
                <c:pt idx="29">
                  <c:v>8.4016345375812485</c:v>
                </c:pt>
                <c:pt idx="30">
                  <c:v>8.2132115317345118</c:v>
                </c:pt>
                <c:pt idx="31">
                  <c:v>8.0253011004222934</c:v>
                </c:pt>
                <c:pt idx="32">
                  <c:v>7.8379244212736525</c:v>
                </c:pt>
                <c:pt idx="33">
                  <c:v>7.6511034100562663</c:v>
                </c:pt>
                <c:pt idx="34">
                  <c:v>7.464860734149287</c:v>
                </c:pt>
                <c:pt idx="35">
                  <c:v>7.2792198250815892</c:v>
                </c:pt>
                <c:pt idx="36">
                  <c:v>7.0942048899998715</c:v>
                </c:pt>
                <c:pt idx="37">
                  <c:v>6.9098409219224486</c:v>
                </c:pt>
                <c:pt idx="38">
                  <c:v>6.7261537086268159</c:v>
                </c:pt>
                <c:pt idx="39">
                  <c:v>6.5431698400098677</c:v>
                </c:pt>
                <c:pt idx="40">
                  <c:v>6.3609167137527782</c:v>
                </c:pt>
                <c:pt idx="41">
                  <c:v>6.1794225391139621</c:v>
                </c:pt>
                <c:pt idx="42">
                  <c:v>5.9987163386669105</c:v>
                </c:pt>
                <c:pt idx="43">
                  <c:v>5.8188279477931379</c:v>
                </c:pt>
                <c:pt idx="44">
                  <c:v>5.6397880117347743</c:v>
                </c:pt>
                <c:pt idx="45">
                  <c:v>5.4616279800063907</c:v>
                </c:pt>
                <c:pt idx="46">
                  <c:v>5.2843800979623605</c:v>
                </c:pt>
                <c:pt idx="47">
                  <c:v>5.108077395313491</c:v>
                </c:pt>
                <c:pt idx="48">
                  <c:v>4.932753671386088</c:v>
                </c:pt>
                <c:pt idx="49">
                  <c:v>4.7584434769174697</c:v>
                </c:pt>
                <c:pt idx="50">
                  <c:v>4.5851820921849278</c:v>
                </c:pt>
                <c:pt idx="51">
                  <c:v>4.4130055012701135</c:v>
                </c:pt>
                <c:pt idx="52">
                  <c:v>4.2419503622684349</c:v>
                </c:pt>
                <c:pt idx="53">
                  <c:v>4.0720539732628556</c:v>
                </c:pt>
                <c:pt idx="54">
                  <c:v>3.9033542338943574</c:v>
                </c:pt>
                <c:pt idx="55">
                  <c:v>3.7358896023772847</c:v>
                </c:pt>
                <c:pt idx="56">
                  <c:v>3.569699047826115</c:v>
                </c:pt>
                <c:pt idx="57">
                  <c:v>3.4048219977831189</c:v>
                </c:pt>
                <c:pt idx="58">
                  <c:v>3.2412982808609687</c:v>
                </c:pt>
                <c:pt idx="59">
                  <c:v>3.0791680644439214</c:v>
                </c:pt>
                <c:pt idx="60">
                  <c:v>2.918471787423258</c:v>
                </c:pt>
                <c:pt idx="61">
                  <c:v>2.7592500879783057</c:v>
                </c:pt>
                <c:pt idx="62">
                  <c:v>2.6015437264534498</c:v>
                </c:pt>
                <c:pt idx="63">
                  <c:v>2.4453935034238312</c:v>
                </c:pt>
                <c:pt idx="64">
                  <c:v>2.2908401730869987</c:v>
                </c:pt>
                <c:pt idx="65">
                  <c:v>2.1379243521658093</c:v>
                </c:pt>
                <c:pt idx="66">
                  <c:v>1.9866864245573366</c:v>
                </c:pt>
                <c:pt idx="67">
                  <c:v>1.8371664420138938</c:v>
                </c:pt>
                <c:pt idx="68">
                  <c:v>1.6894040211952652</c:v>
                </c:pt>
                <c:pt idx="69">
                  <c:v>1.5434382374836852</c:v>
                </c:pt>
                <c:pt idx="70">
                  <c:v>1.3993075160063682</c:v>
                </c:pt>
                <c:pt idx="71">
                  <c:v>1.2570495203621797</c:v>
                </c:pt>
                <c:pt idx="72">
                  <c:v>1.1167010395990282</c:v>
                </c:pt>
                <c:pt idx="73">
                  <c:v>0.9782978740358621</c:v>
                </c:pt>
                <c:pt idx="74">
                  <c:v>0.84187472056703805</c:v>
                </c:pt>
                <c:pt idx="75">
                  <c:v>0.70746505812612126</c:v>
                </c:pt>
                <c:pt idx="76">
                  <c:v>0.57510103402014912</c:v>
                </c:pt>
                <c:pt idx="77">
                  <c:v>0.44481335187261545</c:v>
                </c:pt>
                <c:pt idx="78">
                  <c:v>0.31663116193489466</c:v>
                </c:pt>
                <c:pt idx="79">
                  <c:v>0.19058195453751359</c:v>
                </c:pt>
                <c:pt idx="80">
                  <c:v>6.6691457457928746E-2</c:v>
                </c:pt>
                <c:pt idx="81">
                  <c:v>-5.5016462023513006E-2</c:v>
                </c:pt>
                <c:pt idx="82">
                  <c:v>-0.17451988962191181</c:v>
                </c:pt>
                <c:pt idx="83">
                  <c:v>-0.29179895036591968</c:v>
                </c:pt>
                <c:pt idx="84">
                  <c:v>-0.40683588803469606</c:v>
                </c:pt>
                <c:pt idx="85">
                  <c:v>-0.51961513705492446</c:v>
                </c:pt>
                <c:pt idx="86">
                  <c:v>-0.63012338625112441</c:v>
                </c:pt>
                <c:pt idx="87">
                  <c:v>-0.7383496339025839</c:v>
                </c:pt>
                <c:pt idx="88">
                  <c:v>-0.84428523362851782</c:v>
                </c:pt>
                <c:pt idx="89">
                  <c:v>-0.94792393069854997</c:v>
                </c:pt>
                <c:pt idx="90">
                  <c:v>-1.049261888446515</c:v>
                </c:pt>
                <c:pt idx="91">
                  <c:v>-1.1482977045522584</c:v>
                </c:pt>
                <c:pt idx="92">
                  <c:v>-1.2450324170457201</c:v>
                </c:pt>
                <c:pt idx="93">
                  <c:v>-1.339469499979326</c:v>
                </c:pt>
                <c:pt idx="94">
                  <c:v>-1.4316148488080804</c:v>
                </c:pt>
                <c:pt idx="95">
                  <c:v>-1.5214767556087425</c:v>
                </c:pt>
                <c:pt idx="96">
                  <c:v>-1.6090658743595905</c:v>
                </c:pt>
                <c:pt idx="97">
                  <c:v>-1.6943951765894782</c:v>
                </c:pt>
                <c:pt idx="98">
                  <c:v>-1.7774798977866697</c:v>
                </c:pt>
                <c:pt idx="99">
                  <c:v>-1.8583374750346122</c:v>
                </c:pt>
                <c:pt idx="100">
                  <c:v>-1.9369874764109878</c:v>
                </c:pt>
                <c:pt idx="101">
                  <c:v>-2.0134515227481344</c:v>
                </c:pt>
                <c:pt idx="102">
                  <c:v>-2.087753202405922</c:v>
                </c:pt>
                <c:pt idx="103">
                  <c:v>-2.1599179797522243</c:v>
                </c:pt>
                <c:pt idx="104">
                  <c:v>-2.2299730980808721</c:v>
                </c:pt>
                <c:pt idx="105">
                  <c:v>-2.2979474777216535</c:v>
                </c:pt>
                <c:pt idx="106">
                  <c:v>-2.3638716101128732</c:v>
                </c:pt>
                <c:pt idx="107">
                  <c:v>-2.4277774486124888</c:v>
                </c:pt>
                <c:pt idx="108">
                  <c:v>-2.4896982968213055</c:v>
                </c:pt>
                <c:pt idx="109">
                  <c:v>-2.5496686951801593</c:v>
                </c:pt>
                <c:pt idx="110">
                  <c:v>-2.6077243065833402</c:v>
                </c:pt>
                <c:pt idx="111">
                  <c:v>-2.663901801724458</c:v>
                </c:pt>
                <c:pt idx="112">
                  <c:v>-2.7182387448571843</c:v>
                </c:pt>
                <c:pt idx="113">
                  <c:v>-2.770773480615818</c:v>
                </c:pt>
                <c:pt idx="114">
                  <c:v>-2.821545022496486</c:v>
                </c:pt>
                <c:pt idx="115">
                  <c:v>-2.8705929435537212</c:v>
                </c:pt>
                <c:pt idx="116">
                  <c:v>-2.9179572698169403</c:v>
                </c:pt>
                <c:pt idx="117">
                  <c:v>-2.9636783768801198</c:v>
                </c:pt>
                <c:pt idx="118">
                  <c:v>-3.0077968900649963</c:v>
                </c:pt>
                <c:pt idx="119">
                  <c:v>-3.0503535885049864</c:v>
                </c:pt>
                <c:pt idx="120">
                  <c:v>-3.091389313444775</c:v>
                </c:pt>
                <c:pt idx="121">
                  <c:v>-3.1309448809982778</c:v>
                </c:pt>
                <c:pt idx="122">
                  <c:v>-3.1690609995582926</c:v>
                </c:pt>
                <c:pt idx="123">
                  <c:v>-3.2057781920025583</c:v>
                </c:pt>
                <c:pt idx="124">
                  <c:v>-3.2411367227962633</c:v>
                </c:pt>
                <c:pt idx="125">
                  <c:v>-3.275176530047764</c:v>
                </c:pt>
                <c:pt idx="126">
                  <c:v>-3.3079371625353668</c:v>
                </c:pt>
                <c:pt idx="127">
                  <c:v>-3.339457721686184</c:v>
                </c:pt>
                <c:pt idx="128">
                  <c:v>-3.3697768084558866</c:v>
                </c:pt>
                <c:pt idx="129">
                  <c:v>-3.3989324750283334</c:v>
                </c:pt>
                <c:pt idx="130">
                  <c:v>-3.4269621812280207</c:v>
                </c:pt>
                <c:pt idx="131">
                  <c:v>-3.4539027555159434</c:v>
                </c:pt>
                <c:pt idx="132">
                  <c:v>-3.4797903604198912</c:v>
                </c:pt>
                <c:pt idx="133">
                  <c:v>-3.5046604622340931</c:v>
                </c:pt>
                <c:pt idx="134">
                  <c:v>-3.5285478048097572</c:v>
                </c:pt>
                <c:pt idx="135">
                  <c:v>-3.5514863872477149</c:v>
                </c:pt>
                <c:pt idx="136">
                  <c:v>-3.5735094452968346</c:v>
                </c:pt>
                <c:pt idx="137">
                  <c:v>-3.594649436255597</c:v>
                </c:pt>
                <c:pt idx="138">
                  <c:v>-3.6149380271722502</c:v>
                </c:pt>
                <c:pt idx="139">
                  <c:v>-3.6344060861366141</c:v>
                </c:pt>
                <c:pt idx="140">
                  <c:v>-3.6530836764576646</c:v>
                </c:pt>
                <c:pt idx="141">
                  <c:v>-3.6710000535230649</c:v>
                </c:pt>
                <c:pt idx="142">
                  <c:v>-3.6881836641402361</c:v>
                </c:pt>
                <c:pt idx="143">
                  <c:v>-3.7046621481627908</c:v>
                </c:pt>
                <c:pt idx="144">
                  <c:v>-3.7204623422125471</c:v>
                </c:pt>
                <c:pt idx="145">
                  <c:v>-3.735610285312787</c:v>
                </c:pt>
                <c:pt idx="146">
                  <c:v>-3.750131226256149</c:v>
                </c:pt>
                <c:pt idx="147">
                  <c:v>-3.7640496325379789</c:v>
                </c:pt>
                <c:pt idx="148">
                  <c:v>-3.7773892006936767</c:v>
                </c:pt>
                <c:pt idx="149">
                  <c:v>-3.7901728678871391</c:v>
                </c:pt>
                <c:pt idx="150">
                  <c:v>-3.8024228246056118</c:v>
                </c:pt>
                <c:pt idx="151">
                  <c:v>-3.8141605283247113</c:v>
                </c:pt>
                <c:pt idx="152">
                  <c:v>-3.8254067180160378</c:v>
                </c:pt>
                <c:pt idx="153">
                  <c:v>-3.8361814293778504</c:v>
                </c:pt>
                <c:pt idx="154">
                  <c:v>-3.8465040106780259</c:v>
                </c:pt>
                <c:pt idx="155">
                  <c:v>-3.8563931391058559</c:v>
                </c:pt>
                <c:pt idx="156">
                  <c:v>-3.8658668375378902</c:v>
                </c:pt>
                <c:pt idx="157">
                  <c:v>-3.8749424916299469</c:v>
                </c:pt>
                <c:pt idx="158">
                  <c:v>-3.8836368671550132</c:v>
                </c:pt>
                <c:pt idx="159">
                  <c:v>-3.8919661275136175</c:v>
                </c:pt>
                <c:pt idx="160">
                  <c:v>-3.8999458513500267</c:v>
                </c:pt>
                <c:pt idx="161">
                  <c:v>-3.9075910502136479</c:v>
                </c:pt>
                <c:pt idx="162">
                  <c:v>-3.9149161862113711</c:v>
                </c:pt>
                <c:pt idx="163">
                  <c:v>-3.9219351896018995</c:v>
                </c:pt>
                <c:pt idx="164">
                  <c:v>-3.9286614762886942</c:v>
                </c:pt>
                <c:pt idx="165">
                  <c:v>-3.9351079651725693</c:v>
                </c:pt>
                <c:pt idx="166">
                  <c:v>-3.9412870953306745</c:v>
                </c:pt>
                <c:pt idx="167">
                  <c:v>-3.9472108429916828</c:v>
                </c:pt>
                <c:pt idx="168">
                  <c:v>-3.9528907382818739</c:v>
                </c:pt>
                <c:pt idx="169">
                  <c:v>-3.9583378817201811</c:v>
                </c:pt>
                <c:pt idx="170">
                  <c:v>-3.963562960444031</c:v>
                </c:pt>
                <c:pt idx="171">
                  <c:v>-3.9685762641502071</c:v>
                </c:pt>
                <c:pt idx="172">
                  <c:v>-3.9733877007391718</c:v>
                </c:pt>
                <c:pt idx="173">
                  <c:v>-3.9780068116524325</c:v>
                </c:pt>
                <c:pt idx="174">
                  <c:v>-3.9824427868965033</c:v>
                </c:pt>
                <c:pt idx="175">
                  <c:v>-3.9867044797479925</c:v>
                </c:pt>
                <c:pt idx="176">
                  <c:v>-3.9908004211371271</c:v>
                </c:pt>
                <c:pt idx="177">
                  <c:v>-3.9947388337087171</c:v>
                </c:pt>
                <c:pt idx="178">
                  <c:v>-3.9985276455611043</c:v>
                </c:pt>
                <c:pt idx="179">
                  <c:v>-4.0021745036652385</c:v>
                </c:pt>
                <c:pt idx="180">
                  <c:v>-4.0056867869674466</c:v>
                </c:pt>
                <c:pt idx="181">
                  <c:v>-4.0090716191805535</c:v>
                </c:pt>
                <c:pt idx="182">
                  <c:v>-4.0123358812693404</c:v>
                </c:pt>
                <c:pt idx="183">
                  <c:v>-4.0154862236368638</c:v>
                </c:pt>
                <c:pt idx="184">
                  <c:v>-4.0185290780198333</c:v>
                </c:pt>
                <c:pt idx="185">
                  <c:v>-4.0214706691008972</c:v>
                </c:pt>
                <c:pt idx="186">
                  <c:v>-4.0243170258475214</c:v>
                </c:pt>
                <c:pt idx="187">
                  <c:v>-4.0270739925869563</c:v>
                </c:pt>
                <c:pt idx="188">
                  <c:v>-4.0297472398275751</c:v>
                </c:pt>
                <c:pt idx="189">
                  <c:v>-4.0323422748375863</c:v>
                </c:pt>
                <c:pt idx="190">
                  <c:v>-4.0348644519920125</c:v>
                </c:pt>
                <c:pt idx="191">
                  <c:v>-4.0373189828996239</c:v>
                </c:pt>
                <c:pt idx="192">
                  <c:v>-4.039710946321649</c:v>
                </c:pt>
                <c:pt idx="193">
                  <c:v>-4.0420452978942638</c:v>
                </c:pt>
                <c:pt idx="194">
                  <c:v>-4.0443268796672909</c:v>
                </c:pt>
                <c:pt idx="195">
                  <c:v>-4.0465604294716977</c:v>
                </c:pt>
                <c:pt idx="196">
                  <c:v>-4.0487505901281562</c:v>
                </c:pt>
                <c:pt idx="197">
                  <c:v>-4.0509019185100437</c:v>
                </c:pt>
                <c:pt idx="198">
                  <c:v>-4.0530188944735013</c:v>
                </c:pt>
                <c:pt idx="199">
                  <c:v>-4.0551059296675156</c:v>
                </c:pt>
                <c:pt idx="200">
                  <c:v>-4.0571673762373006</c:v>
                </c:pt>
                <c:pt idx="201">
                  <c:v>-4.0592075354340711</c:v>
                </c:pt>
                <c:pt idx="202">
                  <c:v>-4.061230666144497</c:v>
                </c:pt>
                <c:pt idx="203">
                  <c:v>-4.0632409933529772</c:v>
                </c:pt>
                <c:pt idx="204">
                  <c:v>-4.0652427165501104</c:v>
                </c:pt>
                <c:pt idx="205">
                  <c:v>-4.0672400181006809</c:v>
                </c:pt>
                <c:pt idx="206">
                  <c:v>-4.0692370715846158</c:v>
                </c:pt>
                <c:pt idx="207">
                  <c:v>-4.0712380501239238</c:v>
                </c:pt>
                <c:pt idx="208">
                  <c:v>-4.0732471347095371</c:v>
                </c:pt>
                <c:pt idx="209">
                  <c:v>-4.075268522540795</c:v>
                </c:pt>
                <c:pt idx="210">
                  <c:v>-4.0773064353914945</c:v>
                </c:pt>
                <c:pt idx="211">
                  <c:v>-4.0793651280155139</c:v>
                </c:pt>
                <c:pt idx="212">
                  <c:v>-4.0814488966055</c:v>
                </c:pt>
                <c:pt idx="213">
                  <c:v>-4.0835620873178655</c:v>
                </c:pt>
                <c:pt idx="214">
                  <c:v>-4.0857091048776999</c:v>
                </c:pt>
                <c:pt idx="215">
                  <c:v>-4.0878944212762658</c:v>
                </c:pt>
                <c:pt idx="216">
                  <c:v>-4.090122584574968</c:v>
                </c:pt>
                <c:pt idx="217">
                  <c:v>-4.0923982278285376</c:v>
                </c:pt>
                <c:pt idx="218">
                  <c:v>-4.0947260781406642</c:v>
                </c:pt>
                <c:pt idx="219">
                  <c:v>-4.0971109658652507</c:v>
                </c:pt>
                <c:pt idx="220">
                  <c:v>-4.0995578339657257</c:v>
                </c:pt>
                <c:pt idx="221">
                  <c:v>-4.1020717475458603</c:v>
                </c:pt>
                <c:pt idx="222">
                  <c:v>-4.1046579035641857</c:v>
                </c:pt>
                <c:pt idx="223">
                  <c:v>-4.1073216407447992</c:v>
                </c:pt>
                <c:pt idx="224">
                  <c:v>-4.1100684496966498</c:v>
                </c:pt>
                <c:pt idx="225">
                  <c:v>-4.1129039832532399</c:v>
                </c:pt>
                <c:pt idx="226">
                  <c:v>-4.1158340670447853</c:v>
                </c:pt>
                <c:pt idx="227">
                  <c:v>-4.1188647103138623</c:v>
                </c:pt>
                <c:pt idx="228">
                  <c:v>-4.1220021169857759</c:v>
                </c:pt>
                <c:pt idx="229">
                  <c:v>-4.1252526970040027</c:v>
                </c:pt>
                <c:pt idx="230">
                  <c:v>-4.1286230779410182</c:v>
                </c:pt>
                <c:pt idx="231">
                  <c:v>-4.1321201168938764</c:v>
                </c:pt>
                <c:pt idx="232">
                  <c:v>-4.1357509126730658</c:v>
                </c:pt>
                <c:pt idx="233">
                  <c:v>-4.1395228182933401</c:v>
                </c:pt>
                <c:pt idx="234">
                  <c:v>-4.143443453773159</c:v>
                </c:pt>
                <c:pt idx="235">
                  <c:v>-4.1475207192493171</c:v>
                </c:pt>
                <c:pt idx="236">
                  <c:v>-4.151762808412073</c:v>
                </c:pt>
                <c:pt idx="237">
                  <c:v>-4.1561782222645114</c:v>
                </c:pt>
                <c:pt idx="238">
                  <c:v>-4.1607757832092327</c:v>
                </c:pt>
                <c:pt idx="239">
                  <c:v>-4.1655646494634953</c:v>
                </c:pt>
                <c:pt idx="240">
                  <c:v>-4.170554329802183</c:v>
                </c:pt>
                <c:pt idx="241">
                  <c:v>-4.1757546986271876</c:v>
                </c:pt>
                <c:pt idx="242">
                  <c:v>-4.1811760113581169</c:v>
                </c:pt>
                <c:pt idx="243">
                  <c:v>-4.1868289201389377</c:v>
                </c:pt>
                <c:pt idx="244">
                  <c:v>-4.1927244898512805</c:v>
                </c:pt>
                <c:pt idx="245">
                  <c:v>-4.1988742144234577</c:v>
                </c:pt>
                <c:pt idx="246">
                  <c:v>-4.2052900334208871</c:v>
                </c:pt>
                <c:pt idx="247">
                  <c:v>-4.2119843489008471</c:v>
                </c:pt>
                <c:pt idx="248">
                  <c:v>-4.2189700425109953</c:v>
                </c:pt>
                <c:pt idx="249">
                  <c:v>-4.2262604928072829</c:v>
                </c:pt>
                <c:pt idx="250">
                  <c:v>-4.2338695927634538</c:v>
                </c:pt>
                <c:pt idx="251">
                  <c:v>-4.2418117674394891</c:v>
                </c:pt>
                <c:pt idx="252">
                  <c:v>-4.2501019917721914</c:v>
                </c:pt>
                <c:pt idx="253">
                  <c:v>-4.2587558084464021</c:v>
                </c:pt>
                <c:pt idx="254">
                  <c:v>-4.2677893457995975</c:v>
                </c:pt>
                <c:pt idx="255">
                  <c:v>-4.2772193357074482</c:v>
                </c:pt>
                <c:pt idx="256">
                  <c:v>-4.2870631313923582</c:v>
                </c:pt>
                <c:pt idx="257">
                  <c:v>-4.2973387250901096</c:v>
                </c:pt>
                <c:pt idx="258">
                  <c:v>-4.3080647655036879</c:v>
                </c:pt>
                <c:pt idx="259">
                  <c:v>-4.3192605749663642</c:v>
                </c:pt>
                <c:pt idx="260">
                  <c:v>-4.3309461662291522</c:v>
                </c:pt>
                <c:pt idx="261">
                  <c:v>-4.3431422587797934</c:v>
                </c:pt>
                <c:pt idx="262">
                  <c:v>-4.3558702945931955</c:v>
                </c:pt>
                <c:pt idx="263">
                  <c:v>-4.3691524532051336</c:v>
                </c:pt>
                <c:pt idx="264">
                  <c:v>-4.3830116659926368</c:v>
                </c:pt>
                <c:pt idx="265">
                  <c:v>-4.3974716295365743</c:v>
                </c:pt>
                <c:pt idx="266">
                  <c:v>-4.4125568179329626</c:v>
                </c:pt>
                <c:pt idx="267">
                  <c:v>-4.428292493911882</c:v>
                </c:pt>
                <c:pt idx="268">
                  <c:v>-4.444704718613627</c:v>
                </c:pt>
                <c:pt idx="269">
                  <c:v>-4.4618203598642072</c:v>
                </c:pt>
                <c:pt idx="270">
                  <c:v>-4.4796670987837865</c:v>
                </c:pt>
                <c:pt idx="271">
                  <c:v>-4.4982734345543154</c:v>
                </c:pt>
                <c:pt idx="272">
                  <c:v>-4.5176686871653153</c:v>
                </c:pt>
                <c:pt idx="273">
                  <c:v>-4.5378829979505007</c:v>
                </c:pt>
                <c:pt idx="274">
                  <c:v>-4.558947327721298</c:v>
                </c:pt>
                <c:pt idx="275">
                  <c:v>-4.5808934523001632</c:v>
                </c:pt>
                <c:pt idx="276">
                  <c:v>-4.6037539552506779</c:v>
                </c:pt>
                <c:pt idx="277">
                  <c:v>-4.6275622176014002</c:v>
                </c:pt>
                <c:pt idx="278">
                  <c:v>-4.6523524043573783</c:v>
                </c:pt>
                <c:pt idx="279">
                  <c:v>-4.6781594475956725</c:v>
                </c:pt>
                <c:pt idx="280">
                  <c:v>-4.7050190259431917</c:v>
                </c:pt>
                <c:pt idx="281">
                  <c:v>-4.7329675402401241</c:v>
                </c:pt>
                <c:pt idx="282">
                  <c:v>-4.7620420851997292</c:v>
                </c:pt>
                <c:pt idx="283">
                  <c:v>-4.792280416884811</c:v>
                </c:pt>
                <c:pt idx="284">
                  <c:v>-4.8237209158338814</c:v>
                </c:pt>
                <c:pt idx="285">
                  <c:v>-4.8564025456854063</c:v>
                </c:pt>
                <c:pt idx="286">
                  <c:v>-4.8903648071674368</c:v>
                </c:pt>
                <c:pt idx="287">
                  <c:v>-4.9256476873413657</c:v>
                </c:pt>
                <c:pt idx="288">
                  <c:v>-4.9622916040140099</c:v>
                </c:pt>
                <c:pt idx="289">
                  <c:v>-5.0003373452607027</c:v>
                </c:pt>
                <c:pt idx="290">
                  <c:v>-5.0398260040346061</c:v>
                </c:pt>
                <c:pt idx="291">
                  <c:v>-5.0807989078718849</c:v>
                </c:pt>
                <c:pt idx="292">
                  <c:v>-5.1232975437424324</c:v>
                </c:pt>
                <c:pt idx="293">
                  <c:v>-5.1673634781364459</c:v>
                </c:pt>
                <c:pt idx="294">
                  <c:v>-5.2130382725236846</c:v>
                </c:pt>
                <c:pt idx="295">
                  <c:v>-5.2603633943668813</c:v>
                </c:pt>
                <c:pt idx="296">
                  <c:v>-5.3093801239240408</c:v>
                </c:pt>
                <c:pt idx="297">
                  <c:v>-5.3601294571227225</c:v>
                </c:pt>
                <c:pt idx="298">
                  <c:v>-5.4126520048431486</c:v>
                </c:pt>
                <c:pt idx="299">
                  <c:v>-5.4669878890005608</c:v>
                </c:pt>
                <c:pt idx="300">
                  <c:v>-5.5231766358696737</c:v>
                </c:pt>
                <c:pt idx="301">
                  <c:v>-5.5812570671459873</c:v>
                </c:pt>
                <c:pt idx="302">
                  <c:v>-5.6412671892902111</c:v>
                </c:pt>
                <c:pt idx="303">
                  <c:v>-5.7032440817484318</c:v>
                </c:pt>
                <c:pt idx="304">
                  <c:v>-5.7672237846862853</c:v>
                </c:pt>
                <c:pt idx="305">
                  <c:v>-5.8332411869144662</c:v>
                </c:pt>
                <c:pt idx="306">
                  <c:v>-5.9013299147182163</c:v>
                </c:pt>
                <c:pt idx="307">
                  <c:v>-5.9715222223312541</c:v>
                </c:pt>
                <c:pt idx="308">
                  <c:v>-6.0438488848168204</c:v>
                </c:pt>
                <c:pt idx="309">
                  <c:v>-6.1183390941317759</c:v>
                </c:pt>
                <c:pt idx="310">
                  <c:v>-6.1950203591552198</c:v>
                </c:pt>
                <c:pt idx="311">
                  <c:v>-6.2739184104601078</c:v>
                </c:pt>
                <c:pt idx="312">
                  <c:v>-6.3550571105924973</c:v>
                </c:pt>
                <c:pt idx="313">
                  <c:v>-6.4384583706017935</c:v>
                </c:pt>
                <c:pt idx="314">
                  <c:v>-6.5241420735328672</c:v>
                </c:pt>
                <c:pt idx="315">
                  <c:v>-6.6121260055495199</c:v>
                </c:pt>
                <c:pt idx="316">
                  <c:v>-6.7024257953084723</c:v>
                </c:pt>
                <c:pt idx="317">
                  <c:v>-6.7950548621433962</c:v>
                </c:pt>
                <c:pt idx="318">
                  <c:v>-6.8900243735516726</c:v>
                </c:pt>
                <c:pt idx="319">
                  <c:v>-6.9873432124016448</c:v>
                </c:pt>
                <c:pt idx="320">
                  <c:v>-7.0870179541980445</c:v>
                </c:pt>
                <c:pt idx="321">
                  <c:v>-7.1890528546572039</c:v>
                </c:pt>
                <c:pt idx="322">
                  <c:v>-7.2934498477548413</c:v>
                </c:pt>
                <c:pt idx="323">
                  <c:v>-7.4002085543168796</c:v>
                </c:pt>
                <c:pt idx="324">
                  <c:v>-7.5093263011318561</c:v>
                </c:pt>
                <c:pt idx="325">
                  <c:v>-7.6207981504704776</c:v>
                </c:pt>
                <c:pt idx="326">
                  <c:v>-7.734616939807923</c:v>
                </c:pt>
                <c:pt idx="327">
                  <c:v>-7.850773331457237</c:v>
                </c:pt>
                <c:pt idx="328">
                  <c:v>-7.9692558717397253</c:v>
                </c:pt>
                <c:pt idx="329">
                  <c:v>-8.0900510592405119</c:v>
                </c:pt>
                <c:pt idx="330">
                  <c:v>-8.2131434216289296</c:v>
                </c:pt>
                <c:pt idx="331">
                  <c:v>-8.3385156004591057</c:v>
                </c:pt>
                <c:pt idx="332">
                  <c:v>-8.4661484433135943</c:v>
                </c:pt>
                <c:pt idx="333">
                  <c:v>-8.596021102606997</c:v>
                </c:pt>
                <c:pt idx="334">
                  <c:v>-8.728111140331194</c:v>
                </c:pt>
                <c:pt idx="335">
                  <c:v>-8.8623946379978342</c:v>
                </c:pt>
                <c:pt idx="336">
                  <c:v>-8.9988463110162069</c:v>
                </c:pt>
                <c:pt idx="337">
                  <c:v>-9.1374396267398392</c:v>
                </c:pt>
                <c:pt idx="338">
                  <c:v>-9.2781469254127433</c:v>
                </c:pt>
                <c:pt idx="339">
                  <c:v>-9.4209395432610297</c:v>
                </c:pt>
                <c:pt idx="340">
                  <c:v>-9.5657879369907679</c:v>
                </c:pt>
                <c:pt idx="341">
                  <c:v>-9.712661808979675</c:v>
                </c:pt>
                <c:pt idx="342">
                  <c:v>-9.8615302324814014</c:v>
                </c:pt>
                <c:pt idx="343">
                  <c:v>-10.012361776199151</c:v>
                </c:pt>
                <c:pt idx="344">
                  <c:v>-10.165124627626454</c:v>
                </c:pt>
                <c:pt idx="345">
                  <c:v>-10.319786714599237</c:v>
                </c:pt>
                <c:pt idx="346">
                  <c:v>-10.476315824551412</c:v>
                </c:pt>
                <c:pt idx="347">
                  <c:v>-10.634679721016488</c:v>
                </c:pt>
                <c:pt idx="348">
                  <c:v>-10.794846256969388</c:v>
                </c:pt>
                <c:pt idx="349">
                  <c:v>-10.956783484653807</c:v>
                </c:pt>
                <c:pt idx="350">
                  <c:v>-11.12045976159189</c:v>
                </c:pt>
                <c:pt idx="351">
                  <c:v>-11.285843852523259</c:v>
                </c:pt>
                <c:pt idx="352">
                  <c:v>-11.452905027067741</c:v>
                </c:pt>
                <c:pt idx="353">
                  <c:v>-11.621613152953296</c:v>
                </c:pt>
                <c:pt idx="354">
                  <c:v>-11.791938784692768</c:v>
                </c:pt>
                <c:pt idx="355">
                  <c:v>-11.963853247634317</c:v>
                </c:pt>
                <c:pt idx="356">
                  <c:v>-12.137328717346911</c:v>
                </c:pt>
                <c:pt idx="357">
                  <c:v>-12.312338294335309</c:v>
                </c:pt>
                <c:pt idx="358">
                  <c:v>-12.48885607410959</c:v>
                </c:pt>
                <c:pt idx="359">
                  <c:v>-12.666857212659487</c:v>
                </c:pt>
                <c:pt idx="360">
                  <c:v>-12.84631798740697</c:v>
                </c:pt>
                <c:pt idx="361">
                  <c:v>-13.027215853728414</c:v>
                </c:pt>
                <c:pt idx="362">
                  <c:v>-13.209529497153166</c:v>
                </c:pt>
                <c:pt idx="363">
                  <c:v>-13.393238881357139</c:v>
                </c:pt>
                <c:pt idx="364">
                  <c:v>-13.57832529207754</c:v>
                </c:pt>
                <c:pt idx="365">
                  <c:v>-13.764771377080766</c:v>
                </c:pt>
                <c:pt idx="366">
                  <c:v>-13.952561182316876</c:v>
                </c:pt>
                <c:pt idx="367">
                  <c:v>-14.141680184394207</c:v>
                </c:pt>
                <c:pt idx="368">
                  <c:v>-14.332115319503535</c:v>
                </c:pt>
                <c:pt idx="369">
                  <c:v>-14.523855008916369</c:v>
                </c:pt>
                <c:pt idx="370">
                  <c:v>-14.71688918117423</c:v>
                </c:pt>
                <c:pt idx="371">
                  <c:v>-14.911209291075938</c:v>
                </c:pt>
                <c:pt idx="372">
                  <c:v>-15.10680833555929</c:v>
                </c:pt>
                <c:pt idx="373">
                  <c:v>-15.303680866560674</c:v>
                </c:pt>
                <c:pt idx="374">
                  <c:v>-15.501823000922421</c:v>
                </c:pt>
                <c:pt idx="375">
                  <c:v>-15.70123242740326</c:v>
                </c:pt>
                <c:pt idx="376">
                  <c:v>-15.90190841083173</c:v>
                </c:pt>
                <c:pt idx="377">
                  <c:v>-16.103851793426358</c:v>
                </c:pt>
                <c:pt idx="378">
                  <c:v>-16.307064993290542</c:v>
                </c:pt>
                <c:pt idx="379">
                  <c:v>-16.511552000071866</c:v>
                </c:pt>
                <c:pt idx="380">
                  <c:v>-16.717318367764605</c:v>
                </c:pt>
                <c:pt idx="381">
                  <c:v>-16.924371204609781</c:v>
                </c:pt>
                <c:pt idx="382">
                  <c:v>-17.13271916003994</c:v>
                </c:pt>
                <c:pt idx="383">
                  <c:v>-17.342372408596553</c:v>
                </c:pt>
                <c:pt idx="384">
                  <c:v>-17.553342630735784</c:v>
                </c:pt>
                <c:pt idx="385">
                  <c:v>-17.765642990425366</c:v>
                </c:pt>
                <c:pt idx="386">
                  <c:v>-17.979288109425298</c:v>
                </c:pt>
                <c:pt idx="387">
                  <c:v>-18.194294038134117</c:v>
                </c:pt>
                <c:pt idx="388">
                  <c:v>-18.410678222877017</c:v>
                </c:pt>
                <c:pt idx="389">
                  <c:v>-18.628459469504676</c:v>
                </c:pt>
                <c:pt idx="390">
                  <c:v>-18.847657903170308</c:v>
                </c:pt>
                <c:pt idx="391">
                  <c:v>-19.06829492415072</c:v>
                </c:pt>
                <c:pt idx="392">
                  <c:v>-19.290393159580265</c:v>
                </c:pt>
                <c:pt idx="393">
                  <c:v>-19.513976410971683</c:v>
                </c:pt>
                <c:pt idx="394">
                  <c:v>-19.739069597405809</c:v>
                </c:pt>
                <c:pt idx="395">
                  <c:v>-19.965698694284452</c:v>
                </c:pt>
                <c:pt idx="396">
                  <c:v>-20.193890667556346</c:v>
                </c:pt>
                <c:pt idx="397">
                  <c:v>-20.423673403343614</c:v>
                </c:pt>
                <c:pt idx="398">
                  <c:v>-20.655075632920816</c:v>
                </c:pt>
                <c:pt idx="399">
                  <c:v>-20.888126853022591</c:v>
                </c:pt>
                <c:pt idx="400">
                  <c:v>-21.122857241488823</c:v>
                </c:pt>
                <c:pt idx="401">
                  <c:v>-21.359297568286642</c:v>
                </c:pt>
                <c:pt idx="402">
                  <c:v>-21.59747910198854</c:v>
                </c:pt>
                <c:pt idx="403">
                  <c:v>-21.837433511824887</c:v>
                </c:pt>
                <c:pt idx="404">
                  <c:v>-22.079192765472861</c:v>
                </c:pt>
                <c:pt idx="405">
                  <c:v>-22.322789022790257</c:v>
                </c:pt>
                <c:pt idx="406">
                  <c:v>-22.568254525750397</c:v>
                </c:pt>
                <c:pt idx="407">
                  <c:v>-22.815621484885366</c:v>
                </c:pt>
                <c:pt idx="408">
                  <c:v>-23.064921962594749</c:v>
                </c:pt>
                <c:pt idx="409">
                  <c:v>-23.31618775373024</c:v>
                </c:pt>
                <c:pt idx="410">
                  <c:v>-23.56945026391605</c:v>
                </c:pt>
                <c:pt idx="411">
                  <c:v>-23.824740386116869</c:v>
                </c:pt>
                <c:pt idx="412">
                  <c:v>-24.082088376011992</c:v>
                </c:pt>
                <c:pt idx="413">
                  <c:v>-24.341523726780949</c:v>
                </c:pt>
                <c:pt idx="414">
                  <c:v>-24.603075043946887</c:v>
                </c:pt>
                <c:pt idx="415">
                  <c:v>-24.866769920960159</c:v>
                </c:pt>
                <c:pt idx="416">
                  <c:v>-25.132634816238223</c:v>
                </c:pt>
                <c:pt idx="417">
                  <c:v>-25.400694932400182</c:v>
                </c:pt>
                <c:pt idx="418">
                  <c:v>-25.670974098453673</c:v>
                </c:pt>
                <c:pt idx="419">
                  <c:v>-25.943494655701862</c:v>
                </c:pt>
                <c:pt idx="420">
                  <c:v>-26.21827734813716</c:v>
                </c:pt>
                <c:pt idx="421">
                  <c:v>-26.495341218084096</c:v>
                </c:pt>
                <c:pt idx="422">
                  <c:v>-26.774703507831692</c:v>
                </c:pt>
                <c:pt idx="423">
                  <c:v>-27.056379567975835</c:v>
                </c:pt>
                <c:pt idx="424">
                  <c:v>-27.340382773147034</c:v>
                </c:pt>
                <c:pt idx="425">
                  <c:v>-27.626724445761095</c:v>
                </c:pt>
                <c:pt idx="426">
                  <c:v>-27.915413788372089</c:v>
                </c:pt>
                <c:pt idx="427">
                  <c:v>-28.206457825143247</c:v>
                </c:pt>
                <c:pt idx="428">
                  <c:v>-28.499861352883748</c:v>
                </c:pt>
                <c:pt idx="429">
                  <c:v>-28.795626902019229</c:v>
                </c:pt>
                <c:pt idx="430">
                  <c:v>-29.093754707782413</c:v>
                </c:pt>
                <c:pt idx="431">
                  <c:v>-29.394242691822299</c:v>
                </c:pt>
                <c:pt idx="432">
                  <c:v>-29.697086454340152</c:v>
                </c:pt>
                <c:pt idx="433">
                  <c:v>-30.002279276768128</c:v>
                </c:pt>
                <c:pt idx="434">
                  <c:v>-30.309812134913134</c:v>
                </c:pt>
                <c:pt idx="435">
                  <c:v>-30.619673722397664</c:v>
                </c:pt>
                <c:pt idx="436">
                  <c:v>-30.931850484140142</c:v>
                </c:pt>
                <c:pt idx="437">
                  <c:v>-31.246326659531636</c:v>
                </c:pt>
                <c:pt idx="438">
                  <c:v>-31.56308433488568</c:v>
                </c:pt>
                <c:pt idx="439">
                  <c:v>-31.882103504664318</c:v>
                </c:pt>
                <c:pt idx="440">
                  <c:v>-32.203362140916553</c:v>
                </c:pt>
                <c:pt idx="441">
                  <c:v>-32.526836270306276</c:v>
                </c:pt>
                <c:pt idx="442">
                  <c:v>-32.852500058057721</c:v>
                </c:pt>
                <c:pt idx="443">
                  <c:v>-33.180325898104037</c:v>
                </c:pt>
                <c:pt idx="444">
                  <c:v>-33.510284508695548</c:v>
                </c:pt>
                <c:pt idx="445">
                  <c:v>-33.842345032700841</c:v>
                </c:pt>
                <c:pt idx="446">
                  <c:v>-34.176475141821811</c:v>
                </c:pt>
                <c:pt idx="447">
                  <c:v>-34.512641143942133</c:v>
                </c:pt>
                <c:pt idx="448">
                  <c:v>-34.850808092832935</c:v>
                </c:pt>
                <c:pt idx="449">
                  <c:v>-35.190939899455486</c:v>
                </c:pt>
                <c:pt idx="450">
                  <c:v>-35.532999444121074</c:v>
                </c:pt>
                <c:pt idx="451">
                  <c:v>-35.876948688798635</c:v>
                </c:pt>
                <c:pt idx="452">
                  <c:v>-36.222748788894364</c:v>
                </c:pt>
                <c:pt idx="453">
                  <c:v>-36.570360203869662</c:v>
                </c:pt>
                <c:pt idx="454">
                  <c:v>-36.919742806105774</c:v>
                </c:pt>
                <c:pt idx="455">
                  <c:v>-37.270855987474526</c:v>
                </c:pt>
                <c:pt idx="456">
                  <c:v>-37.623658763122421</c:v>
                </c:pt>
                <c:pt idx="457">
                  <c:v>-37.978109872029236</c:v>
                </c:pt>
                <c:pt idx="458">
                  <c:v>-38.334167873955217</c:v>
                </c:pt>
                <c:pt idx="459">
                  <c:v>-38.691791242442854</c:v>
                </c:pt>
                <c:pt idx="460">
                  <c:v>-39.050938453593531</c:v>
                </c:pt>
                <c:pt idx="461">
                  <c:v>-39.411568070389038</c:v>
                </c:pt>
                <c:pt idx="462">
                  <c:v>-39.773638822379027</c:v>
                </c:pt>
                <c:pt idx="463">
                  <c:v>-40.137109680600801</c:v>
                </c:pt>
                <c:pt idx="464">
                  <c:v>-40.501939927644742</c:v>
                </c:pt>
                <c:pt idx="465">
                  <c:v>-40.868089222818355</c:v>
                </c:pt>
                <c:pt idx="466">
                  <c:v>-41.235517662400561</c:v>
                </c:pt>
                <c:pt idx="467">
                  <c:v>-41.604185835018036</c:v>
                </c:pt>
                <c:pt idx="468">
                  <c:v>-41.974054872196511</c:v>
                </c:pt>
                <c:pt idx="469">
                  <c:v>-42.345086494180251</c:v>
                </c:pt>
                <c:pt idx="470">
                  <c:v>-42.717243051130538</c:v>
                </c:pt>
                <c:pt idx="471">
                  <c:v>-43.090487559837541</c:v>
                </c:pt>
                <c:pt idx="472">
                  <c:v>-43.464783736099143</c:v>
                </c:pt>
                <c:pt idx="473">
                  <c:v>-43.840096022934731</c:v>
                </c:pt>
                <c:pt idx="474">
                  <c:v>-44.216389614814148</c:v>
                </c:pt>
                <c:pt idx="475">
                  <c:v>-44.593630478092933</c:v>
                </c:pt>
                <c:pt idx="476">
                  <c:v>-44.971785367850401</c:v>
                </c:pt>
                <c:pt idx="477">
                  <c:v>-45.350821841333293</c:v>
                </c:pt>
                <c:pt idx="478">
                  <c:v>-45.730708268209341</c:v>
                </c:pt>
                <c:pt idx="479">
                  <c:v>-46.111413837836253</c:v>
                </c:pt>
                <c:pt idx="480">
                  <c:v>-46.492908563750852</c:v>
                </c:pt>
                <c:pt idx="481">
                  <c:v>-46.875163285580477</c:v>
                </c:pt>
                <c:pt idx="482">
                  <c:v>-47.258149668574177</c:v>
                </c:pt>
                <c:pt idx="483">
                  <c:v>-47.641840200948337</c:v>
                </c:pt>
                <c:pt idx="484">
                  <c:v>-48.026208189233152</c:v>
                </c:pt>
                <c:pt idx="485">
                  <c:v>-48.411227751801519</c:v>
                </c:pt>
                <c:pt idx="486">
                  <c:v>-48.796873810754747</c:v>
                </c:pt>
                <c:pt idx="487">
                  <c:v>-49.183122082330058</c:v>
                </c:pt>
                <c:pt idx="488">
                  <c:v>-49.569949065989469</c:v>
                </c:pt>
                <c:pt idx="489">
                  <c:v>-49.957332032338869</c:v>
                </c:pt>
                <c:pt idx="490">
                  <c:v>-50.345249010020062</c:v>
                </c:pt>
                <c:pt idx="491">
                  <c:v>-50.733678771708014</c:v>
                </c:pt>
                <c:pt idx="492">
                  <c:v>-51.122600819338743</c:v>
                </c:pt>
                <c:pt idx="493">
                  <c:v>-51.51199536868419</c:v>
                </c:pt>
                <c:pt idx="494">
                  <c:v>-51.901843333382892</c:v>
                </c:pt>
                <c:pt idx="495">
                  <c:v>-52.292126308526292</c:v>
                </c:pt>
                <c:pt idx="496">
                  <c:v>-52.682826553894415</c:v>
                </c:pt>
                <c:pt idx="497">
                  <c:v>-53.073926976925414</c:v>
                </c:pt>
                <c:pt idx="498">
                  <c:v>-53.465411115498434</c:v>
                </c:pt>
                <c:pt idx="499">
                  <c:v>-53.857263120600237</c:v>
                </c:pt>
                <c:pt idx="500">
                  <c:v>-54.249467738941476</c:v>
                </c:pt>
                <c:pt idx="501">
                  <c:v>-54.642010295581002</c:v>
                </c:pt>
                <c:pt idx="502">
                  <c:v>-55.034876676612107</c:v>
                </c:pt>
                <c:pt idx="503">
                  <c:v>-55.42805331195752</c:v>
                </c:pt>
                <c:pt idx="504">
                  <c:v>-55.821527158316329</c:v>
                </c:pt>
                <c:pt idx="505">
                  <c:v>-56.21528568230039</c:v>
                </c:pt>
                <c:pt idx="506">
                  <c:v>-56.609316843794083</c:v>
                </c:pt>
                <c:pt idx="507">
                  <c:v>-57.00360907956555</c:v>
                </c:pt>
                <c:pt idx="508">
                  <c:v>-57.398151287156466</c:v>
                </c:pt>
                <c:pt idx="509">
                  <c:v>-57.792932809068731</c:v>
                </c:pt>
                <c:pt idx="510">
                  <c:v>-58.187943417273132</c:v>
                </c:pt>
                <c:pt idx="511">
                  <c:v>-58.583173298047456</c:v>
                </c:pt>
                <c:pt idx="512">
                  <c:v>-58.978613037162773</c:v>
                </c:pt>
                <c:pt idx="513">
                  <c:v>-59.374253605425451</c:v>
                </c:pt>
                <c:pt idx="514">
                  <c:v>-59.770086344583994</c:v>
                </c:pt>
                <c:pt idx="515">
                  <c:v>-60.166102953605986</c:v>
                </c:pt>
                <c:pt idx="516">
                  <c:v>-60.56229547532935</c:v>
                </c:pt>
                <c:pt idx="517">
                  <c:v>-60.958656283490079</c:v>
                </c:pt>
                <c:pt idx="518">
                  <c:v>-61.355178070127792</c:v>
                </c:pt>
                <c:pt idx="519">
                  <c:v>-61.751853833367917</c:v>
                </c:pt>
                <c:pt idx="520">
                  <c:v>-62.148676865579034</c:v>
                </c:pt>
                <c:pt idx="521">
                  <c:v>-62.545640741902417</c:v>
                </c:pt>
                <c:pt idx="522">
                  <c:v>-62.942739309150312</c:v>
                </c:pt>
                <c:pt idx="523">
                  <c:v>-63.339966675068027</c:v>
                </c:pt>
                <c:pt idx="524">
                  <c:v>-63.737317197954411</c:v>
                </c:pt>
                <c:pt idx="525">
                  <c:v>-64.134785476635045</c:v>
                </c:pt>
                <c:pt idx="526">
                  <c:v>-64.532366340781834</c:v>
                </c:pt>
                <c:pt idx="527">
                  <c:v>-64.930054841571135</c:v>
                </c:pt>
                <c:pt idx="528">
                  <c:v>-65.327846242674639</c:v>
                </c:pt>
                <c:pt idx="529">
                  <c:v>-65.725736011573701</c:v>
                </c:pt>
                <c:pt idx="530">
                  <c:v>-66.123719811190654</c:v>
                </c:pt>
                <c:pt idx="531">
                  <c:v>-66.521793491828447</c:v>
                </c:pt>
                <c:pt idx="532">
                  <c:v>-66.919953083410107</c:v>
                </c:pt>
                <c:pt idx="533">
                  <c:v>-67.318194788010473</c:v>
                </c:pt>
                <c:pt idx="534">
                  <c:v>-67.716514972671391</c:v>
                </c:pt>
                <c:pt idx="535">
                  <c:v>-68.114910162492365</c:v>
                </c:pt>
                <c:pt idx="536">
                  <c:v>-68.513377033987666</c:v>
                </c:pt>
                <c:pt idx="537">
                  <c:v>-68.911912408702563</c:v>
                </c:pt>
                <c:pt idx="538">
                  <c:v>-69.310513247079356</c:v>
                </c:pt>
                <c:pt idx="539">
                  <c:v>-69.709176642566348</c:v>
                </c:pt>
                <c:pt idx="540">
                  <c:v>-70.107899815960423</c:v>
                </c:pt>
                <c:pt idx="541">
                  <c:v>-70.506680109976486</c:v>
                </c:pt>
                <c:pt idx="542">
                  <c:v>-70.905514984034482</c:v>
                </c:pt>
                <c:pt idx="543">
                  <c:v>-71.304402009258652</c:v>
                </c:pt>
                <c:pt idx="544">
                  <c:v>-71.703338863679093</c:v>
                </c:pt>
                <c:pt idx="545">
                  <c:v>-72.102323327629833</c:v>
                </c:pt>
                <c:pt idx="546">
                  <c:v>-72.501353279336172</c:v>
                </c:pt>
                <c:pt idx="547">
                  <c:v>-72.900426690683716</c:v>
                </c:pt>
                <c:pt idx="548">
                  <c:v>-73.299541623162497</c:v>
                </c:pt>
                <c:pt idx="549">
                  <c:v>-73.698696223980647</c:v>
                </c:pt>
                <c:pt idx="550">
                  <c:v>-74.097888722339135</c:v>
                </c:pt>
                <c:pt idx="551">
                  <c:v>-74.497117425864062</c:v>
                </c:pt>
                <c:pt idx="552">
                  <c:v>-74.896380717186403</c:v>
                </c:pt>
                <c:pt idx="553">
                  <c:v>-75.295677050670065</c:v>
                </c:pt>
                <c:pt idx="554">
                  <c:v>-75.695004949274534</c:v>
                </c:pt>
                <c:pt idx="555">
                  <c:v>-76.094363001552466</c:v>
                </c:pt>
                <c:pt idx="556">
                  <c:v>-76.493749858775232</c:v>
                </c:pt>
                <c:pt idx="557">
                  <c:v>-76.893164232179899</c:v>
                </c:pt>
                <c:pt idx="558">
                  <c:v>-77.292604890335355</c:v>
                </c:pt>
                <c:pt idx="559">
                  <c:v>-77.69207065662053</c:v>
                </c:pt>
                <c:pt idx="560">
                  <c:v>-78.09156040681107</c:v>
                </c:pt>
                <c:pt idx="561">
                  <c:v>-78.491073066770255</c:v>
                </c:pt>
                <c:pt idx="562">
                  <c:v>-78.890607610239329</c:v>
                </c:pt>
                <c:pt idx="563">
                  <c:v>-79.290163056723344</c:v>
                </c:pt>
                <c:pt idx="564">
                  <c:v>-79.689738469468907</c:v>
                </c:pt>
                <c:pt idx="565">
                  <c:v>-80.089332953529293</c:v>
                </c:pt>
                <c:pt idx="566">
                  <c:v>-80.488945653913788</c:v>
                </c:pt>
                <c:pt idx="567">
                  <c:v>-80.88857575381796</c:v>
                </c:pt>
                <c:pt idx="568">
                  <c:v>-81.288222472930599</c:v>
                </c:pt>
                <c:pt idx="569">
                  <c:v>-81.687885065814854</c:v>
                </c:pt>
                <c:pt idx="570">
                  <c:v>-82.087562820360262</c:v>
                </c:pt>
                <c:pt idx="571">
                  <c:v>-82.487255056302132</c:v>
                </c:pt>
                <c:pt idx="572">
                  <c:v>-82.886961123806685</c:v>
                </c:pt>
                <c:pt idx="573">
                  <c:v>-83.286680402117327</c:v>
                </c:pt>
                <c:pt idx="574">
                  <c:v>-83.68641229826089</c:v>
                </c:pt>
                <c:pt idx="575">
                  <c:v>-84.086156245811082</c:v>
                </c:pt>
                <c:pt idx="576">
                  <c:v>-84.485911703705938</c:v>
                </c:pt>
                <c:pt idx="577">
                  <c:v>-84.885678155117347</c:v>
                </c:pt>
                <c:pt idx="578">
                  <c:v>-85.285455106371103</c:v>
                </c:pt>
                <c:pt idx="579">
                  <c:v>-85.685242085913856</c:v>
                </c:pt>
                <c:pt idx="580">
                  <c:v>-86.085038643326328</c:v>
                </c:pt>
                <c:pt idx="581">
                  <c:v>-86.484844348380022</c:v>
                </c:pt>
                <c:pt idx="582">
                  <c:v>-86.884658790135219</c:v>
                </c:pt>
                <c:pt idx="583">
                  <c:v>-87.284481576079969</c:v>
                </c:pt>
                <c:pt idx="584">
                  <c:v>-87.684312331306359</c:v>
                </c:pt>
                <c:pt idx="585">
                  <c:v>-88.084150697723459</c:v>
                </c:pt>
                <c:pt idx="586">
                  <c:v>-88.483996333305825</c:v>
                </c:pt>
                <c:pt idx="587">
                  <c:v>-88.883848911374599</c:v>
                </c:pt>
                <c:pt idx="588">
                  <c:v>-89.283708119910941</c:v>
                </c:pt>
                <c:pt idx="589">
                  <c:v>-89.683573660900336</c:v>
                </c:pt>
                <c:pt idx="590">
                  <c:v>-90.083445249705392</c:v>
                </c:pt>
                <c:pt idx="591">
                  <c:v>-90.4833226144668</c:v>
                </c:pt>
                <c:pt idx="592">
                  <c:v>-90.883205495531499</c:v>
                </c:pt>
                <c:pt idx="593">
                  <c:v>-91.283093644905634</c:v>
                </c:pt>
                <c:pt idx="594">
                  <c:v>-91.6829868257322</c:v>
                </c:pt>
                <c:pt idx="595">
                  <c:v>-92.082884811792468</c:v>
                </c:pt>
                <c:pt idx="596">
                  <c:v>-92.4827873870274</c:v>
                </c:pt>
                <c:pt idx="597">
                  <c:v>-92.8826943450849</c:v>
                </c:pt>
                <c:pt idx="598">
                  <c:v>-93.282605488882382</c:v>
                </c:pt>
                <c:pt idx="599">
                  <c:v>-93.682520630192229</c:v>
                </c:pt>
                <c:pt idx="600">
                  <c:v>-94.082439589244018</c:v>
                </c:pt>
                <c:pt idx="601">
                  <c:v>-94.482362194345669</c:v>
                </c:pt>
                <c:pt idx="602">
                  <c:v>-94.882288281520289</c:v>
                </c:pt>
                <c:pt idx="603">
                  <c:v>-95.282217694160721</c:v>
                </c:pt>
                <c:pt idx="604">
                  <c:v>-95.682150282698245</c:v>
                </c:pt>
                <c:pt idx="605">
                  <c:v>-96.08208590428697</c:v>
                </c:pt>
                <c:pt idx="606">
                  <c:v>-96.482024422502008</c:v>
                </c:pt>
                <c:pt idx="607">
                  <c:v>-96.881965707050966</c:v>
                </c:pt>
                <c:pt idx="608">
                  <c:v>-97.281909633498898</c:v>
                </c:pt>
                <c:pt idx="609">
                  <c:v>-97.681856083005172</c:v>
                </c:pt>
                <c:pt idx="610">
                  <c:v>-98.081804942072097</c:v>
                </c:pt>
                <c:pt idx="611">
                  <c:v>-98.481756102305155</c:v>
                </c:pt>
                <c:pt idx="612">
                  <c:v>-98.8817094601836</c:v>
                </c:pt>
                <c:pt idx="613">
                  <c:v>-99.281664916841649</c:v>
                </c:pt>
                <c:pt idx="614">
                  <c:v>-99.681622377859284</c:v>
                </c:pt>
                <c:pt idx="615">
                  <c:v>-100.08158175306247</c:v>
                </c:pt>
                <c:pt idx="616">
                  <c:v>-100.48154295633249</c:v>
                </c:pt>
                <c:pt idx="617">
                  <c:v>-100.88150590542358</c:v>
                </c:pt>
                <c:pt idx="618">
                  <c:v>-101.28147052178892</c:v>
                </c:pt>
                <c:pt idx="619">
                  <c:v>-101.68143673041445</c:v>
                </c:pt>
                <c:pt idx="620">
                  <c:v>-102.08140445966004</c:v>
                </c:pt>
                <c:pt idx="621">
                  <c:v>-102.48137364110779</c:v>
                </c:pt>
                <c:pt idx="622">
                  <c:v>-102.88134420941739</c:v>
                </c:pt>
                <c:pt idx="623">
                  <c:v>-103.2813161021874</c:v>
                </c:pt>
                <c:pt idx="624">
                  <c:v>-103.6812892598235</c:v>
                </c:pt>
                <c:pt idx="625">
                  <c:v>-104.08126362541211</c:v>
                </c:pt>
                <c:pt idx="626">
                  <c:v>-104.48123914459984</c:v>
                </c:pt>
                <c:pt idx="627">
                  <c:v>-104.88121576547833</c:v>
                </c:pt>
                <c:pt idx="628">
                  <c:v>-105.28119343847476</c:v>
                </c:pt>
                <c:pt idx="629">
                  <c:v>-105.68117211624603</c:v>
                </c:pt>
                <c:pt idx="630">
                  <c:v>-106.08115175357923</c:v>
                </c:pt>
                <c:pt idx="631">
                  <c:v>-106.48113230729541</c:v>
                </c:pt>
                <c:pt idx="632">
                  <c:v>-106.88111373615817</c:v>
                </c:pt>
                <c:pt idx="633">
                  <c:v>-107.28109600078668</c:v>
                </c:pt>
                <c:pt idx="634">
                  <c:v>-107.68107906357164</c:v>
                </c:pt>
                <c:pt idx="635">
                  <c:v>-108.08106288859607</c:v>
                </c:pt>
                <c:pt idx="636">
                  <c:v>-108.48104744155873</c:v>
                </c:pt>
                <c:pt idx="637">
                  <c:v>-108.88103268970231</c:v>
                </c:pt>
                <c:pt idx="638">
                  <c:v>-109.28101860174229</c:v>
                </c:pt>
                <c:pt idx="639">
                  <c:v>-109.68100514780241</c:v>
                </c:pt>
                <c:pt idx="640">
                  <c:v>-110.08099229935183</c:v>
                </c:pt>
                <c:pt idx="641">
                  <c:v>-110.48098002914148</c:v>
                </c:pt>
                <c:pt idx="642">
                  <c:v>-110.88096831114957</c:v>
                </c:pt>
                <c:pt idx="643">
                  <c:v>-111.28095712052502</c:v>
                </c:pt>
                <c:pt idx="644">
                  <c:v>-111.680946433535</c:v>
                </c:pt>
                <c:pt idx="645">
                  <c:v>-112.0809362275145</c:v>
                </c:pt>
                <c:pt idx="646">
                  <c:v>-112.4809264808186</c:v>
                </c:pt>
                <c:pt idx="647">
                  <c:v>-112.88091717277595</c:v>
                </c:pt>
                <c:pt idx="648">
                  <c:v>-113.28090828364591</c:v>
                </c:pt>
                <c:pt idx="649">
                  <c:v>-113.68089979457589</c:v>
                </c:pt>
                <c:pt idx="650">
                  <c:v>-114.08089168756169</c:v>
                </c:pt>
                <c:pt idx="651">
                  <c:v>-114.4808839454092</c:v>
                </c:pt>
                <c:pt idx="652">
                  <c:v>-114.88087655169825</c:v>
                </c:pt>
                <c:pt idx="653">
                  <c:v>-115.28086949074753</c:v>
                </c:pt>
                <c:pt idx="654">
                  <c:v>-115.68086274758141</c:v>
                </c:pt>
                <c:pt idx="655">
                  <c:v>-116.0808563078981</c:v>
                </c:pt>
                <c:pt idx="656">
                  <c:v>-116.48085015803946</c:v>
                </c:pt>
                <c:pt idx="657">
                  <c:v>-116.88084428496197</c:v>
                </c:pt>
                <c:pt idx="658">
                  <c:v>-117.28083867620926</c:v>
                </c:pt>
                <c:pt idx="659">
                  <c:v>-117.68083331988538</c:v>
                </c:pt>
                <c:pt idx="660">
                  <c:v>-118.08082820462961</c:v>
                </c:pt>
                <c:pt idx="661">
                  <c:v>-118.48082331959273</c:v>
                </c:pt>
                <c:pt idx="662">
                  <c:v>-118.88081865441362</c:v>
                </c:pt>
                <c:pt idx="663">
                  <c:v>-119.28081419919766</c:v>
                </c:pt>
                <c:pt idx="664">
                  <c:v>-119.68080994449517</c:v>
                </c:pt>
                <c:pt idx="665">
                  <c:v>-120.08080588128196</c:v>
                </c:pt>
                <c:pt idx="666">
                  <c:v>-120.48080200094003</c:v>
                </c:pt>
                <c:pt idx="667">
                  <c:v>-120.88079829523903</c:v>
                </c:pt>
                <c:pt idx="668">
                  <c:v>-121.28079475631912</c:v>
                </c:pt>
                <c:pt idx="669">
                  <c:v>-121.68079137667425</c:v>
                </c:pt>
                <c:pt idx="670">
                  <c:v>-122.08078814913598</c:v>
                </c:pt>
                <c:pt idx="671">
                  <c:v>-122.48078506685863</c:v>
                </c:pt>
                <c:pt idx="672">
                  <c:v>-122.88078212330461</c:v>
                </c:pt>
                <c:pt idx="673">
                  <c:v>-123.28077931223052</c:v>
                </c:pt>
                <c:pt idx="674">
                  <c:v>-123.68077662767394</c:v>
                </c:pt>
                <c:pt idx="675">
                  <c:v>-124.08077406394074</c:v>
                </c:pt>
                <c:pt idx="676">
                  <c:v>-124.48077161559317</c:v>
                </c:pt>
                <c:pt idx="677">
                  <c:v>-124.88076927743812</c:v>
                </c:pt>
                <c:pt idx="678">
                  <c:v>-125.28076704451621</c:v>
                </c:pt>
                <c:pt idx="679">
                  <c:v>-125.68076491209132</c:v>
                </c:pt>
                <c:pt idx="680">
                  <c:v>-126.0807628756404</c:v>
                </c:pt>
                <c:pt idx="681">
                  <c:v>-126.48076093084438</c:v>
                </c:pt>
                <c:pt idx="682">
                  <c:v>-126.88075907357739</c:v>
                </c:pt>
                <c:pt idx="683">
                  <c:v>-127.28075729990046</c:v>
                </c:pt>
                <c:pt idx="684">
                  <c:v>-127.68075560605146</c:v>
                </c:pt>
                <c:pt idx="685">
                  <c:v>-128.08075398843761</c:v>
                </c:pt>
                <c:pt idx="686">
                  <c:v>-128.48075244362784</c:v>
                </c:pt>
                <c:pt idx="687">
                  <c:v>-128.88075096834547</c:v>
                </c:pt>
                <c:pt idx="688">
                  <c:v>-129.28074955946124</c:v>
                </c:pt>
                <c:pt idx="689">
                  <c:v>-129.68074821398687</c:v>
                </c:pt>
                <c:pt idx="690">
                  <c:v>-130.08074692906843</c:v>
                </c:pt>
                <c:pt idx="691">
                  <c:v>-130.48074570198048</c:v>
                </c:pt>
                <c:pt idx="692">
                  <c:v>-130.88074453012024</c:v>
                </c:pt>
                <c:pt idx="693">
                  <c:v>-131.28074341100216</c:v>
                </c:pt>
                <c:pt idx="694">
                  <c:v>-131.68074234225239</c:v>
                </c:pt>
                <c:pt idx="695">
                  <c:v>-132.08074132160405</c:v>
                </c:pt>
                <c:pt idx="696">
                  <c:v>-132.48074034689225</c:v>
                </c:pt>
                <c:pt idx="697">
                  <c:v>-132.88073941604947</c:v>
                </c:pt>
                <c:pt idx="698">
                  <c:v>-133.28073852710136</c:v>
                </c:pt>
                <c:pt idx="699">
                  <c:v>-133.68073767816233</c:v>
                </c:pt>
                <c:pt idx="700">
                  <c:v>-134.08073686743171</c:v>
                </c:pt>
                <c:pt idx="701">
                  <c:v>-134.48073609318982</c:v>
                </c:pt>
                <c:pt idx="702">
                  <c:v>-134.88073535379448</c:v>
                </c:pt>
                <c:pt idx="703">
                  <c:v>-135.28073464767721</c:v>
                </c:pt>
                <c:pt idx="704">
                  <c:v>-135.68073397334041</c:v>
                </c:pt>
                <c:pt idx="705">
                  <c:v>-136.08073332935368</c:v>
                </c:pt>
                <c:pt idx="706">
                  <c:v>-136.48073271435101</c:v>
                </c:pt>
                <c:pt idx="707">
                  <c:v>-136.88073212702795</c:v>
                </c:pt>
                <c:pt idx="708">
                  <c:v>-137.28073156613868</c:v>
                </c:pt>
                <c:pt idx="709">
                  <c:v>-137.68073103049355</c:v>
                </c:pt>
                <c:pt idx="710">
                  <c:v>-138.08073051895627</c:v>
                </c:pt>
                <c:pt idx="711">
                  <c:v>-138.48073003044198</c:v>
                </c:pt>
                <c:pt idx="712">
                  <c:v>-138.88072956391443</c:v>
                </c:pt>
                <c:pt idx="713">
                  <c:v>-139.28072911838399</c:v>
                </c:pt>
                <c:pt idx="714">
                  <c:v>-139.68072869290575</c:v>
                </c:pt>
                <c:pt idx="715">
                  <c:v>-140.08072828657711</c:v>
                </c:pt>
                <c:pt idx="716">
                  <c:v>-140.4807278985362</c:v>
                </c:pt>
                <c:pt idx="717">
                  <c:v>-140.88072752796</c:v>
                </c:pt>
                <c:pt idx="718">
                  <c:v>-141.28072717406246</c:v>
                </c:pt>
                <c:pt idx="719">
                  <c:v>-141.68072683609287</c:v>
                </c:pt>
                <c:pt idx="720">
                  <c:v>-142.08072651333438</c:v>
                </c:pt>
                <c:pt idx="721">
                  <c:v>-142.4807262051024</c:v>
                </c:pt>
                <c:pt idx="722">
                  <c:v>-142.88072591074322</c:v>
                </c:pt>
                <c:pt idx="723">
                  <c:v>-143.28072562963231</c:v>
                </c:pt>
                <c:pt idx="724">
                  <c:v>-143.68072536117378</c:v>
                </c:pt>
                <c:pt idx="725">
                  <c:v>-144.08072510479764</c:v>
                </c:pt>
                <c:pt idx="726">
                  <c:v>-144.48072485996019</c:v>
                </c:pt>
                <c:pt idx="727">
                  <c:v>-144.88072462614224</c:v>
                </c:pt>
                <c:pt idx="728">
                  <c:v>-145.28072440284785</c:v>
                </c:pt>
                <c:pt idx="729">
                  <c:v>-145.68072418960332</c:v>
                </c:pt>
                <c:pt idx="730">
                  <c:v>-146.08072398595635</c:v>
                </c:pt>
                <c:pt idx="731">
                  <c:v>-146.48072379147504</c:v>
                </c:pt>
                <c:pt idx="732">
                  <c:v>-146.88072360574679</c:v>
                </c:pt>
                <c:pt idx="733">
                  <c:v>-147.28072342837774</c:v>
                </c:pt>
                <c:pt idx="734">
                  <c:v>-147.68072325899158</c:v>
                </c:pt>
                <c:pt idx="735">
                  <c:v>-148.08072309722903</c:v>
                </c:pt>
                <c:pt idx="736">
                  <c:v>-148.48072294274698</c:v>
                </c:pt>
                <c:pt idx="737">
                  <c:v>-148.88072279521776</c:v>
                </c:pt>
                <c:pt idx="738">
                  <c:v>-149.28072265432846</c:v>
                </c:pt>
                <c:pt idx="739">
                  <c:v>-149.6807225197802</c:v>
                </c:pt>
                <c:pt idx="740">
                  <c:v>-150.08072239128762</c:v>
                </c:pt>
                <c:pt idx="741">
                  <c:v>-150.48072226857815</c:v>
                </c:pt>
                <c:pt idx="742">
                  <c:v>-150.88072215139158</c:v>
                </c:pt>
                <c:pt idx="743">
                  <c:v>-151.2807220394792</c:v>
                </c:pt>
                <c:pt idx="744">
                  <c:v>-151.68072193260372</c:v>
                </c:pt>
                <c:pt idx="745">
                  <c:v>-152.08072183053844</c:v>
                </c:pt>
                <c:pt idx="746">
                  <c:v>-152.48072173306679</c:v>
                </c:pt>
                <c:pt idx="747">
                  <c:v>-152.88072163998211</c:v>
                </c:pt>
                <c:pt idx="748">
                  <c:v>-153.28072155108694</c:v>
                </c:pt>
                <c:pt idx="749">
                  <c:v>-153.68072146619272</c:v>
                </c:pt>
                <c:pt idx="750">
                  <c:v>-154.08072138511946</c:v>
                </c:pt>
                <c:pt idx="751">
                  <c:v>-154.48072130769498</c:v>
                </c:pt>
                <c:pt idx="752">
                  <c:v>-154.88072123375514</c:v>
                </c:pt>
                <c:pt idx="753">
                  <c:v>-155.28072116314323</c:v>
                </c:pt>
                <c:pt idx="754">
                  <c:v>-155.68072109570932</c:v>
                </c:pt>
                <c:pt idx="755">
                  <c:v>-156.08072103131047</c:v>
                </c:pt>
                <c:pt idx="756">
                  <c:v>-156.48072096981002</c:v>
                </c:pt>
                <c:pt idx="757">
                  <c:v>-156.88072091107756</c:v>
                </c:pt>
                <c:pt idx="758">
                  <c:v>-157.28072085498854</c:v>
                </c:pt>
                <c:pt idx="759">
                  <c:v>-157.68072080142392</c:v>
                </c:pt>
                <c:pt idx="760">
                  <c:v>-158.08072075027007</c:v>
                </c:pt>
                <c:pt idx="761">
                  <c:v>-158.48072070141853</c:v>
                </c:pt>
                <c:pt idx="762">
                  <c:v>-158.88072065476564</c:v>
                </c:pt>
                <c:pt idx="763">
                  <c:v>-159.28072061021248</c:v>
                </c:pt>
                <c:pt idx="764">
                  <c:v>-159.68072056766459</c:v>
                </c:pt>
                <c:pt idx="765">
                  <c:v>-160.08072052703164</c:v>
                </c:pt>
                <c:pt idx="766">
                  <c:v>-160.48072048822746</c:v>
                </c:pt>
                <c:pt idx="767">
                  <c:v>-160.88072045116985</c:v>
                </c:pt>
                <c:pt idx="768">
                  <c:v>-161.28072041578037</c:v>
                </c:pt>
                <c:pt idx="769">
                  <c:v>-161.68072038198341</c:v>
                </c:pt>
                <c:pt idx="770">
                  <c:v>-162.08072034970758</c:v>
                </c:pt>
                <c:pt idx="771">
                  <c:v>-162.48072031888432</c:v>
                </c:pt>
                <c:pt idx="772">
                  <c:v>-162.88072028944833</c:v>
                </c:pt>
                <c:pt idx="773">
                  <c:v>-163.28072026133719</c:v>
                </c:pt>
                <c:pt idx="774">
                  <c:v>-163.68072023449128</c:v>
                </c:pt>
                <c:pt idx="775">
                  <c:v>-164.08072020885359</c:v>
                </c:pt>
                <c:pt idx="776">
                  <c:v>-164.48072018436983</c:v>
                </c:pt>
                <c:pt idx="777">
                  <c:v>-164.88072016098803</c:v>
                </c:pt>
                <c:pt idx="778">
                  <c:v>-165.28072013865858</c:v>
                </c:pt>
                <c:pt idx="779">
                  <c:v>-165.68072011733415</c:v>
                </c:pt>
                <c:pt idx="780">
                  <c:v>-166.08072009696943</c:v>
                </c:pt>
                <c:pt idx="781">
                  <c:v>-166.48072007752126</c:v>
                </c:pt>
                <c:pt idx="782">
                  <c:v>-166.88072005894838</c:v>
                </c:pt>
                <c:pt idx="783">
                  <c:v>-167.28072004121148</c:v>
                </c:pt>
                <c:pt idx="784">
                  <c:v>-167.68072002427283</c:v>
                </c:pt>
                <c:pt idx="785">
                  <c:v>-168.08072000809656</c:v>
                </c:pt>
                <c:pt idx="786">
                  <c:v>-168.4807199926484</c:v>
                </c:pt>
                <c:pt idx="787">
                  <c:v>-168.88071997789547</c:v>
                </c:pt>
                <c:pt idx="788">
                  <c:v>-169.28071996380652</c:v>
                </c:pt>
                <c:pt idx="789">
                  <c:v>-169.68071995035166</c:v>
                </c:pt>
                <c:pt idx="790">
                  <c:v>-170.08071993750241</c:v>
                </c:pt>
                <c:pt idx="791">
                  <c:v>-170.48071992523145</c:v>
                </c:pt>
                <c:pt idx="792">
                  <c:v>-170.88071991351276</c:v>
                </c:pt>
                <c:pt idx="793">
                  <c:v>-171.28071990232149</c:v>
                </c:pt>
                <c:pt idx="794">
                  <c:v>-171.68071989163397</c:v>
                </c:pt>
                <c:pt idx="795">
                  <c:v>-172.08071988142746</c:v>
                </c:pt>
                <c:pt idx="796">
                  <c:v>-172.48071987168029</c:v>
                </c:pt>
                <c:pt idx="797">
                  <c:v>-172.88071986237185</c:v>
                </c:pt>
                <c:pt idx="798">
                  <c:v>-173.28071985348228</c:v>
                </c:pt>
                <c:pt idx="799">
                  <c:v>-173.68071984499284</c:v>
                </c:pt>
                <c:pt idx="800">
                  <c:v>-174.08071983688552</c:v>
                </c:pt>
                <c:pt idx="801">
                  <c:v>-174.48071982914303</c:v>
                </c:pt>
                <c:pt idx="802">
                  <c:v>-174.8807198217491</c:v>
                </c:pt>
                <c:pt idx="803">
                  <c:v>-175.28071981468793</c:v>
                </c:pt>
                <c:pt idx="804">
                  <c:v>-175.68071980794454</c:v>
                </c:pt>
                <c:pt idx="805">
                  <c:v>-176.08071980150464</c:v>
                </c:pt>
                <c:pt idx="806">
                  <c:v>-176.48071979535459</c:v>
                </c:pt>
                <c:pt idx="807">
                  <c:v>-176.88071978948136</c:v>
                </c:pt>
                <c:pt idx="808">
                  <c:v>-177.28071978387243</c:v>
                </c:pt>
                <c:pt idx="809">
                  <c:v>-177.68071977851636</c:v>
                </c:pt>
                <c:pt idx="810">
                  <c:v>-178.08071977340055</c:v>
                </c:pt>
                <c:pt idx="811">
                  <c:v>-178.48071976851548</c:v>
                </c:pt>
                <c:pt idx="812">
                  <c:v>-178.88071976385052</c:v>
                </c:pt>
                <c:pt idx="813">
                  <c:v>-179.2807197593952</c:v>
                </c:pt>
                <c:pt idx="814">
                  <c:v>-179.68071975514036</c:v>
                </c:pt>
                <c:pt idx="815">
                  <c:v>-180.08071975107714</c:v>
                </c:pt>
                <c:pt idx="816">
                  <c:v>-180.48071974719673</c:v>
                </c:pt>
                <c:pt idx="817">
                  <c:v>-180.88071974349094</c:v>
                </c:pt>
                <c:pt idx="818">
                  <c:v>-181.28071973995196</c:v>
                </c:pt>
              </c:numCache>
            </c:numRef>
          </c:yVal>
          <c:smooth val="1"/>
          <c:extLst>
            <c:ext xmlns:c16="http://schemas.microsoft.com/office/drawing/2014/chart" uri="{C3380CC4-5D6E-409C-BE32-E72D297353CC}">
              <c16:uniqueId val="{00000001-3114-4D5C-ACDC-CBD9329D2D27}"/>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Sheet2!$BQ$4:$BQ$822</c:f>
              <c:numCache>
                <c:formatCode>General</c:formatCode>
                <c:ptCount val="819"/>
                <c:pt idx="0">
                  <c:v>-4.6387280368880363E-7</c:v>
                </c:pt>
                <c:pt idx="1">
                  <c:v>-4.8573446053013286E-7</c:v>
                </c:pt>
                <c:pt idx="2">
                  <c:v>-5.0862641845260718E-7</c:v>
                </c:pt>
                <c:pt idx="3">
                  <c:v>-5.3259723521260084E-7</c:v>
                </c:pt>
                <c:pt idx="4">
                  <c:v>-5.5769777620319003E-7</c:v>
                </c:pt>
                <c:pt idx="5">
                  <c:v>-5.8398125495600576E-7</c:v>
                </c:pt>
                <c:pt idx="6">
                  <c:v>-6.1150344625772375E-7</c:v>
                </c:pt>
                <c:pt idx="7">
                  <c:v>-6.4032271604433451E-7</c:v>
                </c:pt>
                <c:pt idx="8">
                  <c:v>-6.7050018726560721E-7</c:v>
                </c:pt>
                <c:pt idx="9">
                  <c:v>-7.0209988067704985E-7</c:v>
                </c:pt>
                <c:pt idx="10">
                  <c:v>-7.3518882959504096E-7</c:v>
                </c:pt>
                <c:pt idx="11">
                  <c:v>-7.6983720911688843E-7</c:v>
                </c:pt>
                <c:pt idx="12">
                  <c:v>-8.0611851837892087E-7</c:v>
                </c:pt>
                <c:pt idx="13">
                  <c:v>-8.4410970784792715E-7</c:v>
                </c:pt>
                <c:pt idx="14">
                  <c:v>-8.8389136736525166E-7</c:v>
                </c:pt>
                <c:pt idx="15">
                  <c:v>-9.2554788429675802E-7</c:v>
                </c:pt>
                <c:pt idx="16">
                  <c:v>-9.6916760650445406E-7</c:v>
                </c:pt>
                <c:pt idx="17">
                  <c:v>-1.0148430641421257E-6</c:v>
                </c:pt>
                <c:pt idx="18">
                  <c:v>-1.0626711345556728E-6</c:v>
                </c:pt>
                <c:pt idx="19">
                  <c:v>-1.1127532737220807E-6</c:v>
                </c:pt>
                <c:pt idx="20">
                  <c:v>-1.1651957158656153E-6</c:v>
                </c:pt>
                <c:pt idx="21">
                  <c:v>-1.2201096846459892E-6</c:v>
                </c:pt>
                <c:pt idx="22">
                  <c:v>-1.2776116824571035E-6</c:v>
                </c:pt>
                <c:pt idx="23">
                  <c:v>-1.3378236485772842E-6</c:v>
                </c:pt>
                <c:pt idx="24">
                  <c:v>-1.4008733265786574E-6</c:v>
                </c:pt>
                <c:pt idx="25">
                  <c:v>-1.4668944494786646E-6</c:v>
                </c:pt>
                <c:pt idx="26">
                  <c:v>-1.5360270425396053E-6</c:v>
                </c:pt>
                <c:pt idx="27">
                  <c:v>-1.6084177463191285E-6</c:v>
                </c:pt>
                <c:pt idx="28">
                  <c:v>-1.6842201358634866E-6</c:v>
                </c:pt>
                <c:pt idx="29">
                  <c:v>-1.7635949608260037E-6</c:v>
                </c:pt>
                <c:pt idx="30">
                  <c:v>-1.8467106179885941E-6</c:v>
                </c:pt>
                <c:pt idx="31">
                  <c:v>-1.9337433933090696E-6</c:v>
                </c:pt>
                <c:pt idx="32">
                  <c:v>-2.0248778746545463E-6</c:v>
                </c:pt>
                <c:pt idx="33">
                  <c:v>-2.1203074166086657E-6</c:v>
                </c:pt>
                <c:pt idx="34">
                  <c:v>-2.2202344018058016E-6</c:v>
                </c:pt>
                <c:pt idx="35">
                  <c:v>-2.3248707905993835E-6</c:v>
                </c:pt>
                <c:pt idx="36">
                  <c:v>-2.4344385482607595E-6</c:v>
                </c:pt>
                <c:pt idx="37">
                  <c:v>-2.5491700683209149E-6</c:v>
                </c:pt>
                <c:pt idx="38">
                  <c:v>-2.6693087222393055E-6</c:v>
                </c:pt>
                <c:pt idx="39">
                  <c:v>-2.795109316497432E-6</c:v>
                </c:pt>
                <c:pt idx="40">
                  <c:v>-2.926838713628353E-6</c:v>
                </c:pt>
                <c:pt idx="41">
                  <c:v>-3.0647763327054751E-6</c:v>
                </c:pt>
                <c:pt idx="42">
                  <c:v>-3.2092147366210998E-6</c:v>
                </c:pt>
                <c:pt idx="43">
                  <c:v>-3.3604603013331306E-6</c:v>
                </c:pt>
                <c:pt idx="44">
                  <c:v>-3.5188338581109282E-6</c:v>
                </c:pt>
                <c:pt idx="45">
                  <c:v>-3.6846713164949474E-6</c:v>
                </c:pt>
                <c:pt idx="46">
                  <c:v>-3.8583244511925016E-6</c:v>
                </c:pt>
                <c:pt idx="47">
                  <c:v>-4.0401615886838511E-6</c:v>
                </c:pt>
                <c:pt idx="48">
                  <c:v>-4.2305684548715062E-6</c:v>
                </c:pt>
                <c:pt idx="49">
                  <c:v>-4.4299489050820389E-6</c:v>
                </c:pt>
                <c:pt idx="50">
                  <c:v>-4.6387258392194056E-6</c:v>
                </c:pt>
                <c:pt idx="51">
                  <c:v>-4.8573421294551573E-6</c:v>
                </c:pt>
                <c:pt idx="52">
                  <c:v>-5.0862614823449979E-6</c:v>
                </c:pt>
                <c:pt idx="53">
                  <c:v>-5.3259694542742429E-6</c:v>
                </c:pt>
                <c:pt idx="54">
                  <c:v>-5.5769745064415216E-6</c:v>
                </c:pt>
                <c:pt idx="55">
                  <c:v>-5.8398090415211324E-6</c:v>
                </c:pt>
                <c:pt idx="56">
                  <c:v>-6.1150305685819962E-6</c:v>
                </c:pt>
                <c:pt idx="57">
                  <c:v>-6.403222868972007E-6</c:v>
                </c:pt>
                <c:pt idx="58">
                  <c:v>-6.7049972219918715E-6</c:v>
                </c:pt>
                <c:pt idx="59">
                  <c:v>-7.0209937597902149E-6</c:v>
                </c:pt>
                <c:pt idx="60">
                  <c:v>-7.3518827190769626E-6</c:v>
                </c:pt>
                <c:pt idx="61">
                  <c:v>-7.6983659676717875E-6</c:v>
                </c:pt>
                <c:pt idx="62">
                  <c:v>-8.0611784384787463E-6</c:v>
                </c:pt>
                <c:pt idx="63">
                  <c:v>-8.4410897129336212E-6</c:v>
                </c:pt>
                <c:pt idx="64">
                  <c:v>-8.8389056063819623E-6</c:v>
                </c:pt>
                <c:pt idx="65">
                  <c:v>-9.2554699482536554E-6</c:v>
                </c:pt>
                <c:pt idx="66">
                  <c:v>-9.6916663217381477E-6</c:v>
                </c:pt>
                <c:pt idx="67">
                  <c:v>-1.0148419947147261E-5</c:v>
                </c:pt>
                <c:pt idx="68">
                  <c:v>-1.0626699655927805E-5</c:v>
                </c:pt>
                <c:pt idx="69">
                  <c:v>-1.1127519946645353E-5</c:v>
                </c:pt>
                <c:pt idx="70">
                  <c:v>-1.1651943096902535E-5</c:v>
                </c:pt>
                <c:pt idx="71">
                  <c:v>-1.2201081486449204E-5</c:v>
                </c:pt>
                <c:pt idx="72">
                  <c:v>-1.2776099901010235E-5</c:v>
                </c:pt>
                <c:pt idx="73">
                  <c:v>-1.3378218015483101E-5</c:v>
                </c:pt>
                <c:pt idx="74">
                  <c:v>-1.4008712983216702E-5</c:v>
                </c:pt>
                <c:pt idx="75">
                  <c:v>-1.4668922169945097E-5</c:v>
                </c:pt>
                <c:pt idx="76">
                  <c:v>-1.5360245954266043E-5</c:v>
                </c:pt>
                <c:pt idx="77">
                  <c:v>-1.6084150705562759E-5</c:v>
                </c:pt>
                <c:pt idx="78">
                  <c:v>-1.6842171895010452E-5</c:v>
                </c:pt>
                <c:pt idx="79">
                  <c:v>-1.7635917397528064E-5</c:v>
                </c:pt>
                <c:pt idx="80">
                  <c:v>-1.8467070818811428E-5</c:v>
                </c:pt>
                <c:pt idx="81">
                  <c:v>-1.9337395103960218E-5</c:v>
                </c:pt>
                <c:pt idx="82">
                  <c:v>-2.024873633705278E-5</c:v>
                </c:pt>
                <c:pt idx="83">
                  <c:v>-2.1203027554233201E-5</c:v>
                </c:pt>
                <c:pt idx="84">
                  <c:v>-2.2202292902041131E-5</c:v>
                </c:pt>
                <c:pt idx="85">
                  <c:v>-2.3248651928833073E-5</c:v>
                </c:pt>
                <c:pt idx="86">
                  <c:v>-2.4344324069085026E-5</c:v>
                </c:pt>
                <c:pt idx="87">
                  <c:v>-2.5491633346614785E-5</c:v>
                </c:pt>
                <c:pt idx="88">
                  <c:v>-2.6693013319869543E-5</c:v>
                </c:pt>
                <c:pt idx="89">
                  <c:v>-2.7951012231671731E-5</c:v>
                </c:pt>
                <c:pt idx="90">
                  <c:v>-2.926829842321347E-5</c:v>
                </c:pt>
                <c:pt idx="91">
                  <c:v>-3.0647665966014085E-5</c:v>
                </c:pt>
                <c:pt idx="92">
                  <c:v>-3.2092040622740893E-5</c:v>
                </c:pt>
                <c:pt idx="93">
                  <c:v>-3.3604486052035004E-5</c:v>
                </c:pt>
                <c:pt idx="94">
                  <c:v>-3.5188210276631396E-5</c:v>
                </c:pt>
                <c:pt idx="95">
                  <c:v>-3.6846572495780335E-5</c:v>
                </c:pt>
                <c:pt idx="96">
                  <c:v>-3.8583090249688249E-5</c:v>
                </c:pt>
                <c:pt idx="97">
                  <c:v>-4.0401446808689936E-5</c:v>
                </c:pt>
                <c:pt idx="98">
                  <c:v>-4.2305499062955318E-5</c:v>
                </c:pt>
                <c:pt idx="99">
                  <c:v>-4.4299285636936132E-5</c:v>
                </c:pt>
                <c:pt idx="100">
                  <c:v>-4.6387035495677701E-5</c:v>
                </c:pt>
                <c:pt idx="101">
                  <c:v>-4.8573176901244288E-5</c:v>
                </c:pt>
                <c:pt idx="102">
                  <c:v>-5.0862346804125289E-5</c:v>
                </c:pt>
                <c:pt idx="103">
                  <c:v>-5.3259400660949892E-5</c:v>
                </c:pt>
                <c:pt idx="104">
                  <c:v>-5.5769422762414229E-5</c:v>
                </c:pt>
                <c:pt idx="105">
                  <c:v>-5.8397737021283749E-5</c:v>
                </c:pt>
                <c:pt idx="106">
                  <c:v>-6.114991819733531E-5</c:v>
                </c:pt>
                <c:pt idx="107">
                  <c:v>-6.4031803809010994E-5</c:v>
                </c:pt>
                <c:pt idx="108">
                  <c:v>-6.7049506459851746E-5</c:v>
                </c:pt>
                <c:pt idx="109">
                  <c:v>-7.0209426806340966E-5</c:v>
                </c:pt>
                <c:pt idx="110">
                  <c:v>-7.3518267133418694E-5</c:v>
                </c:pt>
                <c:pt idx="111">
                  <c:v>-7.6983045627363234E-5</c:v>
                </c:pt>
                <c:pt idx="112">
                  <c:v>-8.0611111111721919E-5</c:v>
                </c:pt>
                <c:pt idx="113">
                  <c:v>-8.4410158823944298E-5</c:v>
                </c:pt>
                <c:pt idx="114">
                  <c:v>-8.8388246564451332E-5</c:v>
                </c:pt>
                <c:pt idx="115">
                  <c:v>-9.2553811893195353E-5</c:v>
                </c:pt>
                <c:pt idx="116">
                  <c:v>-9.6915690008249434E-5</c:v>
                </c:pt>
                <c:pt idx="117">
                  <c:v>-1.0148313239516855E-4</c:v>
                </c:pt>
                <c:pt idx="118">
                  <c:v>-1.0626582656152291E-4</c:v>
                </c:pt>
                <c:pt idx="119">
                  <c:v>-1.1127391651525653E-4</c:v>
                </c:pt>
                <c:pt idx="120">
                  <c:v>-1.1651802428391843E-4</c:v>
                </c:pt>
                <c:pt idx="121">
                  <c:v>-1.2200927246033609E-4</c:v>
                </c:pt>
                <c:pt idx="122">
                  <c:v>-1.2775930774487409E-4</c:v>
                </c:pt>
                <c:pt idx="123">
                  <c:v>-1.3378032568683106E-4</c:v>
                </c:pt>
                <c:pt idx="124">
                  <c:v>-1.4008509650544185E-4</c:v>
                </c:pt>
                <c:pt idx="125">
                  <c:v>-1.4668699221619065E-4</c:v>
                </c:pt>
                <c:pt idx="126">
                  <c:v>-1.5360001493133917E-4</c:v>
                </c:pt>
                <c:pt idx="127">
                  <c:v>-1.6083882658160116E-4</c:v>
                </c:pt>
                <c:pt idx="128">
                  <c:v>-1.6841877996838094E-4</c:v>
                </c:pt>
                <c:pt idx="129">
                  <c:v>-1.7635595137519721E-4</c:v>
                </c:pt>
                <c:pt idx="130">
                  <c:v>-1.8466717461300625E-4</c:v>
                </c:pt>
                <c:pt idx="131">
                  <c:v>-1.9337007667502167E-4</c:v>
                </c:pt>
                <c:pt idx="132">
                  <c:v>-2.0248311517953005E-4</c:v>
                </c:pt>
                <c:pt idx="133">
                  <c:v>-2.120256174667616E-4</c:v>
                </c:pt>
                <c:pt idx="134">
                  <c:v>-2.2201782155822976E-4</c:v>
                </c:pt>
                <c:pt idx="135">
                  <c:v>-2.3248091908474209E-4</c:v>
                </c:pt>
                <c:pt idx="136">
                  <c:v>-2.4343710018418511E-4</c:v>
                </c:pt>
                <c:pt idx="137">
                  <c:v>-2.5490960057174587E-4</c:v>
                </c:pt>
                <c:pt idx="138">
                  <c:v>-2.6692275075476966E-4</c:v>
                </c:pt>
                <c:pt idx="139">
                  <c:v>-2.7950202765473825E-4</c:v>
                </c:pt>
                <c:pt idx="140">
                  <c:v>-2.9267410855845409E-4</c:v>
                </c:pt>
                <c:pt idx="141">
                  <c:v>-3.0646692769470478E-4</c:v>
                </c:pt>
                <c:pt idx="142">
                  <c:v>-3.2090973541157232E-4</c:v>
                </c:pt>
                <c:pt idx="143">
                  <c:v>-3.3603316021888385E-4</c:v>
                </c:pt>
                <c:pt idx="144">
                  <c:v>-3.5186927361122394E-4</c:v>
                </c:pt>
                <c:pt idx="145">
                  <c:v>-3.6845165817136431E-4</c:v>
                </c:pt>
                <c:pt idx="146">
                  <c:v>-3.8581547855906419E-4</c:v>
                </c:pt>
                <c:pt idx="147">
                  <c:v>-4.0399755619664968E-4</c:v>
                </c:pt>
                <c:pt idx="148">
                  <c:v>-4.23036447170568E-4</c:v>
                </c:pt>
                <c:pt idx="149">
                  <c:v>-4.4297252396174262E-4</c:v>
                </c:pt>
                <c:pt idx="150">
                  <c:v>-4.6384806103126538E-4</c:v>
                </c:pt>
                <c:pt idx="151">
                  <c:v>-4.8570732430343831E-4</c:v>
                </c:pt>
                <c:pt idx="152">
                  <c:v>-5.0859666499133971E-4</c:v>
                </c:pt>
                <c:pt idx="153">
                  <c:v>-5.3256461777617756E-4</c:v>
                </c:pt>
                <c:pt idx="154">
                  <c:v>-5.5766200360442503E-4</c:v>
                </c:pt>
                <c:pt idx="155">
                  <c:v>-5.8394203733883347E-4</c:v>
                </c:pt>
                <c:pt idx="156">
                  <c:v>-6.1146044046574361E-4</c:v>
                </c:pt>
                <c:pt idx="157">
                  <c:v>-6.4027555909398849E-4</c:v>
                </c:pt>
                <c:pt idx="158">
                  <c:v>-6.704484875183817E-4</c:v>
                </c:pt>
                <c:pt idx="159">
                  <c:v>-7.0204319756881272E-4</c:v>
                </c:pt>
                <c:pt idx="160">
                  <c:v>-7.3512667408084085E-4</c:v>
                </c:pt>
                <c:pt idx="161">
                  <c:v>-7.6976905669264451E-4</c:v>
                </c:pt>
                <c:pt idx="162">
                  <c:v>-8.0604378833340473E-4</c:v>
                </c:pt>
                <c:pt idx="163">
                  <c:v>-8.4402777067480003E-4</c:v>
                </c:pt>
                <c:pt idx="164">
                  <c:v>-8.8380152688399523E-4</c:v>
                </c:pt>
                <c:pt idx="165">
                  <c:v>-9.2544937207068552E-4</c:v>
                </c:pt>
                <c:pt idx="166">
                  <c:v>-9.6905959167822105E-4</c:v>
                </c:pt>
                <c:pt idx="167">
                  <c:v>-1.0147246282493838E-3</c:v>
                </c:pt>
                <c:pt idx="168">
                  <c:v>-1.0625412770796079E-3</c:v>
                </c:pt>
                <c:pt idx="169">
                  <c:v>-1.1126108908714051E-3</c:v>
                </c:pt>
                <c:pt idx="170">
                  <c:v>-1.1650395941936017E-3</c:v>
                </c:pt>
                <c:pt idx="171">
                  <c:v>-1.2199385078018692E-3</c:v>
                </c:pt>
                <c:pt idx="172">
                  <c:v>-1.2774239837328085E-3</c:v>
                </c:pt>
                <c:pt idx="173">
                  <c:v>-1.3376178511448537E-3</c:v>
                </c:pt>
                <c:pt idx="174">
                  <c:v>-1.4006476739501954E-3</c:v>
                </c:pt>
                <c:pt idx="175">
                  <c:v>-1.4666470203757768E-3</c:v>
                </c:pt>
                <c:pt idx="176">
                  <c:v>-1.5357557451937118E-3</c:v>
                </c:pt>
                <c:pt idx="177">
                  <c:v>-1.6081202852077016E-3</c:v>
                </c:pt>
                <c:pt idx="178">
                  <c:v>-1.6838939686182712E-3</c:v>
                </c:pt>
                <c:pt idx="179">
                  <c:v>-1.763237338760087E-3</c:v>
                </c:pt>
                <c:pt idx="180">
                  <c:v>-1.8463184931296779E-3</c:v>
                </c:pt>
                <c:pt idx="181">
                  <c:v>-1.9333134382445629E-3</c:v>
                </c:pt>
                <c:pt idx="182">
                  <c:v>-2.0244064611312177E-3</c:v>
                </c:pt>
                <c:pt idx="183">
                  <c:v>-2.1197905181177144E-3</c:v>
                </c:pt>
                <c:pt idx="184">
                  <c:v>-2.2196676419570546E-3</c:v>
                </c:pt>
                <c:pt idx="185">
                  <c:v>-2.3242493678559137E-3</c:v>
                </c:pt>
                <c:pt idx="186">
                  <c:v>-2.4337571795036675E-3</c:v>
                </c:pt>
                <c:pt idx="187">
                  <c:v>-2.5484229758949923E-3</c:v>
                </c:pt>
                <c:pt idx="188">
                  <c:v>-2.6684895600349828E-3</c:v>
                </c:pt>
                <c:pt idx="189">
                  <c:v>-2.794211150347223E-3</c:v>
                </c:pt>
                <c:pt idx="190">
                  <c:v>-2.9258539160622477E-3</c:v>
                </c:pt>
                <c:pt idx="191">
                  <c:v>-3.0636965375146459E-3</c:v>
                </c:pt>
                <c:pt idx="192">
                  <c:v>-3.2080307925810157E-3</c:v>
                </c:pt>
                <c:pt idx="193">
                  <c:v>-3.3591621704913673E-3</c:v>
                </c:pt>
                <c:pt idx="194">
                  <c:v>-3.5174105141901903E-3</c:v>
                </c:pt>
                <c:pt idx="195">
                  <c:v>-3.6831106925631308E-3</c:v>
                </c:pt>
                <c:pt idx="196">
                  <c:v>-3.8566133040449915E-3</c:v>
                </c:pt>
                <c:pt idx="197">
                  <c:v>-4.038285412865673E-3</c:v>
                </c:pt>
                <c:pt idx="198">
                  <c:v>-4.2285113195289969E-3</c:v>
                </c:pt>
                <c:pt idx="199">
                  <c:v>-4.4276933670962648E-3</c:v>
                </c:pt>
                <c:pt idx="200">
                  <c:v>-4.6362527848536391E-3</c:v>
                </c:pt>
                <c:pt idx="201">
                  <c:v>-4.854630571073478E-3</c:v>
                </c:pt>
                <c:pt idx="202">
                  <c:v>-5.0832884168203847E-3</c:v>
                </c:pt>
                <c:pt idx="203">
                  <c:v>-5.3227096723203141E-3</c:v>
                </c:pt>
                <c:pt idx="204">
                  <c:v>-5.5734003581881866E-3</c:v>
                </c:pt>
                <c:pt idx="205">
                  <c:v>-5.8358902233415439E-3</c:v>
                </c:pt>
                <c:pt idx="206">
                  <c:v>-6.1107338518027977E-3</c:v>
                </c:pt>
                <c:pt idx="207">
                  <c:v>-6.3985118204087131E-3</c:v>
                </c:pt>
                <c:pt idx="208">
                  <c:v>-6.6998319101224538E-3</c:v>
                </c:pt>
                <c:pt idx="209">
                  <c:v>-7.0153303728435678E-3</c:v>
                </c:pt>
                <c:pt idx="210">
                  <c:v>-7.345673256664193E-3</c:v>
                </c:pt>
                <c:pt idx="211">
                  <c:v>-7.6915577918577963E-3</c:v>
                </c:pt>
                <c:pt idx="212">
                  <c:v>-8.0537138405219911E-3</c:v>
                </c:pt>
                <c:pt idx="213">
                  <c:v>-8.4329054126082645E-3</c:v>
                </c:pt>
                <c:pt idx="214">
                  <c:v>-8.8299322512440138E-3</c:v>
                </c:pt>
                <c:pt idx="215">
                  <c:v>-9.2456314905479207E-3</c:v>
                </c:pt>
                <c:pt idx="216">
                  <c:v>-9.6808793890392937E-3</c:v>
                </c:pt>
                <c:pt idx="217">
                  <c:v>-1.0136593141955912E-2</c:v>
                </c:pt>
                <c:pt idx="218">
                  <c:v>-1.0613732776004095E-2</c:v>
                </c:pt>
                <c:pt idx="219">
                  <c:v>-1.1113303130036438E-2</c:v>
                </c:pt>
                <c:pt idx="220">
                  <c:v>-1.163635592553308E-2</c:v>
                </c:pt>
                <c:pt idx="221">
                  <c:v>-1.2183991930619049E-2</c:v>
                </c:pt>
                <c:pt idx="222">
                  <c:v>-1.2757363221797614E-2</c:v>
                </c:pt>
                <c:pt idx="223">
                  <c:v>-1.3357675547410807E-2</c:v>
                </c:pt>
                <c:pt idx="224">
                  <c:v>-1.3986190797409558E-2</c:v>
                </c:pt>
                <c:pt idx="225">
                  <c:v>-1.4644229583680984E-2</c:v>
                </c:pt>
                <c:pt idx="226">
                  <c:v>-1.5333173935835002E-2</c:v>
                </c:pt>
                <c:pt idx="227">
                  <c:v>-1.6054470117131681E-2</c:v>
                </c:pt>
                <c:pt idx="228">
                  <c:v>-1.6809631565657408E-2</c:v>
                </c:pt>
                <c:pt idx="229">
                  <c:v>-1.7600241965929318E-2</c:v>
                </c:pt>
                <c:pt idx="230">
                  <c:v>-1.8427958456242066E-2</c:v>
                </c:pt>
                <c:pt idx="231">
                  <c:v>-1.9294514977393915E-2</c:v>
                </c:pt>
                <c:pt idx="232">
                  <c:v>-2.0201725768417313E-2</c:v>
                </c:pt>
                <c:pt idx="233">
                  <c:v>-2.1151489015403604E-2</c:v>
                </c:pt>
                <c:pt idx="234">
                  <c:v>-2.2145790659294628E-2</c:v>
                </c:pt>
                <c:pt idx="235">
                  <c:v>-2.3186708369099064E-2</c:v>
                </c:pt>
                <c:pt idx="236">
                  <c:v>-2.4276415686966347E-2</c:v>
                </c:pt>
                <c:pt idx="237">
                  <c:v>-2.5417186351698973E-2</c:v>
                </c:pt>
                <c:pt idx="238">
                  <c:v>-2.6611398807666227E-2</c:v>
                </c:pt>
                <c:pt idx="239">
                  <c:v>-2.7861540905967791E-2</c:v>
                </c:pt>
                <c:pt idx="240">
                  <c:v>-2.9170214805112463E-2</c:v>
                </c:pt>
                <c:pt idx="241">
                  <c:v>-3.0540142078638352E-2</c:v>
                </c:pt>
                <c:pt idx="242">
                  <c:v>-3.1974169036930768E-2</c:v>
                </c:pt>
                <c:pt idx="243">
                  <c:v>-3.3475272271185505E-2</c:v>
                </c:pt>
                <c:pt idx="244">
                  <c:v>-3.5046564427045568E-2</c:v>
                </c:pt>
                <c:pt idx="245">
                  <c:v>-3.6691300216013065E-2</c:v>
                </c:pt>
                <c:pt idx="246">
                  <c:v>-3.8412882672479297E-2</c:v>
                </c:pt>
                <c:pt idx="247">
                  <c:v>-4.0214869664632572E-2</c:v>
                </c:pt>
                <c:pt idx="248">
                  <c:v>-4.2100980667299608E-2</c:v>
                </c:pt>
                <c:pt idx="249">
                  <c:v>-4.4075103805092726E-2</c:v>
                </c:pt>
                <c:pt idx="250">
                  <c:v>-4.6141303173796708E-2</c:v>
                </c:pt>
                <c:pt idx="251">
                  <c:v>-4.8303826448665564E-2</c:v>
                </c:pt>
                <c:pt idx="252">
                  <c:v>-5.0567112787343826E-2</c:v>
                </c:pt>
                <c:pt idx="253">
                  <c:v>-5.2935801035884036E-2</c:v>
                </c:pt>
                <c:pt idx="254">
                  <c:v>-5.5414738245484346E-2</c:v>
                </c:pt>
                <c:pt idx="255">
                  <c:v>-5.8008988508134546E-2</c:v>
                </c:pt>
                <c:pt idx="256">
                  <c:v>-6.0723842118189111E-2</c:v>
                </c:pt>
                <c:pt idx="257">
                  <c:v>-6.3564825067686445E-2</c:v>
                </c:pt>
                <c:pt idx="258">
                  <c:v>-6.6537708881882471E-2</c:v>
                </c:pt>
                <c:pt idx="259">
                  <c:v>-6.9648520801692981E-2</c:v>
                </c:pt>
                <c:pt idx="260">
                  <c:v>-7.2903554318880279E-2</c:v>
                </c:pt>
                <c:pt idx="261">
                  <c:v>-7.6309380069512503E-2</c:v>
                </c:pt>
                <c:pt idx="262">
                  <c:v>-7.9872857090085292E-2</c:v>
                </c:pt>
                <c:pt idx="263">
                  <c:v>-8.3601144440446556E-2</c:v>
                </c:pt>
                <c:pt idx="264">
                  <c:v>-8.7501713196230041E-2</c:v>
                </c:pt>
                <c:pt idx="265">
                  <c:v>-9.1582358812946879E-2</c:v>
                </c:pt>
                <c:pt idx="266">
                  <c:v>-9.5851213862181983E-2</c:v>
                </c:pt>
                <c:pt idx="267">
                  <c:v>-0.100316761139516</c:v>
                </c:pt>
                <c:pt idx="268">
                  <c:v>-0.10498784714207238</c:v>
                </c:pt>
                <c:pt idx="269">
                  <c:v>-0.10987369591178112</c:v>
                </c:pt>
                <c:pt idx="270">
                  <c:v>-0.11498392323915708</c:v>
                </c:pt>
                <c:pt idx="271">
                  <c:v>-0.12032855121959712</c:v>
                </c:pt>
                <c:pt idx="272">
                  <c:v>-0.12591802315279091</c:v>
                </c:pt>
                <c:pt idx="273">
                  <c:v>-0.13176321877264915</c:v>
                </c:pt>
                <c:pt idx="274">
                  <c:v>-0.13787546979304366</c:v>
                </c:pt>
                <c:pt idx="275">
                  <c:v>-0.14426657575123983</c:v>
                </c:pt>
                <c:pt idx="276">
                  <c:v>-0.150948820128152</c:v>
                </c:pt>
                <c:pt idx="277">
                  <c:v>-0.15793498672070058</c:v>
                </c:pt>
                <c:pt idx="278">
                  <c:v>-0.16523837623794904</c:v>
                </c:pt>
                <c:pt idx="279">
                  <c:v>-0.1728728230886114</c:v>
                </c:pt>
                <c:pt idx="280">
                  <c:v>-0.18085271232327935</c:v>
                </c:pt>
                <c:pt idx="281">
                  <c:v>-0.18919299668962997</c:v>
                </c:pt>
                <c:pt idx="282">
                  <c:v>-0.19790921375440748</c:v>
                </c:pt>
                <c:pt idx="283">
                  <c:v>-0.2070175030399688</c:v>
                </c:pt>
                <c:pt idx="284">
                  <c:v>-0.21653462311810226</c:v>
                </c:pt>
                <c:pt idx="285">
                  <c:v>-0.22647796859731495</c:v>
                </c:pt>
                <c:pt idx="286">
                  <c:v>-0.23686558693365334</c:v>
                </c:pt>
                <c:pt idx="287">
                  <c:v>-0.24771619498821548</c:v>
                </c:pt>
                <c:pt idx="288">
                  <c:v>-0.25904919524781489</c:v>
                </c:pt>
                <c:pt idx="289">
                  <c:v>-0.27088469161732404</c:v>
                </c:pt>
                <c:pt idx="290">
                  <c:v>-0.28324350468538018</c:v>
                </c:pt>
                <c:pt idx="291">
                  <c:v>-0.29614718635648096</c:v>
                </c:pt>
                <c:pt idx="292">
                  <c:v>-0.30961803373501567</c:v>
                </c:pt>
                <c:pt idx="293">
                  <c:v>-0.32367910213800205</c:v>
                </c:pt>
                <c:pt idx="294">
                  <c:v>-0.3383542171055971</c:v>
                </c:pt>
                <c:pt idx="295">
                  <c:v>-0.35366798526889237</c:v>
                </c:pt>
                <c:pt idx="296">
                  <c:v>-0.36964580392752744</c:v>
                </c:pt>
                <c:pt idx="297">
                  <c:v>-0.38631386918002225</c:v>
                </c:pt>
                <c:pt idx="298">
                  <c:v>-0.40369918244229852</c:v>
                </c:pt>
                <c:pt idx="299">
                  <c:v>-0.42182955518200449</c:v>
                </c:pt>
                <c:pt idx="300">
                  <c:v>-0.44073361168861536</c:v>
                </c:pt>
                <c:pt idx="301">
                  <c:v>-0.46044078969269153</c:v>
                </c:pt>
                <c:pt idx="302">
                  <c:v>-0.4809813386414144</c:v>
                </c:pt>
                <c:pt idx="303">
                  <c:v>-0.50238631543234946</c:v>
                </c:pt>
                <c:pt idx="304">
                  <c:v>-0.52468757740328087</c:v>
                </c:pt>
                <c:pt idx="305">
                  <c:v>-0.54791777237282835</c:v>
                </c:pt>
                <c:pt idx="306">
                  <c:v>-0.57211032552513796</c:v>
                </c:pt>
                <c:pt idx="307">
                  <c:v>-0.59729942293195681</c:v>
                </c:pt>
                <c:pt idx="308">
                  <c:v>-0.62351999150749637</c:v>
                </c:pt>
                <c:pt idx="309">
                  <c:v>-0.65080767519521832</c:v>
                </c:pt>
                <c:pt idx="310">
                  <c:v>-0.67919880719223402</c:v>
                </c:pt>
                <c:pt idx="311">
                  <c:v>-0.70873037802535066</c:v>
                </c:pt>
                <c:pt idx="312">
                  <c:v>-0.73943999930470827</c:v>
                </c:pt>
                <c:pt idx="313">
                  <c:v>-0.77136586299459653</c:v>
                </c:pt>
                <c:pt idx="314">
                  <c:v>-0.80454669605897178</c:v>
                </c:pt>
                <c:pt idx="315">
                  <c:v>-0.83902171035943551</c:v>
                </c:pt>
                <c:pt idx="316">
                  <c:v>-0.874830547706966</c:v>
                </c:pt>
                <c:pt idx="317">
                  <c:v>-0.91201321999661378</c:v>
                </c:pt>
                <c:pt idx="318">
                  <c:v>-0.95061004438415431</c:v>
                </c:pt>
                <c:pt idx="319">
                  <c:v>-0.99066157349862349</c:v>
                </c:pt>
                <c:pt idx="320">
                  <c:v>-1.0322085207212874</c:v>
                </c:pt>
                <c:pt idx="321">
                  <c:v>-1.075291680602714</c:v>
                </c:pt>
                <c:pt idx="322">
                  <c:v>-1.1199518445330894</c:v>
                </c:pt>
                <c:pt idx="323">
                  <c:v>-1.1662297118271618</c:v>
                </c:pt>
                <c:pt idx="324">
                  <c:v>-1.2141657964341646</c:v>
                </c:pt>
                <c:pt idx="325">
                  <c:v>-1.2638003295333662</c:v>
                </c:pt>
                <c:pt idx="326">
                  <c:v>-1.315173158328439</c:v>
                </c:pt>
                <c:pt idx="327">
                  <c:v>-1.3683236414063082</c:v>
                </c:pt>
                <c:pt idx="328">
                  <c:v>-1.4232905410793459</c:v>
                </c:pt>
                <c:pt idx="329">
                  <c:v>-1.4801119131822391</c:v>
                </c:pt>
                <c:pt idx="330">
                  <c:v>-1.5388249948459878</c:v>
                </c:pt>
                <c:pt idx="331">
                  <c:v>-1.5994660908200662</c:v>
                </c:pt>
                <c:pt idx="332">
                  <c:v>-1.6620704589594331</c:v>
                </c:pt>
                <c:pt idx="333">
                  <c:v>-1.7266721955351263</c:v>
                </c:pt>
                <c:pt idx="334">
                  <c:v>-1.7933041210631901</c:v>
                </c:pt>
                <c:pt idx="335">
                  <c:v>-1.8619976673779419</c:v>
                </c:pt>
                <c:pt idx="336">
                  <c:v>-1.9327827666995439</c:v>
                </c:pt>
                <c:pt idx="337">
                  <c:v>-2.0056877434631031</c:v>
                </c:pt>
                <c:pt idx="338">
                  <c:v>-2.080739209683661</c:v>
                </c:pt>
                <c:pt idx="339">
                  <c:v>-2.1579619646331683</c:v>
                </c:pt>
                <c:pt idx="340">
                  <c:v>-2.2373788995945576</c:v>
                </c:pt>
                <c:pt idx="341">
                  <c:v>-2.3190109084403594</c:v>
                </c:pt>
                <c:pt idx="342">
                  <c:v>-2.4028768047542388</c:v>
                </c:pt>
                <c:pt idx="343">
                  <c:v>-2.4889932461762374</c:v>
                </c:pt>
                <c:pt idx="344">
                  <c:v>-2.5773746666050767</c:v>
                </c:pt>
                <c:pt idx="345">
                  <c:v>-2.6680332168346554</c:v>
                </c:pt>
                <c:pt idx="346">
                  <c:v>-2.7609787141379325</c:v>
                </c:pt>
                <c:pt idx="347">
                  <c:v>-2.856218601238611</c:v>
                </c:pt>
                <c:pt idx="348">
                  <c:v>-2.9537579150332736</c:v>
                </c:pt>
                <c:pt idx="349">
                  <c:v>-3.0535992653421129</c:v>
                </c:pt>
                <c:pt idx="350">
                  <c:v>-3.1557428238788572</c:v>
                </c:pt>
                <c:pt idx="351">
                  <c:v>-3.260186323538286</c:v>
                </c:pt>
                <c:pt idx="352">
                  <c:v>-3.3669250680087801</c:v>
                </c:pt>
                <c:pt idx="353">
                  <c:v>-3.4759519516226218</c:v>
                </c:pt>
                <c:pt idx="354">
                  <c:v>-3.5872574892669191</c:v>
                </c:pt>
                <c:pt idx="355">
                  <c:v>-3.7008298560889075</c:v>
                </c:pt>
                <c:pt idx="356">
                  <c:v>-3.8166549366443925</c:v>
                </c:pt>
                <c:pt idx="357">
                  <c:v>-3.93471638305871</c:v>
                </c:pt>
                <c:pt idx="358">
                  <c:v>-4.0549956816981911</c:v>
                </c:pt>
                <c:pt idx="359">
                  <c:v>-4.1774722277814185</c:v>
                </c:pt>
                <c:pt idx="360">
                  <c:v>-4.3021234073062793</c:v>
                </c:pt>
                <c:pt idx="361">
                  <c:v>-4.4289246856165549</c:v>
                </c:pt>
                <c:pt idx="362">
                  <c:v>-4.5578497018950497</c:v>
                </c:pt>
                <c:pt idx="363">
                  <c:v>-4.6888703688390851</c:v>
                </c:pt>
                <c:pt idx="364">
                  <c:v>-4.8219569767553487</c:v>
                </c:pt>
                <c:pt idx="365">
                  <c:v>-4.9570783012986492</c:v>
                </c:pt>
                <c:pt idx="366">
                  <c:v>-5.0942017140800289</c:v>
                </c:pt>
                <c:pt idx="367">
                  <c:v>-5.2332932953747786</c:v>
                </c:pt>
                <c:pt idx="368">
                  <c:v>-5.3743179481781587</c:v>
                </c:pt>
                <c:pt idx="369">
                  <c:v>-5.5172395128791969</c:v>
                </c:pt>
                <c:pt idx="370">
                  <c:v>-5.6620208818523547</c:v>
                </c:pt>
                <c:pt idx="371">
                  <c:v>-5.808624113303809</c:v>
                </c:pt>
                <c:pt idx="372">
                  <c:v>-5.9570105437495826</c:v>
                </c:pt>
                <c:pt idx="373">
                  <c:v>-6.1071408985472839</c:v>
                </c:pt>
                <c:pt idx="374">
                  <c:v>-6.2589753999528854</c:v>
                </c:pt>
                <c:pt idx="375">
                  <c:v>-6.4124738722236021</c:v>
                </c:pt>
                <c:pt idx="376">
                  <c:v>-6.5675958433411186</c:v>
                </c:pt>
                <c:pt idx="377">
                  <c:v>-6.7243006429814969</c:v>
                </c:pt>
                <c:pt idx="378">
                  <c:v>-6.8825474964121529</c:v>
                </c:pt>
                <c:pt idx="379">
                  <c:v>-7.0422956140469601</c:v>
                </c:pt>
                <c:pt idx="380">
                  <c:v>-7.2035042764444865</c:v>
                </c:pt>
                <c:pt idx="381">
                  <c:v>-7.3661329145781735</c:v>
                </c:pt>
                <c:pt idx="382">
                  <c:v>-7.5301411852598665</c:v>
                </c:pt>
                <c:pt idx="383">
                  <c:v>-7.6954890416378188</c:v>
                </c:pt>
                <c:pt idx="384">
                  <c:v>-7.8621367987335136</c:v>
                </c:pt>
                <c:pt idx="385">
                  <c:v>-8.0300451940188147</c:v>
                </c:pt>
                <c:pt idx="386">
                  <c:v>-8.1991754430689099</c:v>
                </c:pt>
                <c:pt idx="387">
                  <c:v>-8.3694892903593558</c:v>
                </c:pt>
                <c:pt idx="388">
                  <c:v>-8.5409490553011196</c:v>
                </c:pt>
                <c:pt idx="389">
                  <c:v>-8.7135176736335573</c:v>
                </c:pt>
                <c:pt idx="390">
                  <c:v>-8.8871587343148803</c:v>
                </c:pt>
                <c:pt idx="391">
                  <c:v>-9.0618365120684405</c:v>
                </c:pt>
                <c:pt idx="392">
                  <c:v>-9.2375159957573452</c:v>
                </c:pt>
                <c:pt idx="393">
                  <c:v>-9.414162912771598</c:v>
                </c:pt>
                <c:pt idx="394">
                  <c:v>-9.5917437496217381</c:v>
                </c:pt>
                <c:pt idx="395">
                  <c:v>-9.7702257689383654</c:v>
                </c:pt>
                <c:pt idx="396">
                  <c:v>-9.9495770230825915</c:v>
                </c:pt>
                <c:pt idx="397">
                  <c:v>-10.129766364573562</c:v>
                </c:pt>
                <c:pt idx="398">
                  <c:v>-10.310763453540087</c:v>
                </c:pt>
                <c:pt idx="399">
                  <c:v>-10.492538762402045</c:v>
                </c:pt>
                <c:pt idx="400">
                  <c:v>-10.675063577984343</c:v>
                </c:pt>
                <c:pt idx="401">
                  <c:v>-10.858310001262225</c:v>
                </c:pt>
                <c:pt idx="402">
                  <c:v>-11.042250944931443</c:v>
                </c:pt>
                <c:pt idx="403">
                  <c:v>-11.226860128991609</c:v>
                </c:pt>
                <c:pt idx="404">
                  <c:v>-11.412112074522938</c:v>
                </c:pt>
                <c:pt idx="405">
                  <c:v>-11.597982095830591</c:v>
                </c:pt>
                <c:pt idx="406">
                  <c:v>-11.784446291122446</c:v>
                </c:pt>
                <c:pt idx="407">
                  <c:v>-11.971481531877794</c:v>
                </c:pt>
                <c:pt idx="408">
                  <c:v>-12.159065451056993</c:v>
                </c:pt>
                <c:pt idx="409">
                  <c:v>-12.347176430292928</c:v>
                </c:pt>
                <c:pt idx="410">
                  <c:v>-12.535793586196903</c:v>
                </c:pt>
                <c:pt idx="411">
                  <c:v>-12.724896755903652</c:v>
                </c:pt>
                <c:pt idx="412">
                  <c:v>-12.914466481970665</c:v>
                </c:pt>
                <c:pt idx="413">
                  <c:v>-13.104483996740878</c:v>
                </c:pt>
                <c:pt idx="414">
                  <c:v>-13.294931206267723</c:v>
                </c:pt>
                <c:pt idx="415">
                  <c:v>-13.485790673895462</c:v>
                </c:pt>
                <c:pt idx="416">
                  <c:v>-13.677045603579277</c:v>
                </c:pt>
                <c:pt idx="417">
                  <c:v>-13.868679823024063</c:v>
                </c:pt>
                <c:pt idx="418">
                  <c:v>-14.060677766711544</c:v>
                </c:pt>
                <c:pt idx="419">
                  <c:v>-14.253024458881399</c:v>
                </c:pt>
                <c:pt idx="420">
                  <c:v>-14.445705496525537</c:v>
                </c:pt>
                <c:pt idx="421">
                  <c:v>-14.638707032447273</c:v>
                </c:pt>
                <c:pt idx="422">
                  <c:v>-14.83201575843257</c:v>
                </c:pt>
                <c:pt idx="423">
                  <c:v>-15.025618888578933</c:v>
                </c:pt>
                <c:pt idx="424">
                  <c:v>-15.219504142815016</c:v>
                </c:pt>
                <c:pt idx="425">
                  <c:v>-15.41365973064786</c:v>
                </c:pt>
                <c:pt idx="426">
                  <c:v>-15.608074335165224</c:v>
                </c:pt>
                <c:pt idx="427">
                  <c:v>-15.802737097319209</c:v>
                </c:pt>
                <c:pt idx="428">
                  <c:v>-15.997637600512746</c:v>
                </c:pt>
                <c:pt idx="429">
                  <c:v>-16.192765855507233</c:v>
                </c:pt>
                <c:pt idx="430">
                  <c:v>-16.388112285668008</c:v>
                </c:pt>
                <c:pt idx="431">
                  <c:v>-16.583667712560128</c:v>
                </c:pt>
                <c:pt idx="432">
                  <c:v>-16.779423341904437</c:v>
                </c:pt>
                <c:pt idx="433">
                  <c:v>-16.975370749903931</c:v>
                </c:pt>
                <c:pt idx="434">
                  <c:v>-17.171501869944489</c:v>
                </c:pt>
                <c:pt idx="435">
                  <c:v>-17.367808979676308</c:v>
                </c:pt>
                <c:pt idx="436">
                  <c:v>-17.56428468847767</c:v>
                </c:pt>
                <c:pt idx="437">
                  <c:v>-17.760921925303105</c:v>
                </c:pt>
                <c:pt idx="438">
                  <c:v>-17.957713926915233</c:v>
                </c:pt>
                <c:pt idx="439">
                  <c:v>-18.154654226499602</c:v>
                </c:pt>
                <c:pt idx="440">
                  <c:v>-18.351736642660608</c:v>
                </c:pt>
                <c:pt idx="441">
                  <c:v>-18.548955268794106</c:v>
                </c:pt>
                <c:pt idx="442">
                  <c:v>-18.746304462834718</c:v>
                </c:pt>
                <c:pt idx="443">
                  <c:v>-18.943778837371482</c:v>
                </c:pt>
                <c:pt idx="444">
                  <c:v>-19.141373250127515</c:v>
                </c:pt>
                <c:pt idx="445">
                  <c:v>-19.33908279479861</c:v>
                </c:pt>
                <c:pt idx="446">
                  <c:v>-19.536902792243136</c:v>
                </c:pt>
                <c:pt idx="447">
                  <c:v>-19.734828782018788</c:v>
                </c:pt>
                <c:pt idx="448">
                  <c:v>-19.932856514257431</c:v>
                </c:pt>
                <c:pt idx="449">
                  <c:v>-20.130981941873412</c:v>
                </c:pt>
                <c:pt idx="450">
                  <c:v>-20.329201213096447</c:v>
                </c:pt>
                <c:pt idx="451">
                  <c:v>-20.527510664323273</c:v>
                </c:pt>
                <c:pt idx="452">
                  <c:v>-20.725906813279824</c:v>
                </c:pt>
                <c:pt idx="453">
                  <c:v>-20.924386352488401</c:v>
                </c:pt>
                <c:pt idx="454">
                  <c:v>-21.1229461430306</c:v>
                </c:pt>
                <c:pt idx="455">
                  <c:v>-21.321583208600998</c:v>
                </c:pt>
                <c:pt idx="456">
                  <c:v>-21.520294729843084</c:v>
                </c:pt>
                <c:pt idx="457">
                  <c:v>-21.719078038961914</c:v>
                </c:pt>
                <c:pt idx="458">
                  <c:v>-21.917930614605474</c:v>
                </c:pt>
                <c:pt idx="459">
                  <c:v>-22.116850077009133</c:v>
                </c:pt>
                <c:pt idx="460">
                  <c:v>-22.315834183397211</c:v>
                </c:pt>
                <c:pt idx="461">
                  <c:v>-22.514880823633728</c:v>
                </c:pt>
                <c:pt idx="462">
                  <c:v>-22.713988016118961</c:v>
                </c:pt>
                <c:pt idx="463">
                  <c:v>-22.913153903923707</c:v>
                </c:pt>
                <c:pt idx="464">
                  <c:v>-23.112376751157633</c:v>
                </c:pt>
                <c:pt idx="465">
                  <c:v>-23.311654939565351</c:v>
                </c:pt>
                <c:pt idx="466">
                  <c:v>-23.510986965345197</c:v>
                </c:pt>
                <c:pt idx="467">
                  <c:v>-23.71037143618782</c:v>
                </c:pt>
                <c:pt idx="468">
                  <c:v>-23.909807068527684</c:v>
                </c:pt>
                <c:pt idx="469">
                  <c:v>-24.109292685004519</c:v>
                </c:pt>
                <c:pt idx="470">
                  <c:v>-24.308827212131206</c:v>
                </c:pt>
                <c:pt idx="471">
                  <c:v>-24.508409678164178</c:v>
                </c:pt>
                <c:pt idx="472">
                  <c:v>-24.708039211172171</c:v>
                </c:pt>
                <c:pt idx="473">
                  <c:v>-24.907715037302026</c:v>
                </c:pt>
                <c:pt idx="474">
                  <c:v>-25.107436479237187</c:v>
                </c:pt>
                <c:pt idx="475">
                  <c:v>-25.307202954847405</c:v>
                </c:pt>
                <c:pt idx="476">
                  <c:v>-25.507013976026936</c:v>
                </c:pt>
                <c:pt idx="477">
                  <c:v>-25.706869147720049</c:v>
                </c:pt>
                <c:pt idx="478">
                  <c:v>-25.906768167131684</c:v>
                </c:pt>
                <c:pt idx="479">
                  <c:v>-26.106710823121904</c:v>
                </c:pt>
                <c:pt idx="480">
                  <c:v>-26.306696995783643</c:v>
                </c:pt>
                <c:pt idx="481">
                  <c:v>-26.50672665620317</c:v>
                </c:pt>
                <c:pt idx="482">
                  <c:v>-26.706799866401838</c:v>
                </c:pt>
                <c:pt idx="483">
                  <c:v>-26.906916779460555</c:v>
                </c:pt>
                <c:pt idx="484">
                  <c:v>-27.107077639825658</c:v>
                </c:pt>
                <c:pt idx="485">
                  <c:v>-27.307282783797845</c:v>
                </c:pt>
                <c:pt idx="486">
                  <c:v>-27.507532640204332</c:v>
                </c:pt>
                <c:pt idx="487">
                  <c:v>-27.707827731255598</c:v>
                </c:pt>
                <c:pt idx="488">
                  <c:v>-27.908168673587891</c:v>
                </c:pt>
                <c:pt idx="489">
                  <c:v>-28.108556179493359</c:v>
                </c:pt>
                <c:pt idx="490">
                  <c:v>-28.308991058339611</c:v>
                </c:pt>
                <c:pt idx="491">
                  <c:v>-28.50947421818114</c:v>
                </c:pt>
                <c:pt idx="492">
                  <c:v>-28.710006667564969</c:v>
                </c:pt>
                <c:pt idx="493">
                  <c:v>-28.910589517533669</c:v>
                </c:pt>
                <c:pt idx="494">
                  <c:v>-29.111223983828218</c:v>
                </c:pt>
                <c:pt idx="495">
                  <c:v>-29.311911389295119</c:v>
                </c:pt>
                <c:pt idx="496">
                  <c:v>-29.512653166500549</c:v>
                </c:pt>
                <c:pt idx="497">
                  <c:v>-29.713450860555845</c:v>
                </c:pt>
                <c:pt idx="498">
                  <c:v>-29.914306132158902</c:v>
                </c:pt>
                <c:pt idx="499">
                  <c:v>-30.115220760855475</c:v>
                </c:pt>
                <c:pt idx="500">
                  <c:v>-30.316196648525594</c:v>
                </c:pt>
                <c:pt idx="501">
                  <c:v>-30.517235823099632</c:v>
                </c:pt>
                <c:pt idx="502">
                  <c:v>-30.718340442510097</c:v>
                </c:pt>
                <c:pt idx="503">
                  <c:v>-30.919512798883876</c:v>
                </c:pt>
                <c:pt idx="504">
                  <c:v>-31.120755322981314</c:v>
                </c:pt>
                <c:pt idx="505">
                  <c:v>-31.322070588887861</c:v>
                </c:pt>
                <c:pt idx="506">
                  <c:v>-31.52346131896433</c:v>
                </c:pt>
                <c:pt idx="507">
                  <c:v>-31.724930389062781</c:v>
                </c:pt>
                <c:pt idx="508">
                  <c:v>-31.926480834013823</c:v>
                </c:pt>
                <c:pt idx="509">
                  <c:v>-32.128115853391947</c:v>
                </c:pt>
                <c:pt idx="510">
                  <c:v>-32.329838817568294</c:v>
                </c:pt>
                <c:pt idx="511">
                  <c:v>-32.531653274053269</c:v>
                </c:pt>
                <c:pt idx="512">
                  <c:v>-32.733562954140297</c:v>
                </c:pt>
                <c:pt idx="513">
                  <c:v>-32.935571779855479</c:v>
                </c:pt>
                <c:pt idx="514">
                  <c:v>-33.137683871221348</c:v>
                </c:pt>
                <c:pt idx="515">
                  <c:v>-33.339903553841161</c:v>
                </c:pt>
                <c:pt idx="516">
                  <c:v>-33.542235366811497</c:v>
                </c:pt>
                <c:pt idx="517">
                  <c:v>-33.744684070969328</c:v>
                </c:pt>
                <c:pt idx="518">
                  <c:v>-33.947254657480819</c:v>
                </c:pt>
                <c:pt idx="519">
                  <c:v>-34.149952356778961</c:v>
                </c:pt>
                <c:pt idx="520">
                  <c:v>-34.352782647854582</c:v>
                </c:pt>
                <c:pt idx="521">
                  <c:v>-34.555751267908668</c:v>
                </c:pt>
                <c:pt idx="522">
                  <c:v>-34.758864222370249</c:v>
                </c:pt>
                <c:pt idx="523">
                  <c:v>-34.962127795284957</c:v>
                </c:pt>
                <c:pt idx="524">
                  <c:v>-35.165548560079266</c:v>
                </c:pt>
                <c:pt idx="525">
                  <c:v>-35.369133390702657</c:v>
                </c:pt>
                <c:pt idx="526">
                  <c:v>-35.572889473152571</c:v>
                </c:pt>
                <c:pt idx="527">
                  <c:v>-35.776824317381433</c:v>
                </c:pt>
                <c:pt idx="528">
                  <c:v>-35.980945769589013</c:v>
                </c:pt>
                <c:pt idx="529">
                  <c:v>-36.185262024897959</c:v>
                </c:pt>
                <c:pt idx="530">
                  <c:v>-36.389781640411314</c:v>
                </c:pt>
                <c:pt idx="531">
                  <c:v>-36.5945135486485</c:v>
                </c:pt>
                <c:pt idx="532">
                  <c:v>-36.79946707135484</c:v>
                </c:pt>
                <c:pt idx="533">
                  <c:v>-37.004651933677643</c:v>
                </c:pt>
                <c:pt idx="534">
                  <c:v>-37.210078278699172</c:v>
                </c:pt>
                <c:pt idx="535">
                  <c:v>-37.415756682316086</c:v>
                </c:pt>
                <c:pt idx="536">
                  <c:v>-37.621698168450287</c:v>
                </c:pt>
                <c:pt idx="537">
                  <c:v>-37.827914224575387</c:v>
                </c:pt>
                <c:pt idx="538">
                  <c:v>-38.034416817537874</c:v>
                </c:pt>
                <c:pt idx="539">
                  <c:v>-38.241218409650955</c:v>
                </c:pt>
                <c:pt idx="540">
                  <c:v>-38.448331975033902</c:v>
                </c:pt>
                <c:pt idx="541">
                  <c:v>-38.655771016165417</c:v>
                </c:pt>
                <c:pt idx="542">
                  <c:v>-38.863549580617551</c:v>
                </c:pt>
                <c:pt idx="543">
                  <c:v>-39.071682277929604</c:v>
                </c:pt>
                <c:pt idx="544">
                  <c:v>-39.280184296578994</c:v>
                </c:pt>
                <c:pt idx="545">
                  <c:v>-39.489071420997931</c:v>
                </c:pt>
                <c:pt idx="546">
                  <c:v>-39.698360048582387</c:v>
                </c:pt>
                <c:pt idx="547">
                  <c:v>-39.908067206632644</c:v>
                </c:pt>
                <c:pt idx="548">
                  <c:v>-40.118210569156815</c:v>
                </c:pt>
                <c:pt idx="549">
                  <c:v>-40.328808473465358</c:v>
                </c:pt>
                <c:pt idx="550">
                  <c:v>-40.539879936475529</c:v>
                </c:pt>
                <c:pt idx="551">
                  <c:v>-40.751444670638499</c:v>
                </c:pt>
                <c:pt idx="552">
                  <c:v>-40.963523099392262</c:v>
                </c:pt>
                <c:pt idx="553">
                  <c:v>-41.176136372041341</c:v>
                </c:pt>
                <c:pt idx="554">
                  <c:v>-41.389306377948039</c:v>
                </c:pt>
                <c:pt idx="555">
                  <c:v>-41.603055759919116</c:v>
                </c:pt>
                <c:pt idx="556">
                  <c:v>-41.817407926659612</c:v>
                </c:pt>
                <c:pt idx="557">
                  <c:v>-42.032387064157845</c:v>
                </c:pt>
                <c:pt idx="558">
                  <c:v>-42.248018145857898</c:v>
                </c:pt>
                <c:pt idx="559">
                  <c:v>-42.464326941467021</c:v>
                </c:pt>
                <c:pt idx="560">
                  <c:v>-42.681340024236306</c:v>
                </c:pt>
                <c:pt idx="561">
                  <c:v>-42.899084776547028</c:v>
                </c:pt>
                <c:pt idx="562">
                  <c:v>-43.11758939362516</c:v>
                </c:pt>
                <c:pt idx="563">
                  <c:v>-43.336882885201689</c:v>
                </c:pt>
                <c:pt idx="564">
                  <c:v>-43.556995074927485</c:v>
                </c:pt>
                <c:pt idx="565">
                  <c:v>-43.7779565973483</c:v>
                </c:pt>
                <c:pt idx="566">
                  <c:v>-43.99979889223826</c:v>
                </c:pt>
                <c:pt idx="567">
                  <c:v>-44.222554196089085</c:v>
                </c:pt>
                <c:pt idx="568">
                  <c:v>-44.446255530547731</c:v>
                </c:pt>
                <c:pt idx="569">
                  <c:v>-44.670936687596168</c:v>
                </c:pt>
                <c:pt idx="570">
                  <c:v>-44.896632211266791</c:v>
                </c:pt>
                <c:pt idx="571">
                  <c:v>-45.123377375690914</c:v>
                </c:pt>
                <c:pt idx="572">
                  <c:v>-45.351208159281924</c:v>
                </c:pt>
                <c:pt idx="573">
                  <c:v>-45.580161214863075</c:v>
                </c:pt>
                <c:pt idx="574">
                  <c:v>-45.810273835558689</c:v>
                </c:pt>
                <c:pt idx="575">
                  <c:v>-46.041583916282427</c:v>
                </c:pt>
                <c:pt idx="576">
                  <c:v>-46.274129910669409</c:v>
                </c:pt>
                <c:pt idx="577">
                  <c:v>-46.507950783320581</c:v>
                </c:pt>
                <c:pt idx="578">
                  <c:v>-46.743085957247324</c:v>
                </c:pt>
                <c:pt idx="579">
                  <c:v>-46.979575256432213</c:v>
                </c:pt>
                <c:pt idx="580">
                  <c:v>-47.21745884344891</c:v>
                </c:pt>
                <c:pt idx="581">
                  <c:v>-47.456777152117752</c:v>
                </c:pt>
                <c:pt idx="582">
                  <c:v>-47.697570815208152</c:v>
                </c:pt>
                <c:pt idx="583">
                  <c:v>-47.939880587239749</c:v>
                </c:pt>
                <c:pt idx="584">
                  <c:v>-48.183747262474341</c:v>
                </c:pt>
                <c:pt idx="585">
                  <c:v>-48.42921158823728</c:v>
                </c:pt>
                <c:pt idx="586">
                  <c:v>-48.676314173753916</c:v>
                </c:pt>
                <c:pt idx="587">
                  <c:v>-48.925095394735905</c:v>
                </c:pt>
                <c:pt idx="588">
                  <c:v>-49.175595294005504</c:v>
                </c:pt>
                <c:pt idx="589">
                  <c:v>-49.427853478495933</c:v>
                </c:pt>
                <c:pt idx="590">
                  <c:v>-49.681909013021155</c:v>
                </c:pt>
                <c:pt idx="591">
                  <c:v>-49.937800311259863</c:v>
                </c:pt>
                <c:pt idx="592">
                  <c:v>-50.195565024451518</c:v>
                </c:pt>
                <c:pt idx="593">
                  <c:v>-50.455239928350849</c:v>
                </c:pt>
                <c:pt idx="594">
                  <c:v>-50.7168608090359</c:v>
                </c:pt>
                <c:pt idx="595">
                  <c:v>-50.980462348207567</c:v>
                </c:pt>
                <c:pt idx="596">
                  <c:v>-51.246078008657612</c:v>
                </c:pt>
                <c:pt idx="597">
                  <c:v>-51.513739920618761</c:v>
                </c:pt>
                <c:pt idx="598">
                  <c:v>-51.783478769732099</c:v>
                </c:pt>
                <c:pt idx="599">
                  <c:v>-52.055323687394484</c:v>
                </c:pt>
                <c:pt idx="600">
                  <c:v>-52.329302144255863</c:v>
                </c:pt>
                <c:pt idx="601">
                  <c:v>-52.605439847644377</c:v>
                </c:pt>
                <c:pt idx="602">
                  <c:v>-52.883760643689463</c:v>
                </c:pt>
                <c:pt idx="603">
                  <c:v>-53.164286424901597</c:v>
                </c:pt>
                <c:pt idx="604">
                  <c:v>-53.447037043942032</c:v>
                </c:pt>
                <c:pt idx="605">
                  <c:v>-53.732030234282718</c:v>
                </c:pt>
                <c:pt idx="606">
                  <c:v>-54.019281538416152</c:v>
                </c:pt>
                <c:pt idx="607">
                  <c:v>-54.308804244219353</c:v>
                </c:pt>
                <c:pt idx="608">
                  <c:v>-54.600609330018614</c:v>
                </c:pt>
                <c:pt idx="609">
                  <c:v>-54.894705418833681</c:v>
                </c:pt>
                <c:pt idx="610">
                  <c:v>-55.191098742200751</c:v>
                </c:pt>
                <c:pt idx="611">
                  <c:v>-55.489793113898273</c:v>
                </c:pt>
                <c:pt idx="612">
                  <c:v>-55.790789913807409</c:v>
                </c:pt>
                <c:pt idx="613">
                  <c:v>-56.094088082052963</c:v>
                </c:pt>
                <c:pt idx="614">
                  <c:v>-56.399684123477059</c:v>
                </c:pt>
                <c:pt idx="615">
                  <c:v>-56.707572122406461</c:v>
                </c:pt>
                <c:pt idx="616">
                  <c:v>-57.017743767578196</c:v>
                </c:pt>
                <c:pt idx="617">
                  <c:v>-57.330188387004391</c:v>
                </c:pt>
                <c:pt idx="618">
                  <c:v>-57.644892992463539</c:v>
                </c:pt>
                <c:pt idx="619">
                  <c:v>-57.961842333229505</c:v>
                </c:pt>
                <c:pt idx="620">
                  <c:v>-58.281018958567387</c:v>
                </c:pt>
                <c:pt idx="621">
                  <c:v>-58.602403288461829</c:v>
                </c:pt>
                <c:pt idx="622">
                  <c:v>-58.925973691977177</c:v>
                </c:pt>
                <c:pt idx="623">
                  <c:v>-59.251706572598849</c:v>
                </c:pt>
                <c:pt idx="624">
                  <c:v>-59.579576459860007</c:v>
                </c:pt>
                <c:pt idx="625">
                  <c:v>-59.909556106523027</c:v>
                </c:pt>
                <c:pt idx="626">
                  <c:v>-60.241616590562003</c:v>
                </c:pt>
                <c:pt idx="627">
                  <c:v>-60.575727421173937</c:v>
                </c:pt>
                <c:pt idx="628">
                  <c:v>-60.911856648045799</c:v>
                </c:pt>
                <c:pt idx="629">
                  <c:v>-61.249970973099721</c:v>
                </c:pt>
                <c:pt idx="630">
                  <c:v>-61.590035863958946</c:v>
                </c:pt>
                <c:pt idx="631">
                  <c:v>-61.932015668390079</c:v>
                </c:pt>
                <c:pt idx="632">
                  <c:v>-62.275873729006861</c:v>
                </c:pt>
                <c:pt idx="633">
                  <c:v>-62.62157249755343</c:v>
                </c:pt>
                <c:pt idx="634">
                  <c:v>-62.969073648122425</c:v>
                </c:pt>
                <c:pt idx="635">
                  <c:v>-63.318338188708516</c:v>
                </c:pt>
                <c:pt idx="636">
                  <c:v>-63.669326570542431</c:v>
                </c:pt>
                <c:pt idx="637">
                  <c:v>-64.021998794703251</c:v>
                </c:pt>
                <c:pt idx="638">
                  <c:v>-64.376314515552934</c:v>
                </c:pt>
                <c:pt idx="639">
                  <c:v>-64.732233140599561</c:v>
                </c:pt>
                <c:pt idx="640">
                  <c:v>-65.089713926437739</c:v>
                </c:pt>
                <c:pt idx="641">
                  <c:v>-65.448716070470837</c:v>
                </c:pt>
                <c:pt idx="642">
                  <c:v>-65.809198798181512</c:v>
                </c:pt>
                <c:pt idx="643">
                  <c:v>-66.171121445748298</c:v>
                </c:pt>
                <c:pt idx="644">
                  <c:v>-66.534443537869649</c:v>
                </c:pt>
                <c:pt idx="645">
                  <c:v>-66.899124860695636</c:v>
                </c:pt>
                <c:pt idx="646">
                  <c:v>-67.265125529809296</c:v>
                </c:pt>
                <c:pt idx="647">
                  <c:v>-67.632406053242676</c:v>
                </c:pt>
                <c:pt idx="648">
                  <c:v>-68.000927389546092</c:v>
                </c:pt>
                <c:pt idx="649">
                  <c:v>-68.37065100096217</c:v>
                </c:pt>
                <c:pt idx="650">
                  <c:v>-68.741538901787251</c:v>
                </c:pt>
                <c:pt idx="651">
                  <c:v>-69.113553702026124</c:v>
                </c:pt>
                <c:pt idx="652">
                  <c:v>-69.486658646472804</c:v>
                </c:pt>
                <c:pt idx="653">
                  <c:v>-69.860817649363611</c:v>
                </c:pt>
                <c:pt idx="654">
                  <c:v>-70.235995324770059</c:v>
                </c:pt>
                <c:pt idx="655">
                  <c:v>-70.612157012909961</c:v>
                </c:pt>
                <c:pt idx="656">
                  <c:v>-70.989268802566698</c:v>
                </c:pt>
                <c:pt idx="657">
                  <c:v>-71.367297549811468</c:v>
                </c:pt>
                <c:pt idx="658">
                  <c:v>-71.746210893234078</c:v>
                </c:pt>
                <c:pt idx="659">
                  <c:v>-72.125977265884686</c:v>
                </c:pt>
                <c:pt idx="660">
                  <c:v>-72.506565904136281</c:v>
                </c:pt>
                <c:pt idx="661">
                  <c:v>-72.887946853672332</c:v>
                </c:pt>
                <c:pt idx="662">
                  <c:v>-73.270090972803871</c:v>
                </c:pt>
                <c:pt idx="663">
                  <c:v>-73.652969933319326</c:v>
                </c:pt>
                <c:pt idx="664">
                  <c:v>-74.036556219058937</c:v>
                </c:pt>
                <c:pt idx="665">
                  <c:v>-74.420823122409345</c:v>
                </c:pt>
                <c:pt idx="666">
                  <c:v>-74.805744738898881</c:v>
                </c:pt>
                <c:pt idx="667">
                  <c:v>-75.191295960072765</c:v>
                </c:pt>
                <c:pt idx="668">
                  <c:v>-75.577452464817426</c:v>
                </c:pt>
                <c:pt idx="669">
                  <c:v>-75.964190709295622</c:v>
                </c:pt>
                <c:pt idx="670">
                  <c:v>-76.351487915645436</c:v>
                </c:pt>
                <c:pt idx="671">
                  <c:v>-76.739322059589924</c:v>
                </c:pt>
                <c:pt idx="672">
                  <c:v>-77.127671857091755</c:v>
                </c:pt>
                <c:pt idx="673">
                  <c:v>-77.516516750183712</c:v>
                </c:pt>
                <c:pt idx="674">
                  <c:v>-77.905836892092395</c:v>
                </c:pt>
                <c:pt idx="675">
                  <c:v>-78.295613131769571</c:v>
                </c:pt>
                <c:pt idx="676">
                  <c:v>-78.685826997932395</c:v>
                </c:pt>
                <c:pt idx="677">
                  <c:v>-79.07646068271022</c:v>
                </c:pt>
                <c:pt idx="678">
                  <c:v>-79.467497024985519</c:v>
                </c:pt>
                <c:pt idx="679">
                  <c:v>-79.858919493510129</c:v>
                </c:pt>
                <c:pt idx="680">
                  <c:v>-80.250712169871704</c:v>
                </c:pt>
                <c:pt idx="681">
                  <c:v>-80.642859731377428</c:v>
                </c:pt>
                <c:pt idx="682">
                  <c:v>-81.035347433915078</c:v>
                </c:pt>
                <c:pt idx="683">
                  <c:v>-81.428161094851816</c:v>
                </c:pt>
                <c:pt idx="684">
                  <c:v>-81.821287076013576</c:v>
                </c:pt>
                <c:pt idx="685">
                  <c:v>-82.214712266794749</c:v>
                </c:pt>
                <c:pt idx="686">
                  <c:v>-82.608424067436644</c:v>
                </c:pt>
                <c:pt idx="687">
                  <c:v>-83.002410372509075</c:v>
                </c:pt>
                <c:pt idx="688">
                  <c:v>-83.396659554626709</c:v>
                </c:pt>
                <c:pt idx="689">
                  <c:v>-83.79116044842705</c:v>
                </c:pt>
                <c:pt idx="690">
                  <c:v>-84.185902334832861</c:v>
                </c:pt>
                <c:pt idx="691">
                  <c:v>-84.580874925619895</c:v>
                </c:pt>
                <c:pt idx="692">
                  <c:v>-84.976068348305176</c:v>
                </c:pt>
                <c:pt idx="693">
                  <c:v>-85.371473131371701</c:v>
                </c:pt>
                <c:pt idx="694">
                  <c:v>-85.767080189839049</c:v>
                </c:pt>
                <c:pt idx="695">
                  <c:v>-86.162880811190348</c:v>
                </c:pt>
                <c:pt idx="696">
                  <c:v>-86.558866641661453</c:v>
                </c:pt>
                <c:pt idx="697">
                  <c:v>-86.955029672897751</c:v>
                </c:pt>
                <c:pt idx="698">
                  <c:v>-87.351362228981131</c:v>
                </c:pt>
                <c:pt idx="699">
                  <c:v>-87.747856953829725</c:v>
                </c:pt>
                <c:pt idx="700">
                  <c:v>-88.144506798968536</c:v>
                </c:pt>
                <c:pt idx="701">
                  <c:v>-88.541305011672648</c:v>
                </c:pt>
                <c:pt idx="702">
                  <c:v>-88.938245123477714</c:v>
                </c:pt>
                <c:pt idx="703">
                  <c:v>-89.335320939055975</c:v>
                </c:pt>
                <c:pt idx="704">
                  <c:v>-89.732526525454688</c:v>
                </c:pt>
                <c:pt idx="705">
                  <c:v>-90.129856201689549</c:v>
                </c:pt>
                <c:pt idx="706">
                  <c:v>-90.527304528689115</c:v>
                </c:pt>
                <c:pt idx="707">
                  <c:v>-90.924866299583854</c:v>
                </c:pt>
                <c:pt idx="708">
                  <c:v>-91.322536530333821</c:v>
                </c:pt>
                <c:pt idx="709">
                  <c:v>-91.720310450685659</c:v>
                </c:pt>
                <c:pt idx="710">
                  <c:v>-92.118183495454502</c:v>
                </c:pt>
                <c:pt idx="711">
                  <c:v>-92.516151296120981</c:v>
                </c:pt>
                <c:pt idx="712">
                  <c:v>-92.914209672736959</c:v>
                </c:pt>
                <c:pt idx="713">
                  <c:v>-93.312354626130059</c:v>
                </c:pt>
                <c:pt idx="714">
                  <c:v>-93.710582330401564</c:v>
                </c:pt>
                <c:pt idx="715">
                  <c:v>-94.108889125706256</c:v>
                </c:pt>
                <c:pt idx="716">
                  <c:v>-94.507271511309654</c:v>
                </c:pt>
                <c:pt idx="717">
                  <c:v>-94.90572613891095</c:v>
                </c:pt>
                <c:pt idx="718">
                  <c:v>-95.30424980622567</c:v>
                </c:pt>
                <c:pt idx="719">
                  <c:v>-95.70283945081853</c:v>
                </c:pt>
                <c:pt idx="720">
                  <c:v>-96.101492144180085</c:v>
                </c:pt>
                <c:pt idx="721">
                  <c:v>-96.500205086037525</c:v>
                </c:pt>
                <c:pt idx="722">
                  <c:v>-96.898975598892022</c:v>
                </c:pt>
                <c:pt idx="723">
                  <c:v>-97.297801122776207</c:v>
                </c:pt>
                <c:pt idx="724">
                  <c:v>-97.696679210222726</c:v>
                </c:pt>
                <c:pt idx="725">
                  <c:v>-98.095607521436079</c:v>
                </c:pt>
                <c:pt idx="726">
                  <c:v>-98.494583819664058</c:v>
                </c:pt>
                <c:pt idx="727">
                  <c:v>-98.893605966755899</c:v>
                </c:pt>
                <c:pt idx="728">
                  <c:v>-99.292671918904489</c:v>
                </c:pt>
                <c:pt idx="729">
                  <c:v>-99.691779722565087</c:v>
                </c:pt>
                <c:pt idx="730">
                  <c:v>-100.0909275105429</c:v>
                </c:pt>
                <c:pt idx="731">
                  <c:v>-100.49011349824363</c:v>
                </c:pt>
                <c:pt idx="732">
                  <c:v>-100.8893359800816</c:v>
                </c:pt>
                <c:pt idx="733">
                  <c:v>-101.28859332603753</c:v>
                </c:pt>
                <c:pt idx="734">
                  <c:v>-101.68788397836239</c:v>
                </c:pt>
                <c:pt idx="735">
                  <c:v>-102.08720644842029</c:v>
                </c:pt>
                <c:pt idx="736">
                  <c:v>-102.48655931366427</c:v>
                </c:pt>
                <c:pt idx="737">
                  <c:v>-102.8859412147421</c:v>
                </c:pt>
                <c:pt idx="738">
                  <c:v>-103.28535085272392</c:v>
                </c:pt>
                <c:pt idx="739">
                  <c:v>-103.68478698644962</c:v>
                </c:pt>
                <c:pt idx="740">
                  <c:v>-104.08424842998905</c:v>
                </c:pt>
                <c:pt idx="741">
                  <c:v>-104.48373405021151</c:v>
                </c:pt>
                <c:pt idx="742">
                  <c:v>-104.88324276445968</c:v>
                </c:pt>
                <c:pt idx="743">
                  <c:v>-105.28277353832405</c:v>
                </c:pt>
                <c:pt idx="744">
                  <c:v>-105.68232538351339</c:v>
                </c:pt>
                <c:pt idx="745">
                  <c:v>-106.08189735581757</c:v>
                </c:pt>
                <c:pt idx="746">
                  <c:v>-106.48148855315816</c:v>
                </c:pt>
                <c:pt idx="747">
                  <c:v>-106.88109811372462</c:v>
                </c:pt>
                <c:pt idx="748">
                  <c:v>-107.28072521419068</c:v>
                </c:pt>
                <c:pt idx="749">
                  <c:v>-107.68036906800907</c:v>
                </c:pt>
                <c:pt idx="750">
                  <c:v>-108.08002892378039</c:v>
                </c:pt>
                <c:pt idx="751">
                  <c:v>-108.47970406369333</c:v>
                </c:pt>
                <c:pt idx="752">
                  <c:v>-108.87939380203294</c:v>
                </c:pt>
                <c:pt idx="753">
                  <c:v>-109.27909748375521</c:v>
                </c:pt>
                <c:pt idx="754">
                  <c:v>-109.67881448312249</c:v>
                </c:pt>
                <c:pt idx="755">
                  <c:v>-110.07854420240062</c:v>
                </c:pt>
                <c:pt idx="756">
                  <c:v>-110.47828607061206</c:v>
                </c:pt>
                <c:pt idx="757">
                  <c:v>-110.87803954234479</c:v>
                </c:pt>
                <c:pt idx="758">
                  <c:v>-111.27780409661314</c:v>
                </c:pt>
                <c:pt idx="759">
                  <c:v>-111.67757923576893</c:v>
                </c:pt>
                <c:pt idx="760">
                  <c:v>-112.07736448446119</c:v>
                </c:pt>
                <c:pt idx="761">
                  <c:v>-112.47715938864118</c:v>
                </c:pt>
                <c:pt idx="762">
                  <c:v>-112.87696351461167</c:v>
                </c:pt>
                <c:pt idx="763">
                  <c:v>-113.27677644811871</c:v>
                </c:pt>
                <c:pt idx="764">
                  <c:v>-113.67659779348278</c:v>
                </c:pt>
                <c:pt idx="765">
                  <c:v>-114.0764271727693</c:v>
                </c:pt>
                <c:pt idx="766">
                  <c:v>-114.47626422499523</c:v>
                </c:pt>
                <c:pt idx="767">
                  <c:v>-114.87610860537183</c:v>
                </c:pt>
                <c:pt idx="768">
                  <c:v>-115.27595998457996</c:v>
                </c:pt>
                <c:pt idx="769">
                  <c:v>-115.67581804807732</c:v>
                </c:pt>
                <c:pt idx="770">
                  <c:v>-116.07568249543934</c:v>
                </c:pt>
                <c:pt idx="771">
                  <c:v>-116.47555303972531</c:v>
                </c:pt>
                <c:pt idx="772">
                  <c:v>-116.87542940687584</c:v>
                </c:pt>
                <c:pt idx="773">
                  <c:v>-117.27531133513577</c:v>
                </c:pt>
                <c:pt idx="774">
                  <c:v>-117.6751985745028</c:v>
                </c:pt>
                <c:pt idx="775">
                  <c:v>-118.07509088620121</c:v>
                </c:pt>
                <c:pt idx="776">
                  <c:v>-118.47498804217881</c:v>
                </c:pt>
                <c:pt idx="777">
                  <c:v>-118.87488982462644</c:v>
                </c:pt>
                <c:pt idx="778">
                  <c:v>-119.27479602551864</c:v>
                </c:pt>
                <c:pt idx="779">
                  <c:v>-119.67470644617489</c:v>
                </c:pt>
                <c:pt idx="780">
                  <c:v>-120.0746208968409</c:v>
                </c:pt>
                <c:pt idx="781">
                  <c:v>-120.47453919628808</c:v>
                </c:pt>
                <c:pt idx="782">
                  <c:v>-120.87446117143101</c:v>
                </c:pt>
                <c:pt idx="783">
                  <c:v>-121.27438665696239</c:v>
                </c:pt>
                <c:pt idx="784">
                  <c:v>-121.67431549500391</c:v>
                </c:pt>
                <c:pt idx="785">
                  <c:v>-122.07424753477264</c:v>
                </c:pt>
                <c:pt idx="786">
                  <c:v>-122.47418263226297</c:v>
                </c:pt>
                <c:pt idx="787">
                  <c:v>-122.87412064994187</c:v>
                </c:pt>
                <c:pt idx="788">
                  <c:v>-123.27406145645902</c:v>
                </c:pt>
                <c:pt idx="789">
                  <c:v>-123.67400492636858</c:v>
                </c:pt>
                <c:pt idx="790">
                  <c:v>-124.0739509398644</c:v>
                </c:pt>
                <c:pt idx="791">
                  <c:v>-124.47389938252677</c:v>
                </c:pt>
                <c:pt idx="792">
                  <c:v>-124.87385014508016</c:v>
                </c:pt>
                <c:pt idx="793">
                  <c:v>-125.27380312316254</c:v>
                </c:pt>
                <c:pt idx="794">
                  <c:v>-125.67375821710465</c:v>
                </c:pt>
                <c:pt idx="795">
                  <c:v>-126.07371533171889</c:v>
                </c:pt>
                <c:pt idx="796">
                  <c:v>-126.47367437609805</c:v>
                </c:pt>
                <c:pt idx="797">
                  <c:v>-126.87363526342322</c:v>
                </c:pt>
                <c:pt idx="798">
                  <c:v>-127.27359791077998</c:v>
                </c:pt>
                <c:pt idx="799">
                  <c:v>-127.6735622389827</c:v>
                </c:pt>
                <c:pt idx="800">
                  <c:v>-128.07352817240721</c:v>
                </c:pt>
                <c:pt idx="801">
                  <c:v>-128.4734956388308</c:v>
                </c:pt>
                <c:pt idx="802">
                  <c:v>-128.87346456927895</c:v>
                </c:pt>
                <c:pt idx="803">
                  <c:v>-129.27343489787995</c:v>
                </c:pt>
                <c:pt idx="804">
                  <c:v>-129.67340656172456</c:v>
                </c:pt>
                <c:pt idx="805">
                  <c:v>-130.07337950073352</c:v>
                </c:pt>
                <c:pt idx="806">
                  <c:v>-130.47335365753045</c:v>
                </c:pt>
                <c:pt idx="807">
                  <c:v>-130.87332897731952</c:v>
                </c:pt>
                <c:pt idx="808">
                  <c:v>-131.27330540777012</c:v>
                </c:pt>
                <c:pt idx="809">
                  <c:v>-131.67328289890628</c:v>
                </c:pt>
                <c:pt idx="810">
                  <c:v>-132.07326140299853</c:v>
                </c:pt>
                <c:pt idx="811">
                  <c:v>-132.473240874467</c:v>
                </c:pt>
                <c:pt idx="812">
                  <c:v>-132.87322126978134</c:v>
                </c:pt>
                <c:pt idx="813">
                  <c:v>-133.27320254736884</c:v>
                </c:pt>
                <c:pt idx="814">
                  <c:v>-133.67318466752846</c:v>
                </c:pt>
                <c:pt idx="815">
                  <c:v>-134.07316759234473</c:v>
                </c:pt>
                <c:pt idx="816">
                  <c:v>-134.47315128560828</c:v>
                </c:pt>
                <c:pt idx="817">
                  <c:v>-134.87313571273856</c:v>
                </c:pt>
                <c:pt idx="818">
                  <c:v>-135.27312084071136</c:v>
                </c:pt>
              </c:numCache>
            </c:numRef>
          </c:yVal>
          <c:smooth val="1"/>
          <c:extLst>
            <c:ext xmlns:c16="http://schemas.microsoft.com/office/drawing/2014/chart" uri="{C3380CC4-5D6E-409C-BE32-E72D297353CC}">
              <c16:uniqueId val="{00000002-3114-4D5C-ACDC-CBD9329D2D27}"/>
            </c:ext>
          </c:extLst>
        </c:ser>
        <c:ser>
          <c:idx val="3"/>
          <c:order val="3"/>
          <c:tx>
            <c:v>Gain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Sheet2!$BB$4:$BB$822</c:f>
              <c:numCache>
                <c:formatCode>0.00</c:formatCode>
                <c:ptCount val="819"/>
                <c:pt idx="0">
                  <c:v>45.013854824589835</c:v>
                </c:pt>
                <c:pt idx="1">
                  <c:v>44.814643327156716</c:v>
                </c:pt>
                <c:pt idx="2">
                  <c:v>44.61546772889421</c:v>
                </c:pt>
                <c:pt idx="3">
                  <c:v>44.416329627905007</c:v>
                </c:pt>
                <c:pt idx="4">
                  <c:v>44.21723068775897</c:v>
                </c:pt>
                <c:pt idx="5">
                  <c:v>44.018172639730274</c:v>
                </c:pt>
                <c:pt idx="6">
                  <c:v>43.819157285062694</c:v>
                </c:pt>
                <c:pt idx="7">
                  <c:v>43.620186497258437</c:v>
                </c:pt>
                <c:pt idx="8">
                  <c:v>43.421262224384662</c:v>
                </c:pt>
                <c:pt idx="9">
                  <c:v>43.222386491390978</c:v>
                </c:pt>
                <c:pt idx="10">
                  <c:v>43.023561402431028</c:v>
                </c:pt>
                <c:pt idx="11">
                  <c:v>42.824789143179594</c:v>
                </c:pt>
                <c:pt idx="12">
                  <c:v>42.626071983136079</c:v>
                </c:pt>
                <c:pt idx="13">
                  <c:v>42.427412277904189</c:v>
                </c:pt>
                <c:pt idx="14">
                  <c:v>42.228812471436193</c:v>
                </c:pt>
                <c:pt idx="15">
                  <c:v>42.030275098229531</c:v>
                </c:pt>
                <c:pt idx="16">
                  <c:v>41.831802785461406</c:v>
                </c:pt>
                <c:pt idx="17">
                  <c:v>41.633398255046323</c:v>
                </c:pt>
                <c:pt idx="18">
                  <c:v>41.435064325599839</c:v>
                </c:pt>
                <c:pt idx="19">
                  <c:v>41.236803914290149</c:v>
                </c:pt>
                <c:pt idx="20">
                  <c:v>41.038620038557625</c:v>
                </c:pt>
                <c:pt idx="21">
                  <c:v>40.840515817680576</c:v>
                </c:pt>
                <c:pt idx="22">
                  <c:v>40.642494474164053</c:v>
                </c:pt>
                <c:pt idx="23">
                  <c:v>40.44455933492619</c:v>
                </c:pt>
                <c:pt idx="24">
                  <c:v>40.246713832254819</c:v>
                </c:pt>
                <c:pt idx="25">
                  <c:v>40.048961504505456</c:v>
                </c:pt>
                <c:pt idx="26">
                  <c:v>39.851305996509296</c:v>
                </c:pt>
                <c:pt idx="27">
                  <c:v>39.65375105965758</c:v>
                </c:pt>
                <c:pt idx="28">
                  <c:v>39.456300551627514</c:v>
                </c:pt>
                <c:pt idx="29">
                  <c:v>39.258958435711804</c:v>
                </c:pt>
                <c:pt idx="30">
                  <c:v>39.061728779712226</c:v>
                </c:pt>
                <c:pt idx="31">
                  <c:v>38.864615754356024</c:v>
                </c:pt>
                <c:pt idx="32">
                  <c:v>38.667623631190921</c:v>
                </c:pt>
                <c:pt idx="33">
                  <c:v>38.470756779913756</c:v>
                </c:pt>
                <c:pt idx="34">
                  <c:v>38.274019665085525</c:v>
                </c:pt>
                <c:pt idx="35">
                  <c:v>38.077416842183766</c:v>
                </c:pt>
                <c:pt idx="36">
                  <c:v>37.880952952942643</c:v>
                </c:pt>
                <c:pt idx="37">
                  <c:v>37.684632719929461</c:v>
                </c:pt>
                <c:pt idx="38">
                  <c:v>37.48846094030592</c:v>
                </c:pt>
                <c:pt idx="39">
                  <c:v>37.29244247872191</c:v>
                </c:pt>
                <c:pt idx="40">
                  <c:v>37.096582259290074</c:v>
                </c:pt>
                <c:pt idx="41">
                  <c:v>36.900885256589874</c:v>
                </c:pt>
                <c:pt idx="42">
                  <c:v>36.705356485650995</c:v>
                </c:pt>
                <c:pt idx="43">
                  <c:v>36.510000990868384</c:v>
                </c:pt>
                <c:pt idx="44">
                  <c:v>36.314823833803295</c:v>
                </c:pt>
                <c:pt idx="45">
                  <c:v>36.119830079828937</c:v>
                </c:pt>
                <c:pt idx="46">
                  <c:v>35.92502478358297</c:v>
                </c:pt>
                <c:pt idx="47">
                  <c:v>35.730412973195449</c:v>
                </c:pt>
                <c:pt idx="48">
                  <c:v>35.535999633266385</c:v>
                </c:pt>
                <c:pt idx="49">
                  <c:v>35.341789686575666</c:v>
                </c:pt>
                <c:pt idx="50">
                  <c:v>35.147787974515964</c:v>
                </c:pt>
                <c:pt idx="51">
                  <c:v>34.953999236250155</c:v>
                </c:pt>
                <c:pt idx="52">
                  <c:v>34.760428086605671</c:v>
                </c:pt>
                <c:pt idx="53">
                  <c:v>34.567078992731034</c:v>
                </c:pt>
                <c:pt idx="54">
                  <c:v>34.373956249553409</c:v>
                </c:pt>
                <c:pt idx="55">
                  <c:v>34.181063954092174</c:v>
                </c:pt>
                <c:pt idx="56">
                  <c:v>33.988405978698623</c:v>
                </c:pt>
                <c:pt idx="57">
                  <c:v>33.795985943311067</c:v>
                </c:pt>
                <c:pt idx="58">
                  <c:v>33.603807186831865</c:v>
                </c:pt>
                <c:pt idx="59">
                  <c:v>33.411872737753207</c:v>
                </c:pt>
                <c:pt idx="60">
                  <c:v>33.220185284179095</c:v>
                </c:pt>
                <c:pt idx="61">
                  <c:v>33.02874714341047</c:v>
                </c:pt>
                <c:pt idx="62">
                  <c:v>32.837560231282588</c:v>
                </c:pt>
                <c:pt idx="63">
                  <c:v>32.64662603146423</c:v>
                </c:pt>
                <c:pt idx="64">
                  <c:v>32.455945564948124</c:v>
                </c:pt>
                <c:pt idx="65">
                  <c:v>32.265519359982498</c:v>
                </c:pt>
                <c:pt idx="66">
                  <c:v>32.075347422711168</c:v>
                </c:pt>
                <c:pt idx="67">
                  <c:v>31.88542920880656</c:v>
                </c:pt>
                <c:pt idx="68">
                  <c:v>31.695763596394244</c:v>
                </c:pt>
                <c:pt idx="69">
                  <c:v>31.506348860579465</c:v>
                </c:pt>
                <c:pt idx="70">
                  <c:v>31.31718264989442</c:v>
                </c:pt>
                <c:pt idx="71">
                  <c:v>31.128261964990187</c:v>
                </c:pt>
                <c:pt idx="72">
                  <c:v>30.939583139898076</c:v>
                </c:pt>
                <c:pt idx="73">
                  <c:v>30.751141826181282</c:v>
                </c:pt>
                <c:pt idx="74">
                  <c:v>30.56293298028918</c:v>
                </c:pt>
                <c:pt idx="75">
                  <c:v>30.374950854413203</c:v>
                </c:pt>
                <c:pt idx="76">
                  <c:v>30.187188991124025</c:v>
                </c:pt>
                <c:pt idx="77">
                  <c:v>29.999640222044878</c:v>
                </c:pt>
                <c:pt idx="78">
                  <c:v>29.812296670786711</c:v>
                </c:pt>
                <c:pt idx="79">
                  <c:v>29.625149760334288</c:v>
                </c:pt>
                <c:pt idx="80">
                  <c:v>29.438190225033281</c:v>
                </c:pt>
                <c:pt idx="81">
                  <c:v>29.251408127282186</c:v>
                </c:pt>
                <c:pt idx="82">
                  <c:v>29.064792878983845</c:v>
                </c:pt>
                <c:pt idx="83">
                  <c:v>28.87833326775916</c:v>
                </c:pt>
                <c:pt idx="84">
                  <c:v>28.692017487868874</c:v>
                </c:pt>
                <c:pt idx="85">
                  <c:v>28.505833175733052</c:v>
                </c:pt>
                <c:pt idx="86">
                  <c:v>28.319767449878686</c:v>
                </c:pt>
                <c:pt idx="87">
                  <c:v>28.133806955088694</c:v>
                </c:pt>
                <c:pt idx="88">
                  <c:v>27.947937910468035</c:v>
                </c:pt>
                <c:pt idx="89">
                  <c:v>27.76214616108901</c:v>
                </c:pt>
                <c:pt idx="90">
                  <c:v>27.576417232827023</c:v>
                </c:pt>
                <c:pt idx="91">
                  <c:v>27.390736389951776</c:v>
                </c:pt>
                <c:pt idx="92">
                  <c:v>27.205088694998636</c:v>
                </c:pt>
                <c:pt idx="93">
                  <c:v>27.019459070411209</c:v>
                </c:pt>
                <c:pt idx="94">
                  <c:v>26.833832361419415</c:v>
                </c:pt>
                <c:pt idx="95">
                  <c:v>26.648193399598458</c:v>
                </c:pt>
                <c:pt idx="96">
                  <c:v>26.462527066544187</c:v>
                </c:pt>
                <c:pt idx="97">
                  <c:v>26.276818357098328</c:v>
                </c:pt>
                <c:pt idx="98">
                  <c:v>26.09105244156374</c:v>
                </c:pt>
                <c:pt idx="99">
                  <c:v>25.905214726365443</c:v>
                </c:pt>
                <c:pt idx="100">
                  <c:v>25.719290912636314</c:v>
                </c:pt>
                <c:pt idx="101">
                  <c:v>25.533267052237179</c:v>
                </c:pt>
                <c:pt idx="102">
                  <c:v>25.347129600759274</c:v>
                </c:pt>
                <c:pt idx="103">
                  <c:v>25.16086546710028</c:v>
                </c:pt>
                <c:pt idx="104">
                  <c:v>24.974462059254439</c:v>
                </c:pt>
                <c:pt idx="105">
                  <c:v>24.787907326010082</c:v>
                </c:pt>
                <c:pt idx="106">
                  <c:v>24.601189794303483</c:v>
                </c:pt>
                <c:pt idx="107">
                  <c:v>24.414298602035984</c:v>
                </c:pt>
                <c:pt idx="108">
                  <c:v>24.227223526219291</c:v>
                </c:pt>
                <c:pt idx="109">
                  <c:v>24.039955006371748</c:v>
                </c:pt>
                <c:pt idx="110">
                  <c:v>23.852484163145053</c:v>
                </c:pt>
                <c:pt idx="111">
                  <c:v>23.664802812214411</c:v>
                </c:pt>
                <c:pt idx="112">
                  <c:v>23.476903473517091</c:v>
                </c:pt>
                <c:pt idx="113">
                  <c:v>23.288779375969487</c:v>
                </c:pt>
                <c:pt idx="114">
                  <c:v>23.100424457837249</c:v>
                </c:pt>
                <c:pt idx="115">
                  <c:v>22.911833362968917</c:v>
                </c:pt>
                <c:pt idx="116">
                  <c:v>22.72300143313667</c:v>
                </c:pt>
                <c:pt idx="117">
                  <c:v>22.533924696754362</c:v>
                </c:pt>
                <c:pt idx="118">
                  <c:v>22.344599854263755</c:v>
                </c:pt>
                <c:pt idx="119">
                  <c:v>22.155024260497107</c:v>
                </c:pt>
                <c:pt idx="120">
                  <c:v>21.965195904333189</c:v>
                </c:pt>
                <c:pt idx="121">
                  <c:v>21.775113385971029</c:v>
                </c:pt>
                <c:pt idx="122">
                  <c:v>21.584775892145256</c:v>
                </c:pt>
                <c:pt idx="123">
                  <c:v>21.394183169605181</c:v>
                </c:pt>
                <c:pt idx="124">
                  <c:v>21.203335497170816</c:v>
                </c:pt>
                <c:pt idx="125">
                  <c:v>21.012233656670318</c:v>
                </c:pt>
                <c:pt idx="126">
                  <c:v>20.82087890304869</c:v>
                </c:pt>
                <c:pt idx="127">
                  <c:v>20.629272933922724</c:v>
                </c:pt>
                <c:pt idx="128">
                  <c:v>20.437417858838977</c:v>
                </c:pt>
                <c:pt idx="129">
                  <c:v>20.245316168472471</c:v>
                </c:pt>
                <c:pt idx="130">
                  <c:v>20.052970703984425</c:v>
                </c:pt>
                <c:pt idx="131">
                  <c:v>19.860384626735652</c:v>
                </c:pt>
                <c:pt idx="132">
                  <c:v>19.667561388531954</c:v>
                </c:pt>
                <c:pt idx="133">
                  <c:v>19.474504702556573</c:v>
                </c:pt>
                <c:pt idx="134">
                  <c:v>19.28121851512492</c:v>
                </c:pt>
                <c:pt idx="135">
                  <c:v>19.087706978375852</c:v>
                </c:pt>
                <c:pt idx="136">
                  <c:v>18.89397442399574</c:v>
                </c:pt>
                <c:pt idx="137">
                  <c:v>18.700025338053027</c:v>
                </c:pt>
                <c:pt idx="138">
                  <c:v>18.505864337003757</c:v>
                </c:pt>
                <c:pt idx="139">
                  <c:v>18.311496144913377</c:v>
                </c:pt>
                <c:pt idx="140">
                  <c:v>18.116925571925258</c:v>
                </c:pt>
                <c:pt idx="141">
                  <c:v>17.922157493992898</c:v>
                </c:pt>
                <c:pt idx="142">
                  <c:v>17.72719683388155</c:v>
                </c:pt>
                <c:pt idx="143">
                  <c:v>17.532048543433813</c:v>
                </c:pt>
                <c:pt idx="144">
                  <c:v>17.336717587084621</c:v>
                </c:pt>
                <c:pt idx="145">
                  <c:v>17.141208926602655</c:v>
                </c:pt>
                <c:pt idx="146">
                  <c:v>16.945527507029052</c:v>
                </c:pt>
                <c:pt idx="147">
                  <c:v>16.749678243776785</c:v>
                </c:pt>
                <c:pt idx="148">
                  <c:v>16.553666010851284</c:v>
                </c:pt>
                <c:pt idx="149">
                  <c:v>16.357495630146879</c:v>
                </c:pt>
                <c:pt idx="150">
                  <c:v>16.161171861772264</c:v>
                </c:pt>
                <c:pt idx="151">
                  <c:v>15.964699395354859</c:v>
                </c:pt>
                <c:pt idx="152">
                  <c:v>15.768082842272639</c:v>
                </c:pt>
                <c:pt idx="153">
                  <c:v>15.57132672876152</c:v>
                </c:pt>
                <c:pt idx="154">
                  <c:v>15.374435489844926</c:v>
                </c:pt>
                <c:pt idx="155">
                  <c:v>15.177413464033718</c:v>
                </c:pt>
                <c:pt idx="156">
                  <c:v>14.980264888743807</c:v>
                </c:pt>
                <c:pt idx="157">
                  <c:v>14.782993896380418</c:v>
                </c:pt>
                <c:pt idx="158">
                  <c:v>14.585604511039087</c:v>
                </c:pt>
                <c:pt idx="159">
                  <c:v>14.388100645774651</c:v>
                </c:pt>
                <c:pt idx="160">
                  <c:v>14.190486100391055</c:v>
                </c:pt>
                <c:pt idx="161">
                  <c:v>13.992764559707199</c:v>
                </c:pt>
                <c:pt idx="162">
                  <c:v>13.794939592254911</c:v>
                </c:pt>
                <c:pt idx="163">
                  <c:v>13.59701464936818</c:v>
                </c:pt>
                <c:pt idx="164">
                  <c:v>13.398993064623843</c:v>
                </c:pt>
                <c:pt idx="165">
                  <c:v>13.200878053596902</c:v>
                </c:pt>
                <c:pt idx="166">
                  <c:v>13.002672713894764</c:v>
                </c:pt>
                <c:pt idx="167">
                  <c:v>12.804380025437563</c:v>
                </c:pt>
                <c:pt idx="168">
                  <c:v>12.606002850952965</c:v>
                </c:pt>
                <c:pt idx="169">
                  <c:v>12.407543936656905</c:v>
                </c:pt>
                <c:pt idx="170">
                  <c:v>12.209005913091774</c:v>
                </c:pt>
                <c:pt idx="171">
                  <c:v>12.010391296098042</c:v>
                </c:pt>
                <c:pt idx="172">
                  <c:v>11.811702487893854</c:v>
                </c:pt>
                <c:pt idx="173">
                  <c:v>11.612941778242297</c:v>
                </c:pt>
                <c:pt idx="174">
                  <c:v>11.414111345684271</c:v>
                </c:pt>
                <c:pt idx="175">
                  <c:v>11.21521325881913</c:v>
                </c:pt>
                <c:pt idx="176">
                  <c:v>11.016249477615037</c:v>
                </c:pt>
                <c:pt idx="177">
                  <c:v>10.817221854732953</c:v>
                </c:pt>
                <c:pt idx="178">
                  <c:v>10.618132136849301</c:v>
                </c:pt>
                <c:pt idx="179">
                  <c:v>10.418981965963578</c:v>
                </c:pt>
                <c:pt idx="180">
                  <c:v>10.219772880678283</c:v>
                </c:pt>
                <c:pt idx="181">
                  <c:v>10.020506317439226</c:v>
                </c:pt>
                <c:pt idx="182">
                  <c:v>9.8211836117257967</c:v>
                </c:pt>
                <c:pt idx="183">
                  <c:v>9.6218059991811842</c:v>
                </c:pt>
                <c:pt idx="184">
                  <c:v>9.4223746166730429</c:v>
                </c:pt>
                <c:pt idx="185">
                  <c:v>9.2228905032769202</c:v>
                </c:pt>
                <c:pt idx="186">
                  <c:v>9.0233546011739953</c:v>
                </c:pt>
                <c:pt idx="187">
                  <c:v>8.8237677564561778</c:v>
                </c:pt>
                <c:pt idx="188">
                  <c:v>8.6241307198320687</c:v>
                </c:pt>
                <c:pt idx="189">
                  <c:v>8.4244441472271347</c:v>
                </c:pt>
                <c:pt idx="190">
                  <c:v>8.2247086002727432</c:v>
                </c:pt>
                <c:pt idx="191">
                  <c:v>8.0249245466782426</c:v>
                </c:pt>
                <c:pt idx="192">
                  <c:v>7.8250923604810847</c:v>
                </c:pt>
                <c:pt idx="193">
                  <c:v>7.6252123221702748</c:v>
                </c:pt>
                <c:pt idx="194">
                  <c:v>7.4252846186781776</c:v>
                </c:pt>
                <c:pt idx="195">
                  <c:v>7.2253093432363515</c:v>
                </c:pt>
                <c:pt idx="196">
                  <c:v>7.0252864950914908</c:v>
                </c:pt>
                <c:pt idx="197">
                  <c:v>6.8252159790765106</c:v>
                </c:pt>
                <c:pt idx="198">
                  <c:v>6.6250976050334476</c:v>
                </c:pt>
                <c:pt idx="199">
                  <c:v>6.4249310870836638</c:v>
                </c:pt>
                <c:pt idx="200">
                  <c:v>6.2247160427416555</c:v>
                </c:pt>
                <c:pt idx="201">
                  <c:v>6.0244519918683563</c:v>
                </c:pt>
                <c:pt idx="202">
                  <c:v>5.8241383554598558</c:v>
                </c:pt>
                <c:pt idx="203">
                  <c:v>5.6237744542678065</c:v>
                </c:pt>
                <c:pt idx="204">
                  <c:v>5.4233595072472873</c:v>
                </c:pt>
                <c:pt idx="205">
                  <c:v>5.2228926298280607</c:v>
                </c:pt>
                <c:pt idx="206">
                  <c:v>5.0223728320048115</c:v>
                </c:pt>
                <c:pt idx="207">
                  <c:v>4.8217990162429381</c:v>
                </c:pt>
                <c:pt idx="208">
                  <c:v>4.6211699751941078</c:v>
                </c:pt>
                <c:pt idx="209">
                  <c:v>4.4204843892188359</c:v>
                </c:pt>
                <c:pt idx="210">
                  <c:v>4.2197408237100058</c:v>
                </c:pt>
                <c:pt idx="211">
                  <c:v>4.0189377262137436</c:v>
                </c:pt>
                <c:pt idx="212">
                  <c:v>3.8180734233422973</c:v>
                </c:pt>
                <c:pt idx="213">
                  <c:v>3.6171461174743733</c:v>
                </c:pt>
                <c:pt idx="214">
                  <c:v>3.4161538832374818</c:v>
                </c:pt>
                <c:pt idx="215">
                  <c:v>3.2150946637680167</c:v>
                </c:pt>
                <c:pt idx="216">
                  <c:v>3.0139662667428344</c:v>
                </c:pt>
                <c:pt idx="217">
                  <c:v>2.8127663601780726</c:v>
                </c:pt>
                <c:pt idx="218">
                  <c:v>2.6114924679890761</c:v>
                </c:pt>
                <c:pt idx="219">
                  <c:v>2.410141965306452</c:v>
                </c:pt>
                <c:pt idx="220">
                  <c:v>2.2087120735428134</c:v>
                </c:pt>
                <c:pt idx="221">
                  <c:v>2.0071998552045147</c:v>
                </c:pt>
                <c:pt idx="222">
                  <c:v>1.8056022084429346</c:v>
                </c:pt>
                <c:pt idx="223">
                  <c:v>1.6039158613401607</c:v>
                </c:pt>
                <c:pt idx="224">
                  <c:v>1.4021373659231824</c:v>
                </c:pt>
                <c:pt idx="225">
                  <c:v>1.2002630919020669</c:v>
                </c:pt>
                <c:pt idx="226">
                  <c:v>0.9982892201259671</c:v>
                </c:pt>
                <c:pt idx="227">
                  <c:v>0.79621173575281112</c:v>
                </c:pt>
                <c:pt idx="228">
                  <c:v>0.59402642112763715</c:v>
                </c:pt>
                <c:pt idx="229">
                  <c:v>0.39172884836495075</c:v>
                </c:pt>
                <c:pt idx="230">
                  <c:v>0.18931437163122197</c:v>
                </c:pt>
                <c:pt idx="231">
                  <c:v>-1.3221880876499927E-2</c:v>
                </c:pt>
                <c:pt idx="232">
                  <c:v>-0.21588501525851203</c:v>
                </c:pt>
                <c:pt idx="233">
                  <c:v>-0.41868038055061951</c:v>
                </c:pt>
                <c:pt idx="234">
                  <c:v>-0.62161357767342984</c:v>
                </c:pt>
                <c:pt idx="235">
                  <c:v>-0.82469046869495566</c:v>
                </c:pt>
                <c:pt idx="236">
                  <c:v>-1.0279171864066645</c:v>
                </c:pt>
                <c:pt idx="237">
                  <c:v>-1.2313001442124119</c:v>
                </c:pt>
                <c:pt idx="238">
                  <c:v>-1.4348460463289876</c:v>
                </c:pt>
                <c:pt idx="239">
                  <c:v>-1.63856189829542</c:v>
                </c:pt>
                <c:pt idx="240">
                  <c:v>-1.8424550177866184</c:v>
                </c:pt>
                <c:pt idx="241">
                  <c:v>-2.0465330457268189</c:v>
                </c:pt>
                <c:pt idx="242">
                  <c:v>-2.2508039576941714</c:v>
                </c:pt>
                <c:pt idx="243">
                  <c:v>-2.4552760756091052</c:v>
                </c:pt>
                <c:pt idx="244">
                  <c:v>-2.6599580796940838</c:v>
                </c:pt>
                <c:pt idx="245">
                  <c:v>-2.8648590206927942</c:v>
                </c:pt>
                <c:pt idx="246">
                  <c:v>-3.0699883323323482</c:v>
                </c:pt>
                <c:pt idx="247">
                  <c:v>-3.2753558440111692</c:v>
                </c:pt>
                <c:pt idx="248">
                  <c:v>-3.4809717936911886</c:v>
                </c:pt>
                <c:pt idx="249">
                  <c:v>-3.6868468409709307</c:v>
                </c:pt>
                <c:pt idx="250">
                  <c:v>-3.8929920803121436</c:v>
                </c:pt>
                <c:pt idx="251">
                  <c:v>-4.0994190543886422</c:v>
                </c:pt>
                <c:pt idx="252">
                  <c:v>-4.3061397675254867</c:v>
                </c:pt>
                <c:pt idx="253">
                  <c:v>-4.5131666991868498</c:v>
                </c:pt>
                <c:pt idx="254">
                  <c:v>-4.7205128174723168</c:v>
                </c:pt>
                <c:pt idx="255">
                  <c:v>-4.9281915925738984</c:v>
                </c:pt>
                <c:pt idx="256">
                  <c:v>-5.1362170101416655</c:v>
                </c:pt>
                <c:pt idx="257">
                  <c:v>-5.3446035845020292</c:v>
                </c:pt>
                <c:pt idx="258">
                  <c:v>-5.5533663716653825</c:v>
                </c:pt>
                <c:pt idx="259">
                  <c:v>-5.7625209820569356</c:v>
                </c:pt>
                <c:pt idx="260">
                  <c:v>-5.9720835928966993</c:v>
                </c:pt>
                <c:pt idx="261">
                  <c:v>-6.1820709601502388</c:v>
                </c:pt>
                <c:pt idx="262">
                  <c:v>-6.3925004299648398</c:v>
                </c:pt>
                <c:pt idx="263">
                  <c:v>-6.6033899495004613</c:v>
                </c:pt>
                <c:pt idx="264">
                  <c:v>-6.8147580770579079</c:v>
                </c:pt>
                <c:pt idx="265">
                  <c:v>-7.0266239914013404</c:v>
                </c:pt>
                <c:pt idx="266">
                  <c:v>-7.2390075001650134</c:v>
                </c:pt>
                <c:pt idx="267">
                  <c:v>-7.4519290472293305</c:v>
                </c:pt>
                <c:pt idx="268">
                  <c:v>-7.665409718944538</c:v>
                </c:pt>
                <c:pt idx="269">
                  <c:v>-7.8794712490751371</c:v>
                </c:pt>
                <c:pt idx="270">
                  <c:v>-8.094136022333192</c:v>
                </c:pt>
                <c:pt idx="271">
                  <c:v>-8.3094270763634217</c:v>
                </c:pt>
                <c:pt idx="272">
                  <c:v>-8.525368102039474</c:v>
                </c:pt>
                <c:pt idx="273">
                  <c:v>-8.7419834419274629</c:v>
                </c:pt>
                <c:pt idx="274">
                  <c:v>-8.9592980867690919</c:v>
                </c:pt>
                <c:pt idx="275">
                  <c:v>-9.1773376698379572</c:v>
                </c:pt>
                <c:pt idx="276">
                  <c:v>-9.3961284590190246</c:v>
                </c:pt>
                <c:pt idx="277">
                  <c:v>-9.6156973464655202</c:v>
                </c:pt>
                <c:pt idx="278">
                  <c:v>-9.8360718356877861</c:v>
                </c:pt>
                <c:pt idx="279">
                  <c:v>-10.057280025934134</c:v>
                </c:pt>
                <c:pt idx="280">
                  <c:v>-10.279350593730376</c:v>
                </c:pt>
                <c:pt idx="281">
                  <c:v>-10.502312771451328</c:v>
                </c:pt>
                <c:pt idx="282">
                  <c:v>-10.726196322809974</c:v>
                </c:pt>
                <c:pt idx="283">
                  <c:v>-10.951031515161253</c:v>
                </c:pt>
                <c:pt idx="284">
                  <c:v>-11.176849088533961</c:v>
                </c:pt>
                <c:pt idx="285">
                  <c:v>-11.403680221321119</c:v>
                </c:pt>
                <c:pt idx="286">
                  <c:v>-11.631556492580826</c:v>
                </c:pt>
                <c:pt idx="287">
                  <c:v>-11.86050984092198</c:v>
                </c:pt>
                <c:pt idx="288">
                  <c:v>-12.090572519976185</c:v>
                </c:pt>
                <c:pt idx="289">
                  <c:v>-12.321777050485137</c:v>
                </c:pt>
                <c:pt idx="290">
                  <c:v>-12.554156169065559</c:v>
                </c:pt>
                <c:pt idx="291">
                  <c:v>-12.787742773745746</c:v>
                </c:pt>
                <c:pt idx="292">
                  <c:v>-13.022569866406332</c:v>
                </c:pt>
                <c:pt idx="293">
                  <c:v>-13.258670492292271</c:v>
                </c:pt>
                <c:pt idx="294">
                  <c:v>-13.496077676811073</c:v>
                </c:pt>
                <c:pt idx="295">
                  <c:v>-13.734824359857452</c:v>
                </c:pt>
                <c:pt idx="296">
                  <c:v>-13.974943327967996</c:v>
                </c:pt>
                <c:pt idx="297">
                  <c:v>-14.216467144630119</c:v>
                </c:pt>
                <c:pt idx="298">
                  <c:v>-14.459428079124111</c:v>
                </c:pt>
                <c:pt idx="299">
                  <c:v>-14.703858034311679</c:v>
                </c:pt>
                <c:pt idx="300">
                  <c:v>-14.949788473822965</c:v>
                </c:pt>
                <c:pt idx="301">
                  <c:v>-15.197250349128032</c:v>
                </c:pt>
                <c:pt idx="302">
                  <c:v>-15.446274027011111</c:v>
                </c:pt>
                <c:pt idx="303">
                  <c:v>-15.696889217990117</c:v>
                </c:pt>
                <c:pt idx="304">
                  <c:v>-15.949124906246315</c:v>
                </c:pt>
                <c:pt idx="305">
                  <c:v>-16.20300928164162</c:v>
                </c:pt>
                <c:pt idx="306">
                  <c:v>-16.458569674408853</c:v>
                </c:pt>
                <c:pt idx="307">
                  <c:v>-16.715832493098738</c:v>
                </c:pt>
                <c:pt idx="308">
                  <c:v>-16.974823166357545</c:v>
                </c:pt>
                <c:pt idx="309">
                  <c:v>-17.235566089091243</c:v>
                </c:pt>
                <c:pt idx="310">
                  <c:v>-17.498084573543085</c:v>
                </c:pt>
                <c:pt idx="311">
                  <c:v>-17.762400805774931</c:v>
                </c:pt>
                <c:pt idx="312">
                  <c:v>-18.02853580799454</c:v>
                </c:pt>
                <c:pt idx="313">
                  <c:v>-18.296509407115675</c:v>
                </c:pt>
                <c:pt idx="314">
                  <c:v>-18.566340209872944</c:v>
                </c:pt>
                <c:pt idx="315">
                  <c:v>-18.838045584740769</c:v>
                </c:pt>
                <c:pt idx="316">
                  <c:v>-19.111641650825845</c:v>
                </c:pt>
                <c:pt idx="317">
                  <c:v>-19.387143273818385</c:v>
                </c:pt>
                <c:pt idx="318">
                  <c:v>-19.664564068997173</c:v>
                </c:pt>
                <c:pt idx="319">
                  <c:v>-19.943916411192596</c:v>
                </c:pt>
                <c:pt idx="320">
                  <c:v>-20.225211451518494</c:v>
                </c:pt>
                <c:pt idx="321">
                  <c:v>-20.5084591405925</c:v>
                </c:pt>
                <c:pt idx="322">
                  <c:v>-20.793668257876448</c:v>
                </c:pt>
                <c:pt idx="323">
                  <c:v>-21.080846446684451</c:v>
                </c:pt>
                <c:pt idx="324">
                  <c:v>-21.370000254330726</c:v>
                </c:pt>
                <c:pt idx="325">
                  <c:v>-21.661135176820892</c:v>
                </c:pt>
                <c:pt idx="326">
                  <c:v>-21.954255707434442</c:v>
                </c:pt>
                <c:pt idx="327">
                  <c:v>-22.249365388500461</c:v>
                </c:pt>
                <c:pt idx="328">
                  <c:v>-22.546466865637449</c:v>
                </c:pt>
                <c:pt idx="329">
                  <c:v>-22.845561943709832</c:v>
                </c:pt>
                <c:pt idx="330">
                  <c:v>-23.146651643752907</c:v>
                </c:pt>
                <c:pt idx="331">
                  <c:v>-23.449736260127889</c:v>
                </c:pt>
                <c:pt idx="332">
                  <c:v>-23.754815417197833</c:v>
                </c:pt>
                <c:pt idx="333">
                  <c:v>-24.061888124856019</c:v>
                </c:pt>
                <c:pt idx="334">
                  <c:v>-24.370952832293131</c:v>
                </c:pt>
                <c:pt idx="335">
                  <c:v>-24.682007479457482</c:v>
                </c:pt>
                <c:pt idx="336">
                  <c:v>-24.995049545738425</c:v>
                </c:pt>
                <c:pt idx="337">
                  <c:v>-25.310076095494644</c:v>
                </c:pt>
                <c:pt idx="338">
                  <c:v>-25.627083820132853</c:v>
                </c:pt>
                <c:pt idx="339">
                  <c:v>-25.946069076550117</c:v>
                </c:pt>
                <c:pt idx="340">
                  <c:v>-26.267027921845354</c:v>
                </c:pt>
                <c:pt idx="341">
                  <c:v>-26.589956144307905</c:v>
                </c:pt>
                <c:pt idx="342">
                  <c:v>-26.914849290785916</c:v>
                </c:pt>
                <c:pt idx="343">
                  <c:v>-27.241702690629999</c:v>
                </c:pt>
                <c:pt idx="344">
                  <c:v>-27.570511476490303</c:v>
                </c:pt>
                <c:pt idx="345">
                  <c:v>-27.901270602321546</c:v>
                </c:pt>
                <c:pt idx="346">
                  <c:v>-28.23397485901571</c:v>
                </c:pt>
                <c:pt idx="347">
                  <c:v>-28.568618888133827</c:v>
                </c:pt>
                <c:pt idx="348">
                  <c:v>-28.905197194250505</c:v>
                </c:pt>
                <c:pt idx="349">
                  <c:v>-29.243704156450526</c:v>
                </c:pt>
                <c:pt idx="350">
                  <c:v>-29.584134039532074</c:v>
                </c:pt>
                <c:pt idx="351">
                  <c:v>-29.926481005470784</c:v>
                </c:pt>
                <c:pt idx="352">
                  <c:v>-30.270739125687463</c:v>
                </c:pt>
                <c:pt idx="353">
                  <c:v>-30.616902394637368</c:v>
                </c:pt>
                <c:pt idx="354">
                  <c:v>-30.964964745204483</c:v>
                </c:pt>
                <c:pt idx="355">
                  <c:v>-31.31492006633988</c:v>
                </c:pt>
                <c:pt idx="356">
                  <c:v>-31.66676222332984</c:v>
                </c:pt>
                <c:pt idx="357">
                  <c:v>-32.020485081019466</c:v>
                </c:pt>
                <c:pt idx="358">
                  <c:v>-32.376082530255488</c:v>
                </c:pt>
                <c:pt idx="359">
                  <c:v>-32.73354851773972</c:v>
                </c:pt>
                <c:pt idx="360">
                  <c:v>-33.092877079420944</c:v>
                </c:pt>
                <c:pt idx="361">
                  <c:v>-33.454062377477626</c:v>
                </c:pt>
                <c:pt idx="362">
                  <c:v>-33.817098740879089</c:v>
                </c:pt>
                <c:pt idx="363">
                  <c:v>-34.181980709445227</c:v>
                </c:pt>
                <c:pt idx="364">
                  <c:v>-34.548703081263191</c:v>
                </c:pt>
                <c:pt idx="365">
                  <c:v>-34.917260963260318</c:v>
                </c:pt>
                <c:pt idx="366">
                  <c:v>-35.287649824682234</c:v>
                </c:pt>
                <c:pt idx="367">
                  <c:v>-35.659865553176232</c:v>
                </c:pt>
                <c:pt idx="368">
                  <c:v>-36.033904513140868</c:v>
                </c:pt>
                <c:pt idx="369">
                  <c:v>-36.409763605967782</c:v>
                </c:pt>
                <c:pt idx="370">
                  <c:v>-36.787440331774619</c:v>
                </c:pt>
                <c:pt idx="371">
                  <c:v>-37.166932852205292</c:v>
                </c:pt>
                <c:pt idx="372">
                  <c:v>-37.54824005386012</c:v>
                </c:pt>
                <c:pt idx="373">
                  <c:v>-37.931361611905693</c:v>
                </c:pt>
                <c:pt idx="374">
                  <c:v>-38.316298053411707</c:v>
                </c:pt>
                <c:pt idx="375">
                  <c:v>-38.703050819960126</c:v>
                </c:pt>
                <c:pt idx="376">
                  <c:v>-39.09162232907709</c:v>
                </c:pt>
                <c:pt idx="377">
                  <c:v>-39.482016034043411</c:v>
                </c:pt>
                <c:pt idx="378">
                  <c:v>-39.874236481651877</c:v>
                </c:pt>
                <c:pt idx="379">
                  <c:v>-40.268289367488038</c:v>
                </c:pt>
                <c:pt idx="380">
                  <c:v>-40.66418158833438</c:v>
                </c:pt>
                <c:pt idx="381">
                  <c:v>-41.061921291299143</c:v>
                </c:pt>
                <c:pt idx="382">
                  <c:v>-41.461517919302551</c:v>
                </c:pt>
                <c:pt idx="383">
                  <c:v>-41.862982252561032</c:v>
                </c:pt>
                <c:pt idx="384">
                  <c:v>-42.266326445732126</c:v>
                </c:pt>
                <c:pt idx="385">
                  <c:v>-42.67156406039841</c:v>
                </c:pt>
                <c:pt idx="386">
                  <c:v>-43.078710092588018</c:v>
                </c:pt>
                <c:pt idx="387">
                  <c:v>-43.487780995046847</c:v>
                </c:pt>
                <c:pt idx="388">
                  <c:v>-43.898794693995143</c:v>
                </c:pt>
                <c:pt idx="389">
                  <c:v>-44.311770600118805</c:v>
                </c:pt>
                <c:pt idx="390">
                  <c:v>-44.726729613563769</c:v>
                </c:pt>
                <c:pt idx="391">
                  <c:v>-45.143694122719531</c:v>
                </c:pt>
                <c:pt idx="392">
                  <c:v>-45.56268799659658</c:v>
                </c:pt>
                <c:pt idx="393">
                  <c:v>-45.983736570621289</c:v>
                </c:pt>
                <c:pt idx="394">
                  <c:v>-46.406866625691464</c:v>
                </c:pt>
                <c:pt idx="395">
                  <c:v>-46.832106360356377</c:v>
                </c:pt>
                <c:pt idx="396">
                  <c:v>-47.259485356008426</c:v>
                </c:pt>
                <c:pt idx="397">
                  <c:v>-47.689034534995052</c:v>
                </c:pt>
                <c:pt idx="398">
                  <c:v>-48.120786111587108</c:v>
                </c:pt>
                <c:pt idx="399">
                  <c:v>-48.554773535765065</c:v>
                </c:pt>
                <c:pt idx="400">
                  <c:v>-48.991031429815962</c:v>
                </c:pt>
                <c:pt idx="401">
                  <c:v>-49.429595517762536</c:v>
                </c:pt>
                <c:pt idx="402">
                  <c:v>-49.870502547681554</c:v>
                </c:pt>
                <c:pt idx="403">
                  <c:v>-50.313790207003741</c:v>
                </c:pt>
                <c:pt idx="404">
                  <c:v>-50.759497030923882</c:v>
                </c:pt>
                <c:pt idx="405">
                  <c:v>-51.207662304090505</c:v>
                </c:pt>
                <c:pt idx="406">
                  <c:v>-51.658325955784619</c:v>
                </c:pt>
                <c:pt idx="407">
                  <c:v>-52.111528448839387</c:v>
                </c:pt>
                <c:pt idx="408">
                  <c:v>-52.567310662595645</c:v>
                </c:pt>
                <c:pt idx="409">
                  <c:v>-53.025713770231881</c:v>
                </c:pt>
                <c:pt idx="410">
                  <c:v>-53.486779110849263</c:v>
                </c:pt>
                <c:pt idx="411">
                  <c:v>-53.950548056736224</c:v>
                </c:pt>
                <c:pt idx="412">
                  <c:v>-54.417061876276236</c:v>
                </c:pt>
                <c:pt idx="413">
                  <c:v>-54.886361593003357</c:v>
                </c:pt>
                <c:pt idx="414">
                  <c:v>-55.358487841344441</c:v>
                </c:pt>
                <c:pt idx="415">
                  <c:v>-55.833480719619359</c:v>
                </c:pt>
                <c:pt idx="416">
                  <c:v>-56.311379640900583</c:v>
                </c:pt>
                <c:pt idx="417">
                  <c:v>-56.792223182355883</c:v>
                </c:pt>
                <c:pt idx="418">
                  <c:v>-57.276048933714883</c:v>
                </c:pt>
                <c:pt idx="419">
                  <c:v>-57.762893345516019</c:v>
                </c:pt>
                <c:pt idx="420">
                  <c:v>-58.252791577793218</c:v>
                </c:pt>
                <c:pt idx="421">
                  <c:v>-58.745777349864369</c:v>
                </c:pt>
                <c:pt idx="422">
                  <c:v>-59.241882791871681</c:v>
                </c:pt>
                <c:pt idx="423">
                  <c:v>-59.741138298722788</c:v>
                </c:pt>
                <c:pt idx="424">
                  <c:v>-60.243572387043898</c:v>
                </c:pt>
                <c:pt idx="425">
                  <c:v>-60.749211555747983</c:v>
                </c:pt>
                <c:pt idx="426">
                  <c:v>-61.258080150781325</c:v>
                </c:pt>
                <c:pt idx="427">
                  <c:v>-61.770200234577118</c:v>
                </c:pt>
                <c:pt idx="428">
                  <c:v>-62.28559146070895</c:v>
                </c:pt>
                <c:pt idx="429">
                  <c:v>-62.804270954190457</c:v>
                </c:pt>
                <c:pt idx="430">
                  <c:v>-63.326253197827043</c:v>
                </c:pt>
                <c:pt idx="431">
                  <c:v>-63.851549924978706</c:v>
                </c:pt>
                <c:pt idx="432">
                  <c:v>-64.380170019048037</c:v>
                </c:pt>
                <c:pt idx="433">
                  <c:v>-64.91211941996778</c:v>
                </c:pt>
                <c:pt idx="434">
                  <c:v>-65.447401037916265</c:v>
                </c:pt>
                <c:pt idx="435">
                  <c:v>-65.986014674457351</c:v>
                </c:pt>
                <c:pt idx="436">
                  <c:v>-66.527956951266134</c:v>
                </c:pt>
                <c:pt idx="437">
                  <c:v>-67.073221246575656</c:v>
                </c:pt>
                <c:pt idx="438">
                  <c:v>-67.621797639456148</c:v>
                </c:pt>
                <c:pt idx="439">
                  <c:v>-68.17367286202628</c:v>
                </c:pt>
                <c:pt idx="440">
                  <c:v>-68.728830259683932</c:v>
                </c:pt>
                <c:pt idx="441">
                  <c:v>-69.28724975944057</c:v>
                </c:pt>
                <c:pt idx="442">
                  <c:v>-69.848907846449393</c:v>
                </c:pt>
                <c:pt idx="443">
                  <c:v>-70.413777548819354</c:v>
                </c:pt>
                <c:pt idx="444">
                  <c:v>-70.981828430824805</c:v>
                </c:pt>
                <c:pt idx="445">
                  <c:v>-71.553026594633394</c:v>
                </c:pt>
                <c:pt idx="446">
                  <c:v>-72.127334690690077</c:v>
                </c:pt>
                <c:pt idx="447">
                  <c:v>-72.704711936919182</c:v>
                </c:pt>
                <c:pt idx="448">
                  <c:v>-73.285114146916953</c:v>
                </c:pt>
                <c:pt idx="449">
                  <c:v>-73.868493767329511</c:v>
                </c:pt>
                <c:pt idx="450">
                  <c:v>-74.454799924617731</c:v>
                </c:pt>
                <c:pt idx="451">
                  <c:v>-75.043978481420709</c:v>
                </c:pt>
                <c:pt idx="452">
                  <c:v>-75.635972102727919</c:v>
                </c:pt>
                <c:pt idx="453">
                  <c:v>-76.230720332066909</c:v>
                </c:pt>
                <c:pt idx="454">
                  <c:v>-76.82815967789135</c:v>
                </c:pt>
                <c:pt idx="455">
                  <c:v>-77.428223710337207</c:v>
                </c:pt>
                <c:pt idx="456">
                  <c:v>-78.030843168472941</c:v>
                </c:pt>
                <c:pt idx="457">
                  <c:v>-78.635946078129066</c:v>
                </c:pt>
                <c:pt idx="458">
                  <c:v>-79.243457880334816</c:v>
                </c:pt>
                <c:pt idx="459">
                  <c:v>-79.853301570324135</c:v>
                </c:pt>
                <c:pt idx="460">
                  <c:v>-80.465397847001057</c:v>
                </c:pt>
                <c:pt idx="461">
                  <c:v>-81.079665272666404</c:v>
                </c:pt>
                <c:pt idx="462">
                  <c:v>-81.696020442723992</c:v>
                </c:pt>
                <c:pt idx="463">
                  <c:v>-82.31437816498044</c:v>
                </c:pt>
                <c:pt idx="464">
                  <c:v>-82.934651648058903</c:v>
                </c:pt>
                <c:pt idx="465">
                  <c:v>-83.556752698338485</c:v>
                </c:pt>
                <c:pt idx="466">
                  <c:v>-84.180591924727565</c:v>
                </c:pt>
                <c:pt idx="467">
                  <c:v>-84.806078950485073</c:v>
                </c:pt>
                <c:pt idx="468">
                  <c:v>-85.43312263118662</c:v>
                </c:pt>
                <c:pt idx="469">
                  <c:v>-86.061631277856634</c:v>
                </c:pt>
                <c:pt idx="470">
                  <c:v>-86.691512884190857</c:v>
                </c:pt>
                <c:pt idx="471">
                  <c:v>-87.32267535671788</c:v>
                </c:pt>
                <c:pt idx="472">
                  <c:v>-87.955026746682137</c:v>
                </c:pt>
                <c:pt idx="473">
                  <c:v>-88.588475482377333</c:v>
                </c:pt>
                <c:pt idx="474">
                  <c:v>-89.22293060061611</c:v>
                </c:pt>
                <c:pt idx="475">
                  <c:v>-89.858301975998955</c:v>
                </c:pt>
                <c:pt idx="476">
                  <c:v>-90.494500546632295</c:v>
                </c:pt>
                <c:pt idx="477">
                  <c:v>-91.131438534953759</c:v>
                </c:pt>
                <c:pt idx="478">
                  <c:v>-91.769029662342533</c:v>
                </c:pt>
                <c:pt idx="479">
                  <c:v>-92.407189356231584</c:v>
                </c:pt>
                <c:pt idx="480">
                  <c:v>-93.045834948492782</c:v>
                </c:pt>
                <c:pt idx="481">
                  <c:v>-93.684885863935236</c:v>
                </c:pt>
                <c:pt idx="482">
                  <c:v>-94.324263797836693</c:v>
                </c:pt>
                <c:pt idx="483">
                  <c:v>-94.963892881529688</c:v>
                </c:pt>
                <c:pt idx="484">
                  <c:v>-95.60369983516469</c:v>
                </c:pt>
                <c:pt idx="485">
                  <c:v>-96.243614106894654</c:v>
                </c:pt>
                <c:pt idx="486">
                  <c:v>-96.883567997848303</c:v>
                </c:pt>
                <c:pt idx="487">
                  <c:v>-97.523496772389763</c:v>
                </c:pt>
                <c:pt idx="488">
                  <c:v>-98.16333875329957</c:v>
                </c:pt>
                <c:pt idx="489">
                  <c:v>-98.803035401647122</c:v>
                </c:pt>
                <c:pt idx="490">
                  <c:v>-99.442531381263876</c:v>
                </c:pt>
                <c:pt idx="491">
                  <c:v>-100.0817746078604</c:v>
                </c:pt>
                <c:pt idx="492">
                  <c:v>-100.72071628296266</c:v>
                </c:pt>
                <c:pt idx="493">
                  <c:v>-101.35931091296931</c:v>
                </c:pt>
                <c:pt idx="494">
                  <c:v>-101.99751631374883</c:v>
                </c:pt>
                <c:pt idx="495">
                  <c:v>-102.63529360130744</c:v>
                </c:pt>
                <c:pt idx="496">
                  <c:v>-103.27260716915717</c:v>
                </c:pt>
                <c:pt idx="497">
                  <c:v>-103.90942465310275</c:v>
                </c:pt>
                <c:pt idx="498">
                  <c:v>-104.54571688424554</c:v>
                </c:pt>
                <c:pt idx="499">
                  <c:v>-105.18145783106442</c:v>
                </c:pt>
                <c:pt idx="500">
                  <c:v>-105.8166245314894</c:v>
                </c:pt>
                <c:pt idx="501">
                  <c:v>-106.45119701592171</c:v>
                </c:pt>
                <c:pt idx="502">
                  <c:v>-107.08515822218361</c:v>
                </c:pt>
                <c:pt idx="503">
                  <c:v>-107.71849390339422</c:v>
                </c:pt>
                <c:pt idx="504">
                  <c:v>-108.35119252977374</c:v>
                </c:pt>
                <c:pt idx="505">
                  <c:v>-108.9832451853697</c:v>
                </c:pt>
                <c:pt idx="506">
                  <c:v>-109.61464546068328</c:v>
                </c:pt>
                <c:pt idx="507">
                  <c:v>-110.24538934214569</c:v>
                </c:pt>
                <c:pt idx="508">
                  <c:v>-110.87547509936198</c:v>
                </c:pt>
                <c:pt idx="509">
                  <c:v>-111.50490317099344</c:v>
                </c:pt>
                <c:pt idx="510">
                  <c:v>-112.13367605011547</c:v>
                </c:pt>
                <c:pt idx="511">
                  <c:v>-112.76179816981207</c:v>
                </c:pt>
                <c:pt idx="512">
                  <c:v>-113.38927578973653</c:v>
                </c:pt>
                <c:pt idx="513">
                  <c:v>-114.01611688429274</c:v>
                </c:pt>
                <c:pt idx="514">
                  <c:v>-114.64233103303749</c:v>
                </c:pt>
                <c:pt idx="515">
                  <c:v>-115.26792931384028</c:v>
                </c:pt>
                <c:pt idx="516">
                  <c:v>-115.89292419927645</c:v>
                </c:pt>
                <c:pt idx="517">
                  <c:v>-116.51732945666785</c:v>
                </c:pt>
                <c:pt idx="518">
                  <c:v>-117.14116005212676</c:v>
                </c:pt>
                <c:pt idx="519">
                  <c:v>-117.76443205890101</c:v>
                </c:pt>
                <c:pt idx="520">
                  <c:v>-118.38716257026149</c:v>
                </c:pt>
                <c:pt idx="521">
                  <c:v>-119.00936961712469</c:v>
                </c:pt>
                <c:pt idx="522">
                  <c:v>-119.63107209055124</c:v>
                </c:pt>
                <c:pt idx="523">
                  <c:v>-120.25228966921641</c:v>
                </c:pt>
                <c:pt idx="524">
                  <c:v>-120.87304275190789</c:v>
                </c:pt>
                <c:pt idx="525">
                  <c:v>-121.49335239506556</c:v>
                </c:pt>
                <c:pt idx="526">
                  <c:v>-122.11324025534681</c:v>
                </c:pt>
                <c:pt idx="527">
                  <c:v>-122.73272853716455</c:v>
                </c:pt>
                <c:pt idx="528">
                  <c:v>-123.35183994512434</c:v>
                </c:pt>
                <c:pt idx="529">
                  <c:v>-123.97059764125598</c:v>
                </c:pt>
                <c:pt idx="530">
                  <c:v>-124.58902520691839</c:v>
                </c:pt>
                <c:pt idx="531">
                  <c:v>-125.20714660923738</c:v>
                </c:pt>
                <c:pt idx="532">
                  <c:v>-125.82498617191936</c:v>
                </c:pt>
                <c:pt idx="533">
                  <c:v>-126.44256855027353</c:v>
                </c:pt>
                <c:pt idx="534">
                  <c:v>-127.05991871026302</c:v>
                </c:pt>
                <c:pt idx="535">
                  <c:v>-127.67706191139835</c:v>
                </c:pt>
                <c:pt idx="536">
                  <c:v>-128.29402369327875</c:v>
                </c:pt>
                <c:pt idx="537">
                  <c:v>-128.91082986558467</c:v>
                </c:pt>
                <c:pt idx="538">
                  <c:v>-129.52750650131776</c:v>
                </c:pt>
                <c:pt idx="539">
                  <c:v>-130.1440799330872</c:v>
                </c:pt>
                <c:pt idx="540">
                  <c:v>-130.76057675223524</c:v>
                </c:pt>
                <c:pt idx="541">
                  <c:v>-131.37702381059785</c:v>
                </c:pt>
                <c:pt idx="542">
                  <c:v>-131.9934482246945</c:v>
                </c:pt>
                <c:pt idx="543">
                  <c:v>-132.60987738214413</c:v>
                </c:pt>
                <c:pt idx="544">
                  <c:v>-133.22633895010239</c:v>
                </c:pt>
                <c:pt idx="545">
                  <c:v>-133.84286088551806</c:v>
                </c:pt>
                <c:pt idx="546">
                  <c:v>-134.45947144700747</c:v>
                </c:pt>
                <c:pt idx="547">
                  <c:v>-135.07619920814741</c:v>
                </c:pt>
                <c:pt idx="548">
                  <c:v>-135.69307307198466</c:v>
                </c:pt>
                <c:pt idx="549">
                  <c:v>-136.31012228656633</c:v>
                </c:pt>
                <c:pt idx="550">
                  <c:v>-136.92737646128907</c:v>
                </c:pt>
                <c:pt idx="551">
                  <c:v>-137.54486558387237</c:v>
                </c:pt>
                <c:pt idx="552">
                  <c:v>-138.16262003774926</c:v>
                </c:pt>
                <c:pt idx="553">
                  <c:v>-138.78067061968642</c:v>
                </c:pt>
                <c:pt idx="554">
                  <c:v>-139.39904855741807</c:v>
                </c:pt>
                <c:pt idx="555">
                  <c:v>-140.01778552709973</c:v>
                </c:pt>
                <c:pt idx="556">
                  <c:v>-140.63691367037359</c:v>
                </c:pt>
                <c:pt idx="557">
                  <c:v>-141.25646561083548</c:v>
                </c:pt>
                <c:pt idx="558">
                  <c:v>-141.87647446969615</c:v>
                </c:pt>
                <c:pt idx="559">
                  <c:v>-142.49697388042023</c:v>
                </c:pt>
                <c:pt idx="560">
                  <c:v>-143.11799800212646</c:v>
                </c:pt>
                <c:pt idx="561">
                  <c:v>-143.73958153153029</c:v>
                </c:pt>
                <c:pt idx="562">
                  <c:v>-144.36175971320381</c:v>
                </c:pt>
                <c:pt idx="563">
                  <c:v>-144.98456834792842</c:v>
                </c:pt>
                <c:pt idx="564">
                  <c:v>-145.60804379891115</c:v>
                </c:pt>
                <c:pt idx="565">
                  <c:v>-146.23222299563378</c:v>
                </c:pt>
                <c:pt idx="566">
                  <c:v>-146.85714343510332</c:v>
                </c:pt>
                <c:pt idx="567">
                  <c:v>-147.4828431802726</c:v>
                </c:pt>
                <c:pt idx="568">
                  <c:v>-148.10936085539794</c:v>
                </c:pt>
                <c:pt idx="569">
                  <c:v>-148.73673563810598</c:v>
                </c:pt>
                <c:pt idx="570">
                  <c:v>-149.36500724794328</c:v>
                </c:pt>
                <c:pt idx="571">
                  <c:v>-149.99421593118848</c:v>
                </c:pt>
                <c:pt idx="572">
                  <c:v>-150.6244024417143</c:v>
                </c:pt>
                <c:pt idx="573">
                  <c:v>-151.25560801769453</c:v>
                </c:pt>
                <c:pt idx="574">
                  <c:v>-151.88787435396506</c:v>
                </c:pt>
                <c:pt idx="575">
                  <c:v>-152.52124356986204</c:v>
                </c:pt>
                <c:pt idx="576">
                  <c:v>-153.15575817237621</c:v>
                </c:pt>
                <c:pt idx="577">
                  <c:v>-153.79146101448379</c:v>
                </c:pt>
                <c:pt idx="578">
                  <c:v>-154.42839524853886</c:v>
                </c:pt>
                <c:pt idx="579">
                  <c:v>-155.06660427463544</c:v>
                </c:pt>
                <c:pt idx="580">
                  <c:v>-155.70613168388195</c:v>
                </c:pt>
                <c:pt idx="581">
                  <c:v>-156.34702119656006</c:v>
                </c:pt>
                <c:pt idx="582">
                  <c:v>-156.98931659517774</c:v>
                </c:pt>
                <c:pt idx="583">
                  <c:v>-157.63306165246883</c:v>
                </c:pt>
                <c:pt idx="584">
                  <c:v>-158.27830005442891</c:v>
                </c:pt>
                <c:pt idx="585">
                  <c:v>-158.92507531852772</c:v>
                </c:pt>
                <c:pt idx="586">
                  <c:v>-159.57343070728444</c:v>
                </c:pt>
                <c:pt idx="587">
                  <c:v>-160.22340913744137</c:v>
                </c:pt>
                <c:pt idx="588">
                  <c:v>-160.87505308502597</c:v>
                </c:pt>
                <c:pt idx="589">
                  <c:v>-161.5284044866421</c:v>
                </c:pt>
                <c:pt idx="590">
                  <c:v>-162.1835046373846</c:v>
                </c:pt>
                <c:pt idx="591">
                  <c:v>-162.84039408582572</c:v>
                </c:pt>
                <c:pt idx="592">
                  <c:v>-163.49911252657381</c:v>
                </c:pt>
                <c:pt idx="593">
                  <c:v>-164.15969869095335</c:v>
                </c:pt>
                <c:pt idx="594">
                  <c:v>-164.8221902364042</c:v>
                </c:pt>
                <c:pt idx="595">
                  <c:v>-165.48662363524252</c:v>
                </c:pt>
                <c:pt idx="596">
                  <c:v>-166.15303406346001</c:v>
                </c:pt>
                <c:pt idx="597">
                  <c:v>-166.82145529028594</c:v>
                </c:pt>
                <c:pt idx="598">
                  <c:v>-167.49191956924034</c:v>
                </c:pt>
                <c:pt idx="599">
                  <c:v>-168.16445753145368</c:v>
                </c:pt>
                <c:pt idx="600">
                  <c:v>-168.83909808202043</c:v>
                </c:pt>
                <c:pt idx="601">
                  <c:v>-169.51586830017135</c:v>
                </c:pt>
                <c:pt idx="602">
                  <c:v>-170.19479334403511</c:v>
                </c:pt>
                <c:pt idx="603">
                  <c:v>-170.87589636075495</c:v>
                </c:pt>
                <c:pt idx="604">
                  <c:v>-171.55919840269311</c:v>
                </c:pt>
                <c:pt idx="605">
                  <c:v>-172.24471835042985</c:v>
                </c:pt>
                <c:pt idx="606">
                  <c:v>-172.93247284321802</c:v>
                </c:pt>
                <c:pt idx="607">
                  <c:v>-173.62247621750154</c:v>
                </c:pt>
                <c:pt idx="608">
                  <c:v>-174.31474045404724</c:v>
                </c:pt>
                <c:pt idx="609">
                  <c:v>-175.00927513417233</c:v>
                </c:pt>
                <c:pt idx="610">
                  <c:v>-175.70608740546882</c:v>
                </c:pt>
                <c:pt idx="611">
                  <c:v>-176.40518195735314</c:v>
                </c:pt>
                <c:pt idx="612">
                  <c:v>-177.10656100667481</c:v>
                </c:pt>
                <c:pt idx="613">
                  <c:v>-177.81022429353314</c:v>
                </c:pt>
                <c:pt idx="614">
                  <c:v>-178.51616908735679</c:v>
                </c:pt>
                <c:pt idx="615">
                  <c:v>-179.22439020321002</c:v>
                </c:pt>
                <c:pt idx="616">
                  <c:v>-179.93488002819248</c:v>
                </c:pt>
                <c:pt idx="617">
                  <c:v>-180.64762855771613</c:v>
                </c:pt>
                <c:pt idx="618">
                  <c:v>-181.36262344134929</c:v>
                </c:pt>
                <c:pt idx="619">
                  <c:v>-182.07985003784063</c:v>
                </c:pt>
                <c:pt idx="620">
                  <c:v>-182.79929147885562</c:v>
                </c:pt>
                <c:pt idx="621">
                  <c:v>-183.52092874089172</c:v>
                </c:pt>
                <c:pt idx="622">
                  <c:v>-184.24474072477568</c:v>
                </c:pt>
                <c:pt idx="623">
                  <c:v>-184.97070434209246</c:v>
                </c:pt>
                <c:pt idx="624">
                  <c:v>-185.69879460785364</c:v>
                </c:pt>
                <c:pt idx="625">
                  <c:v>-186.42898473867501</c:v>
                </c:pt>
                <c:pt idx="626">
                  <c:v>-187.1612462557128</c:v>
                </c:pt>
                <c:pt idx="627">
                  <c:v>-187.8955490915871</c:v>
                </c:pt>
                <c:pt idx="628">
                  <c:v>-188.63186170052217</c:v>
                </c:pt>
                <c:pt idx="629">
                  <c:v>-189.37015117092599</c:v>
                </c:pt>
                <c:pt idx="630">
                  <c:v>-190.11038333965547</c:v>
                </c:pt>
                <c:pt idx="631">
                  <c:v>-190.85252290722252</c:v>
                </c:pt>
                <c:pt idx="632">
                  <c:v>-191.5965335532284</c:v>
                </c:pt>
                <c:pt idx="633">
                  <c:v>-192.34237805134632</c:v>
                </c:pt>
                <c:pt idx="634">
                  <c:v>-193.09001838320705</c:v>
                </c:pt>
                <c:pt idx="635">
                  <c:v>-193.83941585059216</c:v>
                </c:pt>
                <c:pt idx="636">
                  <c:v>-194.59053118537841</c:v>
                </c:pt>
                <c:pt idx="637">
                  <c:v>-195.34332465673523</c:v>
                </c:pt>
                <c:pt idx="638">
                  <c:v>-196.09775617511619</c:v>
                </c:pt>
                <c:pt idx="639">
                  <c:v>-196.8537853926577</c:v>
                </c:pt>
                <c:pt idx="640">
                  <c:v>-197.61137179963072</c:v>
                </c:pt>
                <c:pt idx="641">
                  <c:v>-198.37047481664757</c:v>
                </c:pt>
                <c:pt idx="642">
                  <c:v>-199.13105388240226</c:v>
                </c:pt>
                <c:pt idx="643">
                  <c:v>-199.8930685367315</c:v>
                </c:pt>
                <c:pt idx="644">
                  <c:v>-200.65647849886534</c:v>
                </c:pt>
                <c:pt idx="645">
                  <c:v>-201.42124374076553</c:v>
                </c:pt>
                <c:pt idx="646">
                  <c:v>-202.18732455549716</c:v>
                </c:pt>
                <c:pt idx="647">
                  <c:v>-202.95468162061562</c:v>
                </c:pt>
                <c:pt idx="648">
                  <c:v>-203.72327605659243</c:v>
                </c:pt>
                <c:pt idx="649">
                  <c:v>-204.4930694803285</c:v>
                </c:pt>
                <c:pt idx="650">
                  <c:v>-205.26402405384033</c:v>
                </c:pt>
                <c:pt idx="651">
                  <c:v>-206.03610252822483</c:v>
                </c:pt>
                <c:pt idx="652">
                  <c:v>-206.80926828303717</c:v>
                </c:pt>
                <c:pt idx="653">
                  <c:v>-207.58348536122654</c:v>
                </c:pt>
                <c:pt idx="654">
                  <c:v>-208.35871849980003</c:v>
                </c:pt>
                <c:pt idx="655">
                  <c:v>-209.13493315639244</c:v>
                </c:pt>
                <c:pt idx="656">
                  <c:v>-209.91209553193221</c:v>
                </c:pt>
                <c:pt idx="657">
                  <c:v>-210.69017258960045</c:v>
                </c:pt>
                <c:pt idx="658">
                  <c:v>-211.46913207028706</c:v>
                </c:pt>
                <c:pt idx="659">
                  <c:v>-212.24894250474767</c:v>
                </c:pt>
                <c:pt idx="660">
                  <c:v>-213.02957322267235</c:v>
                </c:pt>
                <c:pt idx="661">
                  <c:v>-213.81099435887015</c:v>
                </c:pt>
                <c:pt idx="662">
                  <c:v>-214.59317685677351</c:v>
                </c:pt>
                <c:pt idx="663">
                  <c:v>-215.37609246946857</c:v>
                </c:pt>
                <c:pt idx="664">
                  <c:v>-216.15971375843986</c:v>
                </c:pt>
                <c:pt idx="665">
                  <c:v>-216.94401409022998</c:v>
                </c:pt>
                <c:pt idx="666">
                  <c:v>-217.72896763119067</c:v>
                </c:pt>
                <c:pt idx="667">
                  <c:v>-218.51454934050759</c:v>
                </c:pt>
                <c:pt idx="668">
                  <c:v>-219.30073496166784</c:v>
                </c:pt>
                <c:pt idx="669">
                  <c:v>-220.08750101253116</c:v>
                </c:pt>
                <c:pt idx="670">
                  <c:v>-220.87482477415935</c:v>
                </c:pt>
                <c:pt idx="671">
                  <c:v>-221.6626842785505</c:v>
                </c:pt>
                <c:pt idx="672">
                  <c:v>-222.45105829541268</c:v>
                </c:pt>
                <c:pt idx="673">
                  <c:v>-223.23992631810762</c:v>
                </c:pt>
                <c:pt idx="674">
                  <c:v>-224.02926854888329</c:v>
                </c:pt>
                <c:pt idx="675">
                  <c:v>-224.8190658835087</c:v>
                </c:pt>
                <c:pt idx="676">
                  <c:v>-225.60929989541333</c:v>
                </c:pt>
                <c:pt idx="677">
                  <c:v>-226.39995281942817</c:v>
                </c:pt>
                <c:pt idx="678">
                  <c:v>-227.19100753521735</c:v>
                </c:pt>
                <c:pt idx="679">
                  <c:v>-227.9824475504804</c:v>
                </c:pt>
                <c:pt idx="680">
                  <c:v>-228.77425698400111</c:v>
                </c:pt>
                <c:pt idx="681">
                  <c:v>-229.56642054861038</c:v>
                </c:pt>
                <c:pt idx="682">
                  <c:v>-230.358923534121</c:v>
                </c:pt>
                <c:pt idx="683">
                  <c:v>-231.15175179030047</c:v>
                </c:pt>
                <c:pt idx="684">
                  <c:v>-231.94489170991733</c:v>
                </c:pt>
                <c:pt idx="685">
                  <c:v>-232.73833021191695</c:v>
                </c:pt>
                <c:pt idx="686">
                  <c:v>-233.53205472476242</c:v>
                </c:pt>
                <c:pt idx="687">
                  <c:v>-234.32605316997589</c:v>
                </c:pt>
                <c:pt idx="688">
                  <c:v>-235.1203139459119</c:v>
                </c:pt>
                <c:pt idx="689">
                  <c:v>-235.9148259117901</c:v>
                </c:pt>
                <c:pt idx="690">
                  <c:v>-236.70957837200945</c:v>
                </c:pt>
                <c:pt idx="691">
                  <c:v>-237.50456106076595</c:v>
                </c:pt>
                <c:pt idx="692">
                  <c:v>-238.29976412698821</c:v>
                </c:pt>
                <c:pt idx="693">
                  <c:v>-239.09517811960762</c:v>
                </c:pt>
                <c:pt idx="694">
                  <c:v>-239.89079397317201</c:v>
                </c:pt>
                <c:pt idx="695">
                  <c:v>-240.68660299381452</c:v>
                </c:pt>
                <c:pt idx="696">
                  <c:v>-241.48259684558178</c:v>
                </c:pt>
                <c:pt idx="697">
                  <c:v>-242.27876753712854</c:v>
                </c:pt>
                <c:pt idx="698">
                  <c:v>-243.07510740878109</c:v>
                </c:pt>
                <c:pt idx="699">
                  <c:v>-243.87160911997069</c:v>
                </c:pt>
                <c:pt idx="700">
                  <c:v>-244.66826563703779</c:v>
                </c:pt>
                <c:pt idx="701">
                  <c:v>-245.46507022140622</c:v>
                </c:pt>
                <c:pt idx="702">
                  <c:v>-246.26201641812384</c:v>
                </c:pt>
                <c:pt idx="703">
                  <c:v>-247.05909804476687</c:v>
                </c:pt>
                <c:pt idx="704">
                  <c:v>-247.85630918070632</c:v>
                </c:pt>
                <c:pt idx="705">
                  <c:v>-248.65364415672684</c:v>
                </c:pt>
                <c:pt idx="706">
                  <c:v>-249.45109754499649</c:v>
                </c:pt>
                <c:pt idx="707">
                  <c:v>-250.24866414937947</c:v>
                </c:pt>
                <c:pt idx="708">
                  <c:v>-251.04633899608643</c:v>
                </c:pt>
                <c:pt idx="709">
                  <c:v>-251.84411732465372</c:v>
                </c:pt>
                <c:pt idx="710">
                  <c:v>-252.64199457924525</c:v>
                </c:pt>
                <c:pt idx="711">
                  <c:v>-253.43996640027012</c:v>
                </c:pt>
                <c:pt idx="712">
                  <c:v>-254.23802861630668</c:v>
                </c:pt>
                <c:pt idx="713">
                  <c:v>-255.03617723632533</c:v>
                </c:pt>
                <c:pt idx="714">
                  <c:v>-255.8344084422038</c:v>
                </c:pt>
                <c:pt idx="715">
                  <c:v>-256.63271858152331</c:v>
                </c:pt>
                <c:pt idx="716">
                  <c:v>-257.43110416064155</c:v>
                </c:pt>
                <c:pt idx="717">
                  <c:v>-258.22956183803103</c:v>
                </c:pt>
                <c:pt idx="718">
                  <c:v>-259.02808841787555</c:v>
                </c:pt>
                <c:pt idx="719">
                  <c:v>-259.82668084391696</c:v>
                </c:pt>
                <c:pt idx="720">
                  <c:v>-260.62533619354508</c:v>
                </c:pt>
                <c:pt idx="721">
                  <c:v>-261.42405167212092</c:v>
                </c:pt>
                <c:pt idx="722">
                  <c:v>-262.22282460752604</c:v>
                </c:pt>
                <c:pt idx="723">
                  <c:v>-263.02165244493096</c:v>
                </c:pt>
                <c:pt idx="724">
                  <c:v>-263.82053274177565</c:v>
                </c:pt>
                <c:pt idx="725">
                  <c:v>-264.61946316295013</c:v>
                </c:pt>
                <c:pt idx="726">
                  <c:v>-265.41844147617735</c:v>
                </c:pt>
                <c:pt idx="727">
                  <c:v>-266.21746554758067</c:v>
                </c:pt>
                <c:pt idx="728">
                  <c:v>-267.01653333743434</c:v>
                </c:pt>
                <c:pt idx="729">
                  <c:v>-267.81564289609128</c:v>
                </c:pt>
                <c:pt idx="730">
                  <c:v>-268.61479236007909</c:v>
                </c:pt>
                <c:pt idx="731">
                  <c:v>-269.41397994835842</c:v>
                </c:pt>
                <c:pt idx="732">
                  <c:v>-270.21320395873829</c:v>
                </c:pt>
                <c:pt idx="733">
                  <c:v>-271.01246276444169</c:v>
                </c:pt>
                <c:pt idx="734">
                  <c:v>-271.81175481081561</c:v>
                </c:pt>
                <c:pt idx="735">
                  <c:v>-272.6110786121809</c:v>
                </c:pt>
                <c:pt idx="736">
                  <c:v>-273.41043274881451</c:v>
                </c:pt>
                <c:pt idx="737">
                  <c:v>-274.20981586406077</c:v>
                </c:pt>
                <c:pt idx="738">
                  <c:v>-275.00922666156521</c:v>
                </c:pt>
                <c:pt idx="739">
                  <c:v>-275.80866390262713</c:v>
                </c:pt>
                <c:pt idx="740">
                  <c:v>-276.60812640366498</c:v>
                </c:pt>
                <c:pt idx="741">
                  <c:v>-277.40761303379122</c:v>
                </c:pt>
                <c:pt idx="742">
                  <c:v>-278.20712271249056</c:v>
                </c:pt>
                <c:pt idx="743">
                  <c:v>-279.00665440739908</c:v>
                </c:pt>
                <c:pt idx="744">
                  <c:v>-279.80620713217911</c:v>
                </c:pt>
                <c:pt idx="745">
                  <c:v>-280.60577994448636</c:v>
                </c:pt>
                <c:pt idx="746">
                  <c:v>-281.40537194402384</c:v>
                </c:pt>
                <c:pt idx="747">
                  <c:v>-282.20498227068282</c:v>
                </c:pt>
                <c:pt idx="748">
                  <c:v>-283.00461010276183</c:v>
                </c:pt>
                <c:pt idx="749">
                  <c:v>-283.80425465526548</c:v>
                </c:pt>
                <c:pt idx="750">
                  <c:v>-284.60391517827628</c:v>
                </c:pt>
                <c:pt idx="751">
                  <c:v>-285.40359095539816</c:v>
                </c:pt>
                <c:pt idx="752">
                  <c:v>-286.20328130226773</c:v>
                </c:pt>
                <c:pt idx="753">
                  <c:v>-287.00298556513189</c:v>
                </c:pt>
                <c:pt idx="754">
                  <c:v>-287.8027031194855</c:v>
                </c:pt>
                <c:pt idx="755">
                  <c:v>-288.60243336877164</c:v>
                </c:pt>
                <c:pt idx="756">
                  <c:v>-289.40217574313687</c:v>
                </c:pt>
                <c:pt idx="757">
                  <c:v>-290.20192969824291</c:v>
                </c:pt>
                <c:pt idx="758">
                  <c:v>-291.00169471412931</c:v>
                </c:pt>
                <c:pt idx="759">
                  <c:v>-291.801470294127</c:v>
                </c:pt>
                <c:pt idx="760">
                  <c:v>-292.60125596382011</c:v>
                </c:pt>
                <c:pt idx="761">
                  <c:v>-293.40105127005285</c:v>
                </c:pt>
                <c:pt idx="762">
                  <c:v>-294.20085577998077</c:v>
                </c:pt>
                <c:pt idx="763">
                  <c:v>-295.00066908016441</c:v>
                </c:pt>
                <c:pt idx="764">
                  <c:v>-295.80049077570209</c:v>
                </c:pt>
                <c:pt idx="765">
                  <c:v>-296.60032048940178</c:v>
                </c:pt>
                <c:pt idx="766">
                  <c:v>-297.40015786098985</c:v>
                </c:pt>
                <c:pt idx="767">
                  <c:v>-298.20000254635511</c:v>
                </c:pt>
                <c:pt idx="768">
                  <c:v>-298.99985421682538</c:v>
                </c:pt>
                <c:pt idx="769">
                  <c:v>-299.79971255847573</c:v>
                </c:pt>
                <c:pt idx="770">
                  <c:v>-300.59957727147184</c:v>
                </c:pt>
                <c:pt idx="771">
                  <c:v>-301.3994480694364</c:v>
                </c:pt>
                <c:pt idx="772">
                  <c:v>-302.19932467884814</c:v>
                </c:pt>
                <c:pt idx="773">
                  <c:v>-302.99920683846574</c:v>
                </c:pt>
                <c:pt idx="774">
                  <c:v>-303.79909429877767</c:v>
                </c:pt>
                <c:pt idx="775">
                  <c:v>-304.59898682147679</c:v>
                </c:pt>
                <c:pt idx="776">
                  <c:v>-305.39888417895861</c:v>
                </c:pt>
                <c:pt idx="777">
                  <c:v>-306.19878615384124</c:v>
                </c:pt>
                <c:pt idx="778">
                  <c:v>-306.9986925385075</c:v>
                </c:pt>
                <c:pt idx="779">
                  <c:v>-307.79860313466668</c:v>
                </c:pt>
                <c:pt idx="780">
                  <c:v>-308.59851775293657</c:v>
                </c:pt>
                <c:pt idx="781">
                  <c:v>-309.39843621244427</c:v>
                </c:pt>
                <c:pt idx="782">
                  <c:v>-310.19835834044386</c:v>
                </c:pt>
                <c:pt idx="783">
                  <c:v>-310.99828397195222</c:v>
                </c:pt>
                <c:pt idx="784">
                  <c:v>-311.79821294940064</c:v>
                </c:pt>
                <c:pt idx="785">
                  <c:v>-312.59814512230196</c:v>
                </c:pt>
                <c:pt idx="786">
                  <c:v>-313.398080346933</c:v>
                </c:pt>
                <c:pt idx="787">
                  <c:v>-314.19801848603032</c:v>
                </c:pt>
                <c:pt idx="788">
                  <c:v>-314.99795940850112</c:v>
                </c:pt>
                <c:pt idx="789">
                  <c:v>-315.79790298914554</c:v>
                </c:pt>
                <c:pt idx="790">
                  <c:v>-316.59784910839244</c:v>
                </c:pt>
                <c:pt idx="791">
                  <c:v>-317.39779765204622</c:v>
                </c:pt>
                <c:pt idx="792">
                  <c:v>-318.19774851104569</c:v>
                </c:pt>
                <c:pt idx="793">
                  <c:v>-318.99770158123334</c:v>
                </c:pt>
                <c:pt idx="794">
                  <c:v>-319.79765676313536</c:v>
                </c:pt>
                <c:pt idx="795">
                  <c:v>-320.59761396175065</c:v>
                </c:pt>
                <c:pt idx="796">
                  <c:v>-321.39757308635023</c:v>
                </c:pt>
                <c:pt idx="797">
                  <c:v>-322.19753405028524</c:v>
                </c:pt>
                <c:pt idx="798">
                  <c:v>-322.99749677080382</c:v>
                </c:pt>
                <c:pt idx="799">
                  <c:v>-323.79746116887554</c:v>
                </c:pt>
                <c:pt idx="800">
                  <c:v>-324.59742716902451</c:v>
                </c:pt>
                <c:pt idx="801">
                  <c:v>-325.39739469916935</c:v>
                </c:pt>
                <c:pt idx="802">
                  <c:v>-326.19736369047098</c:v>
                </c:pt>
                <c:pt idx="803">
                  <c:v>-326.99733407718651</c:v>
                </c:pt>
                <c:pt idx="804">
                  <c:v>-327.79730579653005</c:v>
                </c:pt>
                <c:pt idx="805">
                  <c:v>-328.59727878854017</c:v>
                </c:pt>
                <c:pt idx="806">
                  <c:v>-329.39725299595273</c:v>
                </c:pt>
                <c:pt idx="807">
                  <c:v>-330.19722836407936</c:v>
                </c:pt>
                <c:pt idx="808">
                  <c:v>-330.99720484069195</c:v>
                </c:pt>
                <c:pt idx="809">
                  <c:v>-331.79718237591294</c:v>
                </c:pt>
                <c:pt idx="810">
                  <c:v>-332.59716092210499</c:v>
                </c:pt>
                <c:pt idx="811">
                  <c:v>-333.39714043377899</c:v>
                </c:pt>
                <c:pt idx="812">
                  <c:v>-334.19712086748962</c:v>
                </c:pt>
                <c:pt idx="813">
                  <c:v>-334.99710218174482</c:v>
                </c:pt>
                <c:pt idx="814">
                  <c:v>-335.7970843369219</c:v>
                </c:pt>
                <c:pt idx="815">
                  <c:v>-336.59706729517973</c:v>
                </c:pt>
                <c:pt idx="816">
                  <c:v>-337.39705102037954</c:v>
                </c:pt>
                <c:pt idx="817">
                  <c:v>-338.19703547800884</c:v>
                </c:pt>
                <c:pt idx="818">
                  <c:v>-338.9970206351079</c:v>
                </c:pt>
              </c:numCache>
            </c:numRef>
          </c:yVal>
          <c:smooth val="1"/>
          <c:extLst>
            <c:ext xmlns:c16="http://schemas.microsoft.com/office/drawing/2014/chart" uri="{C3380CC4-5D6E-409C-BE32-E72D297353CC}">
              <c16:uniqueId val="{00000003-3114-4D5C-ACDC-CBD9329D2D27}"/>
            </c:ext>
          </c:extLst>
        </c:ser>
        <c:dLbls>
          <c:showLegendKey val="0"/>
          <c:showVal val="0"/>
          <c:showCatName val="0"/>
          <c:showSerName val="0"/>
          <c:showPercent val="0"/>
          <c:showBubbleSize val="0"/>
        </c:dLbls>
        <c:axId val="18397440"/>
        <c:axId val="18411904"/>
      </c:scatterChart>
      <c:valAx>
        <c:axId val="18397440"/>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18411904"/>
        <c:crossesAt val="0"/>
        <c:crossBetween val="midCat"/>
      </c:valAx>
      <c:valAx>
        <c:axId val="1841190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18397440"/>
        <c:crossesAt val="100"/>
        <c:crossBetween val="midCat"/>
        <c:majorUnit val="20"/>
      </c:valAx>
    </c:plotArea>
    <c:legend>
      <c:legendPos val="r"/>
      <c:layout>
        <c:manualLayout>
          <c:xMode val="edge"/>
          <c:yMode val="edge"/>
          <c:x val="0.77826960739441431"/>
          <c:y val="1.3386419255660314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Phase</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-6.2328832774272138</c:v>
                </c:pt>
                <c:pt idx="1">
                  <c:v>-6.376896375373323</c:v>
                </c:pt>
                <c:pt idx="2">
                  <c:v>-6.5241811828321765</c:v>
                </c:pt>
                <c:pt idx="3">
                  <c:v>-6.6748080892333332</c:v>
                </c:pt>
                <c:pt idx="4">
                  <c:v>-6.8288487197394039</c:v>
                </c:pt>
                <c:pt idx="5">
                  <c:v>-6.9863759366111733</c:v>
                </c:pt>
                <c:pt idx="6">
                  <c:v>-7.1474638388162424</c:v>
                </c:pt>
                <c:pt idx="7">
                  <c:v>-7.3121877597323532</c:v>
                </c:pt>
                <c:pt idx="8">
                  <c:v>-7.4806242627878081</c:v>
                </c:pt>
                <c:pt idx="9">
                  <c:v>-7.6528511348720007</c:v>
                </c:pt>
                <c:pt idx="10">
                  <c:v>-7.8289473773395653</c:v>
                </c:pt>
                <c:pt idx="11">
                  <c:v>-8.0089931944217181</c:v>
                </c:pt>
                <c:pt idx="12">
                  <c:v>-8.1930699788481913</c:v>
                </c:pt>
                <c:pt idx="13">
                  <c:v>-8.381260294472435</c:v>
                </c:pt>
                <c:pt idx="14">
                  <c:v>-8.5736478556822799</c:v>
                </c:pt>
                <c:pt idx="15">
                  <c:v>-8.7703175033669005</c:v>
                </c:pt>
                <c:pt idx="16">
                  <c:v>-8.9713551772000386</c:v>
                </c:pt>
                <c:pt idx="17">
                  <c:v>-9.1768478839876924</c:v>
                </c:pt>
                <c:pt idx="18">
                  <c:v>-9.3868836618173805</c:v>
                </c:pt>
                <c:pt idx="19">
                  <c:v>-9.6015515397342845</c:v>
                </c:pt>
                <c:pt idx="20">
                  <c:v>-9.8209414926583847</c:v>
                </c:pt>
                <c:pt idx="21">
                  <c:v>-10.045144391245092</c:v>
                </c:pt>
                <c:pt idx="22">
                  <c:v>-10.274251946381025</c:v>
                </c:pt>
                <c:pt idx="23">
                  <c:v>-10.508356647995596</c:v>
                </c:pt>
                <c:pt idx="24">
                  <c:v>-10.747551697858988</c:v>
                </c:pt>
                <c:pt idx="25">
                  <c:v>-10.991930936027082</c:v>
                </c:pt>
                <c:pt idx="26">
                  <c:v>-11.24158876058519</c:v>
                </c:pt>
                <c:pt idx="27">
                  <c:v>-11.496620040334339</c:v>
                </c:pt>
                <c:pt idx="28">
                  <c:v>-11.757120020056819</c:v>
                </c:pt>
                <c:pt idx="29">
                  <c:v>-12.023184217992258</c:v>
                </c:pt>
                <c:pt idx="30">
                  <c:v>-12.294908315151424</c:v>
                </c:pt>
                <c:pt idx="31">
                  <c:v>-12.572388036092702</c:v>
                </c:pt>
                <c:pt idx="32">
                  <c:v>-12.855719020786074</c:v>
                </c:pt>
                <c:pt idx="33">
                  <c:v>-13.144996687191753</c:v>
                </c:pt>
                <c:pt idx="34">
                  <c:v>-13.44031608418546</c:v>
                </c:pt>
                <c:pt idx="35">
                  <c:v>-13.741771734470499</c:v>
                </c:pt>
                <c:pt idx="36">
                  <c:v>-14.049457467127954</c:v>
                </c:pt>
                <c:pt idx="37">
                  <c:v>-14.363466239471663</c:v>
                </c:pt>
                <c:pt idx="38">
                  <c:v>-14.683889947893935</c:v>
                </c:pt>
                <c:pt idx="39">
                  <c:v>-15.010819227411812</c:v>
                </c:pt>
                <c:pt idx="40">
                  <c:v>-15.344343239652636</c:v>
                </c:pt>
                <c:pt idx="41">
                  <c:v>-15.684549449052078</c:v>
                </c:pt>
                <c:pt idx="42">
                  <c:v>-16.031523387077932</c:v>
                </c:pt>
                <c:pt idx="43">
                  <c:v>-16.385348404339588</c:v>
                </c:pt>
                <c:pt idx="44">
                  <c:v>-16.746105410496181</c:v>
                </c:pt>
                <c:pt idx="45">
                  <c:v>-17.113872601937086</c:v>
                </c:pt>
                <c:pt idx="46">
                  <c:v>-17.488725177275981</c:v>
                </c:pt>
                <c:pt idx="47">
                  <c:v>-17.87073504077582</c:v>
                </c:pt>
                <c:pt idx="48">
                  <c:v>-18.259970493905616</c:v>
                </c:pt>
                <c:pt idx="49">
                  <c:v>-18.656495915322576</c:v>
                </c:pt>
                <c:pt idx="50">
                  <c:v>-19.060371429673641</c:v>
                </c:pt>
                <c:pt idx="51">
                  <c:v>-19.471652565720568</c:v>
                </c:pt>
                <c:pt idx="52">
                  <c:v>-19.890389904409901</c:v>
                </c:pt>
                <c:pt idx="53">
                  <c:v>-20.316628717636597</c:v>
                </c:pt>
                <c:pt idx="54">
                  <c:v>-20.750408598584308</c:v>
                </c:pt>
                <c:pt idx="55">
                  <c:v>-21.191763084667532</c:v>
                </c:pt>
                <c:pt idx="56">
                  <c:v>-21.640719274250912</c:v>
                </c:pt>
                <c:pt idx="57">
                  <c:v>-22.09729743847582</c:v>
                </c:pt>
                <c:pt idx="58">
                  <c:v>-22.561510629686129</c:v>
                </c:pt>
                <c:pt idx="59">
                  <c:v>-23.033364288109112</c:v>
                </c:pt>
                <c:pt idx="60">
                  <c:v>-23.512855848615601</c:v>
                </c:pt>
                <c:pt idx="61">
                  <c:v>-23.999974349550762</c:v>
                </c:pt>
                <c:pt idx="62">
                  <c:v>-24.494700045794733</c:v>
                </c:pt>
                <c:pt idx="63">
                  <c:v>-24.997004028374924</c:v>
                </c:pt>
                <c:pt idx="64">
                  <c:v>-25.506847853110074</c:v>
                </c:pt>
                <c:pt idx="65">
                  <c:v>-26.024183180914772</c:v>
                </c:pt>
                <c:pt idx="66">
                  <c:v>-26.548951432531148</c:v>
                </c:pt>
                <c:pt idx="67">
                  <c:v>-27.081083460577144</c:v>
                </c:pt>
                <c:pt idx="68">
                  <c:v>-27.620499241906472</c:v>
                </c:pt>
                <c:pt idx="69">
                  <c:v>-28.167107593359567</c:v>
                </c:pt>
                <c:pt idx="70">
                  <c:v>-28.72080591404529</c:v>
                </c:pt>
                <c:pt idx="71">
                  <c:v>-29.281479957324937</c:v>
                </c:pt>
                <c:pt idx="72">
                  <c:v>-29.849003635672403</c:v>
                </c:pt>
                <c:pt idx="73">
                  <c:v>-30.423238861551546</c:v>
                </c:pt>
                <c:pt idx="74">
                  <c:v>-31.004035427383204</c:v>
                </c:pt>
                <c:pt idx="75">
                  <c:v>-31.591230927566091</c:v>
                </c:pt>
                <c:pt idx="76">
                  <c:v>-32.184650725366822</c:v>
                </c:pt>
                <c:pt idx="77">
                  <c:v>-32.784107967302944</c:v>
                </c:pt>
                <c:pt idx="78">
                  <c:v>-33.389403647407853</c:v>
                </c:pt>
                <c:pt idx="79">
                  <c:v>-34.000326723488591</c:v>
                </c:pt>
                <c:pt idx="80">
                  <c:v>-34.616654287166348</c:v>
                </c:pt>
                <c:pt idx="81">
                  <c:v>-35.238151789127699</c:v>
                </c:pt>
                <c:pt idx="82">
                  <c:v>-35.864573320613978</c:v>
                </c:pt>
                <c:pt idx="83">
                  <c:v>-36.495661951739514</c:v>
                </c:pt>
                <c:pt idx="84">
                  <c:v>-37.131150126762634</c:v>
                </c:pt>
                <c:pt idx="85">
                  <c:v>-37.770760115939325</c:v>
                </c:pt>
                <c:pt idx="86">
                  <c:v>-38.414204523075895</c:v>
                </c:pt>
                <c:pt idx="87">
                  <c:v>-39.061186847370251</c:v>
                </c:pt>
                <c:pt idx="88">
                  <c:v>-39.711402097596952</c:v>
                </c:pt>
                <c:pt idx="89">
                  <c:v>-40.364537456161074</c:v>
                </c:pt>
                <c:pt idx="90">
                  <c:v>-41.020272990022484</c:v>
                </c:pt>
                <c:pt idx="91">
                  <c:v>-41.678282404990853</c:v>
                </c:pt>
                <c:pt idx="92">
                  <c:v>-42.338233839412759</c:v>
                </c:pt>
                <c:pt idx="93">
                  <c:v>-42.99979069283242</c:v>
                </c:pt>
                <c:pt idx="94">
                  <c:v>-43.662612484807475</c:v>
                </c:pt>
                <c:pt idx="95">
                  <c:v>-44.326355738712842</c:v>
                </c:pt>
                <c:pt idx="96">
                  <c:v>-44.990674885072764</c:v>
                </c:pt>
                <c:pt idx="97">
                  <c:v>-45.655223178730424</c:v>
                </c:pt>
                <c:pt idx="98">
                  <c:v>-46.319653623999969</c:v>
                </c:pt>
                <c:pt idx="99">
                  <c:v>-46.983619901851036</c:v>
                </c:pt>
                <c:pt idx="100">
                  <c:v>-47.646777293150798</c:v>
                </c:pt>
                <c:pt idx="101">
                  <c:v>-48.308783592037813</c:v>
                </c:pt>
                <c:pt idx="102">
                  <c:v>-48.969300003618535</c:v>
                </c:pt>
                <c:pt idx="103">
                  <c:v>-49.627992020366001</c:v>
                </c:pt>
                <c:pt idx="104">
                  <c:v>-50.284530271850699</c:v>
                </c:pt>
                <c:pt idx="105">
                  <c:v>-50.938591342745902</c:v>
                </c:pt>
                <c:pt idx="106">
                  <c:v>-51.589858554416871</c:v>
                </c:pt>
                <c:pt idx="107">
                  <c:v>-52.238022705815439</c:v>
                </c:pt>
                <c:pt idx="108">
                  <c:v>-52.882782769858316</c:v>
                </c:pt>
                <c:pt idx="109">
                  <c:v>-53.523846541950803</c:v>
                </c:pt>
                <c:pt idx="110">
                  <c:v>-54.160931237831242</c:v>
                </c:pt>
                <c:pt idx="111">
                  <c:v>-54.793764038434411</c:v>
                </c:pt>
                <c:pt idx="112">
                  <c:v>-55.422082580007839</c:v>
                </c:pt>
                <c:pt idx="113">
                  <c:v>-56.045635388244875</c:v>
                </c:pt>
                <c:pt idx="114">
                  <c:v>-56.664182255724377</c:v>
                </c:pt>
                <c:pt idx="115">
                  <c:v>-57.277494562451544</c:v>
                </c:pt>
                <c:pt idx="116">
                  <c:v>-57.885355539783653</c:v>
                </c:pt>
                <c:pt idx="117">
                  <c:v>-58.487560478478279</c:v>
                </c:pt>
                <c:pt idx="118">
                  <c:v>-59.083916882030096</c:v>
                </c:pt>
                <c:pt idx="119">
                  <c:v>-59.674244566847648</c:v>
                </c:pt>
                <c:pt idx="120">
                  <c:v>-60.25837571117232</c:v>
                </c:pt>
                <c:pt idx="121">
                  <c:v>-60.836154854947303</c:v>
                </c:pt>
                <c:pt idx="122">
                  <c:v>-61.407438853109142</c:v>
                </c:pt>
                <c:pt idx="123">
                  <c:v>-61.972096784993859</c:v>
                </c:pt>
                <c:pt idx="124">
                  <c:v>-62.530009822728495</c:v>
                </c:pt>
                <c:pt idx="125">
                  <c:v>-63.081071061612434</c:v>
                </c:pt>
                <c:pt idx="126">
                  <c:v>-63.625185315589512</c:v>
                </c:pt>
                <c:pt idx="127">
                  <c:v>-64.16226888096746</c:v>
                </c:pt>
                <c:pt idx="128">
                  <c:v>-64.69224927156165</c:v>
                </c:pt>
                <c:pt idx="129">
                  <c:v>-65.215064928429712</c:v>
                </c:pt>
                <c:pt idx="130">
                  <c:v>-65.730664907319479</c:v>
                </c:pt>
                <c:pt idx="131">
                  <c:v>-66.239008546886225</c:v>
                </c:pt>
                <c:pt idx="132">
                  <c:v>-66.740065120642114</c:v>
                </c:pt>
                <c:pt idx="133">
                  <c:v>-67.233813475489953</c:v>
                </c:pt>
                <c:pt idx="134">
                  <c:v>-67.720241659564635</c:v>
                </c:pt>
                <c:pt idx="135">
                  <c:v>-68.199346541964857</c:v>
                </c:pt>
                <c:pt idx="136">
                  <c:v>-68.671133426803991</c:v>
                </c:pt>
                <c:pt idx="137">
                  <c:v>-69.135615663850814</c:v>
                </c:pt>
                <c:pt idx="138">
                  <c:v>-69.592814257865342</c:v>
                </c:pt>
                <c:pt idx="139">
                  <c:v>-70.042757478566699</c:v>
                </c:pt>
                <c:pt idx="140">
                  <c:v>-70.48548047300342</c:v>
                </c:pt>
                <c:pt idx="141">
                  <c:v>-70.921024881928872</c:v>
                </c:pt>
                <c:pt idx="142">
                  <c:v>-71.349438461620878</c:v>
                </c:pt>
                <c:pt idx="143">
                  <c:v>-71.77077471242599</c:v>
                </c:pt>
                <c:pt idx="144">
                  <c:v>-72.18509251515421</c:v>
                </c:pt>
                <c:pt idx="145">
                  <c:v>-72.592455776303993</c:v>
                </c:pt>
                <c:pt idx="146">
                  <c:v>-72.992933082956313</c:v>
                </c:pt>
                <c:pt idx="147">
                  <c:v>-73.386597368045187</c:v>
                </c:pt>
                <c:pt idx="148">
                  <c:v>-73.773525586588931</c:v>
                </c:pt>
                <c:pt idx="149">
                  <c:v>-74.153798403349555</c:v>
                </c:pt>
                <c:pt idx="150">
                  <c:v>-74.527499892282734</c:v>
                </c:pt>
                <c:pt idx="151">
                  <c:v>-74.894717248042184</c:v>
                </c:pt>
                <c:pt idx="152">
                  <c:v>-75.255540509712461</c:v>
                </c:pt>
                <c:pt idx="153">
                  <c:v>-75.610062296863191</c:v>
                </c:pt>
                <c:pt idx="154">
                  <c:v>-75.95837755794588</c:v>
                </c:pt>
                <c:pt idx="155">
                  <c:v>-76.300583330986498</c:v>
                </c:pt>
                <c:pt idx="156">
                  <c:v>-76.636778516472035</c:v>
                </c:pt>
                <c:pt idx="157">
                  <c:v>-76.967063662276004</c:v>
                </c:pt>
                <c:pt idx="158">
                  <c:v>-77.291540760424951</c:v>
                </c:pt>
                <c:pt idx="159">
                  <c:v>-77.610313055468865</c:v>
                </c:pt>
                <c:pt idx="160">
                  <c:v>-77.923484864186662</c:v>
                </c:pt>
                <c:pt idx="161">
                  <c:v>-78.231161406330259</c:v>
                </c:pt>
                <c:pt idx="162">
                  <c:v>-78.533448646088772</c:v>
                </c:pt>
                <c:pt idx="163">
                  <c:v>-78.830453143935628</c:v>
                </c:pt>
                <c:pt idx="164">
                  <c:v>-79.122281918509486</c:v>
                </c:pt>
                <c:pt idx="165">
                  <c:v>-79.409042318167053</c:v>
                </c:pt>
                <c:pt idx="166">
                  <c:v>-79.69084190184121</c:v>
                </c:pt>
                <c:pt idx="167">
                  <c:v>-79.967788328832654</c:v>
                </c:pt>
                <c:pt idx="168">
                  <c:v>-80.239989257162037</c:v>
                </c:pt>
                <c:pt idx="169">
                  <c:v>-80.507552250110862</c:v>
                </c:pt>
                <c:pt idx="170">
                  <c:v>-80.770584690581714</c:v>
                </c:pt>
                <c:pt idx="171">
                  <c:v>-81.02919370291329</c:v>
                </c:pt>
                <c:pt idx="172">
                  <c:v>-81.283486081792049</c:v>
                </c:pt>
                <c:pt idx="173">
                  <c:v>-81.533568227908503</c:v>
                </c:pt>
                <c:pt idx="174">
                  <c:v>-81.779546090016353</c:v>
                </c:pt>
                <c:pt idx="175">
                  <c:v>-82.02152511305988</c:v>
                </c:pt>
                <c:pt idx="176">
                  <c:v>-82.25961019204675</c:v>
                </c:pt>
                <c:pt idx="177">
                  <c:v>-82.493905631352447</c:v>
                </c:pt>
                <c:pt idx="178">
                  <c:v>-82.724515109154268</c:v>
                </c:pt>
                <c:pt idx="179">
                  <c:v>-82.951541646703987</c:v>
                </c:pt>
                <c:pt idx="180">
                  <c:v>-83.175087582158795</c:v>
                </c:pt>
                <c:pt idx="181">
                  <c:v>-83.395254548702894</c:v>
                </c:pt>
                <c:pt idx="182">
                  <c:v>-83.612143456702327</c:v>
                </c:pt>
                <c:pt idx="183">
                  <c:v>-83.82585447964783</c:v>
                </c:pt>
                <c:pt idx="184">
                  <c:v>-84.036487043651519</c:v>
                </c:pt>
                <c:pt idx="185">
                  <c:v>-84.244139820274057</c:v>
                </c:pt>
                <c:pt idx="186">
                  <c:v>-84.448910722470288</c:v>
                </c:pt>
                <c:pt idx="187">
                  <c:v>-84.65089690345178</c:v>
                </c:pt>
                <c:pt idx="188">
                  <c:v>-84.850194758274327</c:v>
                </c:pt>
                <c:pt idx="189">
                  <c:v>-85.04689992797023</c:v>
                </c:pt>
                <c:pt idx="190">
                  <c:v>-85.241107306052527</c:v>
                </c:pt>
                <c:pt idx="191">
                  <c:v>-85.432911047229823</c:v>
                </c:pt>
                <c:pt idx="192">
                  <c:v>-85.622404578177893</c:v>
                </c:pt>
                <c:pt idx="193">
                  <c:v>-85.809680610223481</c:v>
                </c:pt>
                <c:pt idx="194">
                  <c:v>-85.994831153803815</c:v>
                </c:pt>
                <c:pt idx="195">
                  <c:v>-86.17794753457332</c:v>
                </c:pt>
                <c:pt idx="196">
                  <c:v>-86.359120411036244</c:v>
                </c:pt>
                <c:pt idx="197">
                  <c:v>-86.538439793591166</c:v>
                </c:pt>
                <c:pt idx="198">
                  <c:v>-86.715995064880261</c:v>
                </c:pt>
                <c:pt idx="199">
                  <c:v>-86.891875001342228</c:v>
                </c:pt>
                <c:pt idx="200">
                  <c:v>-87.06616779587425</c:v>
                </c:pt>
                <c:pt idx="201">
                  <c:v>-87.238961081513409</c:v>
                </c:pt>
                <c:pt idx="202">
                  <c:v>-87.410341956053912</c:v>
                </c:pt>
                <c:pt idx="203">
                  <c:v>-87.580397007521299</c:v>
                </c:pt>
                <c:pt idx="204">
                  <c:v>-87.749212340429025</c:v>
                </c:pt>
                <c:pt idx="205">
                  <c:v>-87.916873602747756</c:v>
                </c:pt>
                <c:pt idx="206">
                  <c:v>-88.083466013521516</c:v>
                </c:pt>
                <c:pt idx="207">
                  <c:v>-88.249074391068078</c:v>
                </c:pt>
                <c:pt idx="208">
                  <c:v>-88.413783181705369</c:v>
                </c:pt>
                <c:pt idx="209">
                  <c:v>-88.577676488947688</c:v>
                </c:pt>
                <c:pt idx="210">
                  <c:v>-88.740838103119202</c:v>
                </c:pt>
                <c:pt idx="211">
                  <c:v>-88.903351531334351</c:v>
                </c:pt>
                <c:pt idx="212">
                  <c:v>-89.065300027796994</c:v>
                </c:pt>
                <c:pt idx="213">
                  <c:v>-89.226766624372573</c:v>
                </c:pt>
                <c:pt idx="214">
                  <c:v>-89.387834161388867</c:v>
                </c:pt>
                <c:pt idx="215">
                  <c:v>-89.548585318622386</c:v>
                </c:pt>
                <c:pt idx="216">
                  <c:v>-89.709102646429471</c:v>
                </c:pt>
                <c:pt idx="217">
                  <c:v>-89.86946859698088</c:v>
                </c:pt>
                <c:pt idx="218">
                  <c:v>-90.029765555560601</c:v>
                </c:pt>
                <c:pt idx="219">
                  <c:v>-90.190075871889306</c:v>
                </c:pt>
                <c:pt idx="220">
                  <c:v>-90.350481891433688</c:v>
                </c:pt>
                <c:pt idx="221">
                  <c:v>-90.511065986662288</c:v>
                </c:pt>
                <c:pt idx="222">
                  <c:v>-90.671910588209002</c:v>
                </c:pt>
                <c:pt idx="223">
                  <c:v>-90.833098215904045</c:v>
                </c:pt>
                <c:pt idx="224">
                  <c:v>-90.994711509632552</c:v>
                </c:pt>
                <c:pt idx="225">
                  <c:v>-91.15683325997874</c:v>
                </c:pt>
                <c:pt idx="226">
                  <c:v>-91.319546438613401</c:v>
                </c:pt>
                <c:pt idx="227">
                  <c:v>-91.482934228380614</c:v>
                </c:pt>
                <c:pt idx="228">
                  <c:v>-91.64708005303757</c:v>
                </c:pt>
                <c:pt idx="229">
                  <c:v>-91.812067606600039</c:v>
                </c:pt>
                <c:pt idx="230">
                  <c:v>-91.977980882243045</c:v>
                </c:pt>
                <c:pt idx="231">
                  <c:v>-92.144904200704516</c:v>
                </c:pt>
                <c:pt idx="232">
                  <c:v>-92.31292223813611</c:v>
                </c:pt>
                <c:pt idx="233">
                  <c:v>-92.482120053343067</c:v>
                </c:pt>
                <c:pt idx="234">
                  <c:v>-92.652583114350932</c:v>
                </c:pt>
                <c:pt idx="235">
                  <c:v>-92.824397324233843</c:v>
                </c:pt>
                <c:pt idx="236">
                  <c:v>-92.997649046134583</c:v>
                </c:pt>
                <c:pt idx="237">
                  <c:v>-93.172425127402747</c:v>
                </c:pt>
                <c:pt idx="238">
                  <c:v>-93.34881292277251</c:v>
                </c:pt>
                <c:pt idx="239">
                  <c:v>-93.526900316496537</c:v>
                </c:pt>
                <c:pt idx="240">
                  <c:v>-93.706775743347606</c:v>
                </c:pt>
                <c:pt idx="241">
                  <c:v>-93.888528208393026</c:v>
                </c:pt>
                <c:pt idx="242">
                  <c:v>-94.072247305442247</c:v>
                </c:pt>
                <c:pt idx="243">
                  <c:v>-94.258023234060786</c:v>
                </c:pt>
                <c:pt idx="244">
                  <c:v>-94.445946815036621</c:v>
                </c:pt>
                <c:pt idx="245">
                  <c:v>-94.636109504179572</c:v>
                </c:pt>
                <c:pt idx="246">
                  <c:v>-94.828603404325023</c:v>
                </c:pt>
                <c:pt idx="247">
                  <c:v>-95.023521275406665</c:v>
                </c:pt>
                <c:pt idx="248">
                  <c:v>-95.220956542454246</c:v>
                </c:pt>
                <c:pt idx="249">
                  <c:v>-95.421003301364365</c:v>
                </c:pt>
                <c:pt idx="250">
                  <c:v>-95.62375632228202</c:v>
                </c:pt>
                <c:pt idx="251">
                  <c:v>-95.829311050422533</c:v>
                </c:pt>
                <c:pt idx="252">
                  <c:v>-96.03776360415533</c:v>
                </c:pt>
                <c:pt idx="253">
                  <c:v>-96.24921077015577</c:v>
                </c:pt>
                <c:pt idx="254">
                  <c:v>-96.46374999542769</c:v>
                </c:pt>
                <c:pt idx="255">
                  <c:v>-96.68147937598367</c:v>
                </c:pt>
                <c:pt idx="256">
                  <c:v>-96.902497641961588</c:v>
                </c:pt>
                <c:pt idx="257">
                  <c:v>-97.126904138944539</c:v>
                </c:pt>
                <c:pt idx="258">
                  <c:v>-97.354798805238929</c:v>
                </c:pt>
                <c:pt idx="259">
                  <c:v>-97.586282144856057</c:v>
                </c:pt>
                <c:pt idx="260">
                  <c:v>-97.821455195928863</c:v>
                </c:pt>
                <c:pt idx="261">
                  <c:v>-98.060419494285952</c:v>
                </c:pt>
                <c:pt idx="262">
                  <c:v>-98.303277031892151</c:v>
                </c:pt>
                <c:pt idx="263">
                  <c:v>-98.550130209854544</c:v>
                </c:pt>
                <c:pt idx="264">
                  <c:v>-98.80108178568149</c:v>
                </c:pt>
                <c:pt idx="265">
                  <c:v>-99.056234814471779</c:v>
                </c:pt>
                <c:pt idx="266">
                  <c:v>-99.315692583701008</c:v>
                </c:pt>
                <c:pt idx="267">
                  <c:v>-99.579558541262429</c:v>
                </c:pt>
                <c:pt idx="268">
                  <c:v>-99.847936216411952</c:v>
                </c:pt>
                <c:pt idx="269">
                  <c:v>-100.1209291332584</c:v>
                </c:pt>
                <c:pt idx="270">
                  <c:v>-100.39864071643413</c:v>
                </c:pt>
                <c:pt idx="271">
                  <c:v>-100.68117418857716</c:v>
                </c:pt>
                <c:pt idx="272">
                  <c:v>-100.96863245925076</c:v>
                </c:pt>
                <c:pt idx="273">
                  <c:v>-101.26111800492764</c:v>
                </c:pt>
                <c:pt idx="274">
                  <c:v>-101.55873273966468</c:v>
                </c:pt>
                <c:pt idx="275">
                  <c:v>-101.86157787609923</c:v>
                </c:pt>
                <c:pt idx="276">
                  <c:v>-102.16975377640344</c:v>
                </c:pt>
                <c:pt idx="277">
                  <c:v>-102.4833597928433</c:v>
                </c:pt>
                <c:pt idx="278">
                  <c:v>-102.80249409760182</c:v>
                </c:pt>
                <c:pt idx="279">
                  <c:v>-103.12725350154288</c:v>
                </c:pt>
                <c:pt idx="280">
                  <c:v>-103.45773326161462</c:v>
                </c:pt>
                <c:pt idx="281">
                  <c:v>-103.79402687661657</c:v>
                </c:pt>
                <c:pt idx="282">
                  <c:v>-104.13622587108632</c:v>
                </c:pt>
                <c:pt idx="283">
                  <c:v>-104.48441956709996</c:v>
                </c:pt>
                <c:pt idx="284">
                  <c:v>-104.83869484382193</c:v>
                </c:pt>
                <c:pt idx="285">
                  <c:v>-105.19913588469123</c:v>
                </c:pt>
                <c:pt idx="286">
                  <c:v>-105.5658239121872</c:v>
                </c:pt>
                <c:pt idx="287">
                  <c:v>-105.93883691018151</c:v>
                </c:pt>
                <c:pt idx="288">
                  <c:v>-106.31824933395588</c:v>
                </c:pt>
                <c:pt idx="289">
                  <c:v>-106.70413180804391</c:v>
                </c:pt>
                <c:pt idx="290">
                  <c:v>-107.09655081214399</c:v>
                </c:pt>
                <c:pt idx="291">
                  <c:v>-107.49556835544628</c:v>
                </c:pt>
                <c:pt idx="292">
                  <c:v>-107.90124163982317</c:v>
                </c:pt>
                <c:pt idx="293">
                  <c:v>-108.31362271244193</c:v>
                </c:pt>
                <c:pt idx="294">
                  <c:v>-108.7327581084937</c:v>
                </c:pt>
                <c:pt idx="295">
                  <c:v>-109.15868848483653</c:v>
                </c:pt>
                <c:pt idx="296">
                  <c:v>-109.59144824552764</c:v>
                </c:pt>
                <c:pt idx="297">
                  <c:v>-110.03106516032661</c:v>
                </c:pt>
                <c:pt idx="298">
                  <c:v>-110.47755997743153</c:v>
                </c:pt>
                <c:pt idx="299">
                  <c:v>-110.930946031856</c:v>
                </c:pt>
                <c:pt idx="300">
                  <c:v>-111.39122885102057</c:v>
                </c:pt>
                <c:pt idx="301">
                  <c:v>-111.85840575929893</c:v>
                </c:pt>
                <c:pt idx="302">
                  <c:v>-112.33246548342673</c:v>
                </c:pt>
                <c:pt idx="303">
                  <c:v>-112.81338776084816</c:v>
                </c:pt>
                <c:pt idx="304">
                  <c:v>-113.30114295324159</c:v>
                </c:pt>
                <c:pt idx="305">
                  <c:v>-113.79569166762609</c:v>
                </c:pt>
                <c:pt idx="306">
                  <c:v>-114.29698438760295</c:v>
                </c:pt>
                <c:pt idx="307">
                  <c:v>-114.80496111743332</c:v>
                </c:pt>
                <c:pt idx="308">
                  <c:v>-115.31955104177827</c:v>
                </c:pt>
                <c:pt idx="309">
                  <c:v>-115.84067220404818</c:v>
                </c:pt>
                <c:pt idx="310">
                  <c:v>-116.36823120639811</c:v>
                </c:pt>
                <c:pt idx="311">
                  <c:v>-116.90212293448259</c:v>
                </c:pt>
                <c:pt idx="312">
                  <c:v>-117.4422303101265</c:v>
                </c:pt>
                <c:pt idx="313">
                  <c:v>-117.98842407508727</c:v>
                </c:pt>
                <c:pt idx="314">
                  <c:v>-118.54056260906917</c:v>
                </c:pt>
                <c:pt idx="315">
                  <c:v>-119.09849178509856</c:v>
                </c:pt>
                <c:pt idx="316">
                  <c:v>-119.66204486528059</c:v>
                </c:pt>
                <c:pt idx="317">
                  <c:v>-120.23104243983074</c:v>
                </c:pt>
                <c:pt idx="318">
                  <c:v>-120.80529241210192</c:v>
                </c:pt>
                <c:pt idx="319">
                  <c:v>-121.38459003211699</c:v>
                </c:pt>
                <c:pt idx="320">
                  <c:v>-121.96871798085783</c:v>
                </c:pt>
                <c:pt idx="321">
                  <c:v>-122.55744650726258</c:v>
                </c:pt>
                <c:pt idx="322">
                  <c:v>-123.15053361954175</c:v>
                </c:pt>
                <c:pt idx="323">
                  <c:v>-123.7477253320412</c:v>
                </c:pt>
                <c:pt idx="324">
                  <c:v>-124.34875596845987</c:v>
                </c:pt>
                <c:pt idx="325">
                  <c:v>-124.95334852177969</c:v>
                </c:pt>
                <c:pt idx="326">
                  <c:v>-125.5612150707819</c:v>
                </c:pt>
                <c:pt idx="327">
                  <c:v>-126.1720572525206</c:v>
                </c:pt>
                <c:pt idx="328">
                  <c:v>-126.78556678960237</c:v>
                </c:pt>
                <c:pt idx="329">
                  <c:v>-127.40142607058934</c:v>
                </c:pt>
                <c:pt idx="330">
                  <c:v>-128.01930878131094</c:v>
                </c:pt>
                <c:pt idx="331">
                  <c:v>-128.63888058433997</c:v>
                </c:pt>
                <c:pt idx="332">
                  <c:v>-129.2597998433771</c:v>
                </c:pt>
                <c:pt idx="333">
                  <c:v>-129.88171838879532</c:v>
                </c:pt>
                <c:pt idx="334">
                  <c:v>-130.50428232013712</c:v>
                </c:pt>
                <c:pt idx="335">
                  <c:v>-131.12713284093581</c:v>
                </c:pt>
                <c:pt idx="336">
                  <c:v>-131.7499071208552</c:v>
                </c:pt>
                <c:pt idx="337">
                  <c:v>-132.37223917983121</c:v>
                </c:pt>
                <c:pt idx="338">
                  <c:v>-132.99376078861724</c:v>
                </c:pt>
                <c:pt idx="339">
                  <c:v>-133.61410237995918</c:v>
                </c:pt>
                <c:pt idx="340">
                  <c:v>-134.232893964482</c:v>
                </c:pt>
                <c:pt idx="341">
                  <c:v>-134.84976604531593</c:v>
                </c:pt>
                <c:pt idx="342">
                  <c:v>-135.46435052550194</c:v>
                </c:pt>
                <c:pt idx="343">
                  <c:v>-136.07628160229982</c:v>
                </c:pt>
                <c:pt idx="344">
                  <c:v>-136.68519664267566</c:v>
                </c:pt>
                <c:pt idx="345">
                  <c:v>-137.2907370344663</c:v>
                </c:pt>
                <c:pt idx="346">
                  <c:v>-137.89254900800088</c:v>
                </c:pt>
                <c:pt idx="347">
                  <c:v>-138.49028442330092</c:v>
                </c:pt>
                <c:pt idx="348">
                  <c:v>-139.08360151837093</c:v>
                </c:pt>
                <c:pt idx="349">
                  <c:v>-139.67216561452784</c:v>
                </c:pt>
                <c:pt idx="350">
                  <c:v>-140.25564977518945</c:v>
                </c:pt>
                <c:pt idx="351">
                  <c:v>-140.8337354150415</c:v>
                </c:pt>
                <c:pt idx="352">
                  <c:v>-141.40611285702357</c:v>
                </c:pt>
                <c:pt idx="353">
                  <c:v>-141.97248183510447</c:v>
                </c:pt>
                <c:pt idx="354">
                  <c:v>-142.53255194135184</c:v>
                </c:pt>
                <c:pt idx="355">
                  <c:v>-143.08604301633096</c:v>
                </c:pt>
                <c:pt idx="356">
                  <c:v>-143.63268548238398</c:v>
                </c:pt>
                <c:pt idx="357">
                  <c:v>-144.17222061983864</c:v>
                </c:pt>
                <c:pt idx="358">
                  <c:v>-144.70440078666968</c:v>
                </c:pt>
                <c:pt idx="359">
                  <c:v>-145.22898958257619</c:v>
                </c:pt>
                <c:pt idx="360">
                  <c:v>-145.74576195884944</c:v>
                </c:pt>
                <c:pt idx="361">
                  <c:v>-146.25450427577186</c:v>
                </c:pt>
                <c:pt idx="362">
                  <c:v>-146.75501430961825</c:v>
                </c:pt>
                <c:pt idx="363">
                  <c:v>-147.24710121161692</c:v>
                </c:pt>
                <c:pt idx="364">
                  <c:v>-147.73058542147129</c:v>
                </c:pt>
                <c:pt idx="365">
                  <c:v>-148.20529853824132</c:v>
                </c:pt>
                <c:pt idx="366">
                  <c:v>-148.67108315154346</c:v>
                </c:pt>
                <c:pt idx="367">
                  <c:v>-149.12779263614223</c:v>
                </c:pt>
                <c:pt idx="368">
                  <c:v>-149.57529091308487</c:v>
                </c:pt>
                <c:pt idx="369">
                  <c:v>-150.01345218056812</c:v>
                </c:pt>
                <c:pt idx="370">
                  <c:v>-150.44216061773497</c:v>
                </c:pt>
                <c:pt idx="371">
                  <c:v>-150.86131006457052</c:v>
                </c:pt>
                <c:pt idx="372">
                  <c:v>-151.2708036810146</c:v>
                </c:pt>
                <c:pt idx="373">
                  <c:v>-151.6705535883298</c:v>
                </c:pt>
                <c:pt idx="374">
                  <c:v>-152.06048049566306</c:v>
                </c:pt>
                <c:pt idx="375">
                  <c:v>-152.44051331462234</c:v>
                </c:pt>
                <c:pt idx="376">
                  <c:v>-152.8105887645572</c:v>
                </c:pt>
                <c:pt idx="377">
                  <c:v>-153.17065097108556</c:v>
                </c:pt>
                <c:pt idx="378">
                  <c:v>-153.52065106025998</c:v>
                </c:pt>
                <c:pt idx="379">
                  <c:v>-153.86054675060083</c:v>
                </c:pt>
                <c:pt idx="380">
                  <c:v>-154.19030194507073</c:v>
                </c:pt>
                <c:pt idx="381">
                  <c:v>-154.50988632488821</c:v>
                </c:pt>
                <c:pt idx="382">
                  <c:v>-154.81927494692465</c:v>
                </c:pt>
                <c:pt idx="383">
                  <c:v>-155.11844784626359</c:v>
                </c:pt>
                <c:pt idx="384">
                  <c:v>-155.40738964534432</c:v>
                </c:pt>
                <c:pt idx="385">
                  <c:v>-155.68608917096032</c:v>
                </c:pt>
                <c:pt idx="386">
                  <c:v>-155.95453908023748</c:v>
                </c:pt>
                <c:pt idx="387">
                  <c:v>-156.21273549657963</c:v>
                </c:pt>
                <c:pt idx="388">
                  <c:v>-156.46067765643707</c:v>
                </c:pt>
                <c:pt idx="389">
                  <c:v>-156.69836756763328</c:v>
                </c:pt>
                <c:pt idx="390">
                  <c:v>-156.92580967987109</c:v>
                </c:pt>
                <c:pt idx="391">
                  <c:v>-157.14301056793468</c:v>
                </c:pt>
                <c:pt idx="392">
                  <c:v>-157.34997862801092</c:v>
                </c:pt>
                <c:pt idx="393">
                  <c:v>-157.54672378746315</c:v>
                </c:pt>
                <c:pt idx="394">
                  <c:v>-157.733257228317</c:v>
                </c:pt>
                <c:pt idx="395">
                  <c:v>-157.90959112464554</c:v>
                </c:pt>
                <c:pt idx="396">
                  <c:v>-158.07573839398216</c:v>
                </c:pt>
                <c:pt idx="397">
                  <c:v>-158.23171246283621</c:v>
                </c:pt>
                <c:pt idx="398">
                  <c:v>-158.37752704634025</c:v>
                </c:pt>
                <c:pt idx="399">
                  <c:v>-158.51319594202056</c:v>
                </c:pt>
                <c:pt idx="400">
                  <c:v>-158.63873283765119</c:v>
                </c:pt>
                <c:pt idx="401">
                  <c:v>-158.75415113312496</c:v>
                </c:pt>
                <c:pt idx="402">
                  <c:v>-158.85946377625791</c:v>
                </c:pt>
                <c:pt idx="403">
                  <c:v>-158.95468311242695</c:v>
                </c:pt>
                <c:pt idx="404">
                  <c:v>-159.03982074793365</c:v>
                </c:pt>
                <c:pt idx="405">
                  <c:v>-159.11488742698069</c:v>
                </c:pt>
                <c:pt idx="406">
                  <c:v>-159.17989292214781</c:v>
                </c:pt>
                <c:pt idx="407">
                  <c:v>-159.23484593825637</c:v>
                </c:pt>
                <c:pt idx="408">
                  <c:v>-159.27975402951839</c:v>
                </c:pt>
                <c:pt idx="409">
                  <c:v>-159.31462352987361</c:v>
                </c:pt>
                <c:pt idx="410">
                  <c:v>-159.33945949643095</c:v>
                </c:pt>
                <c:pt idx="411">
                  <c:v>-159.35426566594211</c:v>
                </c:pt>
                <c:pt idx="412">
                  <c:v>-159.35904442425115</c:v>
                </c:pt>
                <c:pt idx="413">
                  <c:v>-159.35379678867918</c:v>
                </c:pt>
                <c:pt idx="414">
                  <c:v>-159.33852240332024</c:v>
                </c:pt>
                <c:pt idx="415">
                  <c:v>-159.31321954724189</c:v>
                </c:pt>
                <c:pt idx="416">
                  <c:v>-159.2778851556013</c:v>
                </c:pt>
                <c:pt idx="417">
                  <c:v>-159.23251485370486</c:v>
                </c:pt>
                <c:pt idx="418">
                  <c:v>-159.17710300405636</c:v>
                </c:pt>
                <c:pt idx="419">
                  <c:v>-159.1116427664538</c:v>
                </c:pt>
                <c:pt idx="420">
                  <c:v>-159.03612617121044</c:v>
                </c:pt>
                <c:pt idx="421">
                  <c:v>-158.95054420558608</c:v>
                </c:pt>
                <c:pt idx="422">
                  <c:v>-158.85488691352958</c:v>
                </c:pt>
                <c:pt idx="423">
                  <c:v>-158.74914350883574</c:v>
                </c:pt>
                <c:pt idx="424">
                  <c:v>-158.63330250183128</c:v>
                </c:pt>
                <c:pt idx="425">
                  <c:v>-158.50735183970255</c:v>
                </c:pt>
                <c:pt idx="426">
                  <c:v>-158.37127906057708</c:v>
                </c:pt>
                <c:pt idx="427">
                  <c:v>-158.22507146146694</c:v>
                </c:pt>
                <c:pt idx="428">
                  <c:v>-158.06871628016853</c:v>
                </c:pt>
                <c:pt idx="429">
                  <c:v>-157.90220089120189</c:v>
                </c:pt>
                <c:pt idx="430">
                  <c:v>-157.72551301584858</c:v>
                </c:pt>
                <c:pt idx="431">
                  <c:v>-157.53864094632237</c:v>
                </c:pt>
                <c:pt idx="432">
                  <c:v>-157.34157378407394</c:v>
                </c:pt>
                <c:pt idx="433">
                  <c:v>-157.13430169218972</c:v>
                </c:pt>
                <c:pt idx="434">
                  <c:v>-156.91681616179969</c:v>
                </c:pt>
                <c:pt idx="435">
                  <c:v>-156.68911029235255</c:v>
                </c:pt>
                <c:pt idx="436">
                  <c:v>-156.45117908555537</c:v>
                </c:pt>
                <c:pt idx="437">
                  <c:v>-156.20301975270289</c:v>
                </c:pt>
                <c:pt idx="438">
                  <c:v>-155.94463203504253</c:v>
                </c:pt>
                <c:pt idx="439">
                  <c:v>-155.67601853673193</c:v>
                </c:pt>
                <c:pt idx="440">
                  <c:v>-155.39718506984983</c:v>
                </c:pt>
                <c:pt idx="441">
                  <c:v>-155.10814101081303</c:v>
                </c:pt>
                <c:pt idx="442">
                  <c:v>-154.80889966743842</c:v>
                </c:pt>
                <c:pt idx="443">
                  <c:v>-154.49947865576419</c:v>
                </c:pt>
                <c:pt idx="444">
                  <c:v>-154.17990028561263</c:v>
                </c:pt>
                <c:pt idx="445">
                  <c:v>-153.85019195373678</c:v>
                </c:pt>
                <c:pt idx="446">
                  <c:v>-153.51038654324626</c:v>
                </c:pt>
                <c:pt idx="447">
                  <c:v>-153.16052282785444</c:v>
                </c:pt>
                <c:pt idx="448">
                  <c:v>-152.80064587933117</c:v>
                </c:pt>
                <c:pt idx="449">
                  <c:v>-152.43080747638254</c:v>
                </c:pt>
                <c:pt idx="450">
                  <c:v>-152.05106651301719</c:v>
                </c:pt>
                <c:pt idx="451">
                  <c:v>-151.66148940429201</c:v>
                </c:pt>
                <c:pt idx="452">
                  <c:v>-151.26215048716989</c:v>
                </c:pt>
                <c:pt idx="453">
                  <c:v>-150.85313241406283</c:v>
                </c:pt>
                <c:pt idx="454">
                  <c:v>-150.43452653648322</c:v>
                </c:pt>
                <c:pt idx="455">
                  <c:v>-150.00643327608236</c:v>
                </c:pt>
                <c:pt idx="456">
                  <c:v>-149.56896248022855</c:v>
                </c:pt>
                <c:pt idx="457">
                  <c:v>-149.12223375916051</c:v>
                </c:pt>
                <c:pt idx="458">
                  <c:v>-148.66637680165772</c:v>
                </c:pt>
                <c:pt idx="459">
                  <c:v>-148.20153166609794</c:v>
                </c:pt>
                <c:pt idx="460">
                  <c:v>-147.72784904372148</c:v>
                </c:pt>
                <c:pt idx="461">
                  <c:v>-147.24549049090623</c:v>
                </c:pt>
                <c:pt idx="462">
                  <c:v>-146.75462862726889</c:v>
                </c:pt>
                <c:pt idx="463">
                  <c:v>-146.25544729645654</c:v>
                </c:pt>
                <c:pt idx="464">
                  <c:v>-145.74814168657917</c:v>
                </c:pt>
                <c:pt idx="465">
                  <c:v>-145.23291840735698</c:v>
                </c:pt>
                <c:pt idx="466">
                  <c:v>-144.70999552122879</c:v>
                </c:pt>
                <c:pt idx="467">
                  <c:v>-144.1796025258661</c:v>
                </c:pt>
                <c:pt idx="468">
                  <c:v>-143.64198028580816</c:v>
                </c:pt>
                <c:pt idx="469">
                  <c:v>-143.09738091121264</c:v>
                </c:pt>
                <c:pt idx="470">
                  <c:v>-142.54606758206458</c:v>
                </c:pt>
                <c:pt idx="471">
                  <c:v>-141.98831431656248</c:v>
                </c:pt>
                <c:pt idx="472">
                  <c:v>-141.42440568281609</c:v>
                </c:pt>
                <c:pt idx="473">
                  <c:v>-140.85463645344026</c:v>
                </c:pt>
                <c:pt idx="474">
                  <c:v>-140.27931120311047</c:v>
                </c:pt>
                <c:pt idx="475">
                  <c:v>-139.69874384964459</c:v>
                </c:pt>
                <c:pt idx="476">
                  <c:v>-139.11325713970095</c:v>
                </c:pt>
                <c:pt idx="477">
                  <c:v>-138.5231820807092</c:v>
                </c:pt>
                <c:pt idx="478">
                  <c:v>-137.92885732118813</c:v>
                </c:pt>
                <c:pt idx="479">
                  <c:v>-137.33062848213225</c:v>
                </c:pt>
                <c:pt idx="480">
                  <c:v>-136.72884744266526</c:v>
                </c:pt>
                <c:pt idx="481">
                  <c:v>-136.12387158365192</c:v>
                </c:pt>
                <c:pt idx="482">
                  <c:v>-135.5160629934262</c:v>
                </c:pt>
                <c:pt idx="483">
                  <c:v>-134.90578764021768</c:v>
                </c:pt>
                <c:pt idx="484">
                  <c:v>-134.29341451623895</c:v>
                </c:pt>
                <c:pt idx="485">
                  <c:v>-133.67931475872624</c:v>
                </c:pt>
                <c:pt idx="486">
                  <c:v>-133.06386075349116</c:v>
                </c:pt>
                <c:pt idx="487">
                  <c:v>-132.44742522675099</c:v>
                </c:pt>
                <c:pt idx="488">
                  <c:v>-131.83038033113917</c:v>
                </c:pt>
                <c:pt idx="489">
                  <c:v>-131.21309673186656</c:v>
                </c:pt>
                <c:pt idx="490">
                  <c:v>-130.59594269900055</c:v>
                </c:pt>
                <c:pt idx="491">
                  <c:v>-129.97928321175164</c:v>
                </c:pt>
                <c:pt idx="492">
                  <c:v>-129.3634790805132</c:v>
                </c:pt>
                <c:pt idx="493">
                  <c:v>-128.74888609218672</c:v>
                </c:pt>
                <c:pt idx="494">
                  <c:v>-128.1358541840481</c:v>
                </c:pt>
                <c:pt idx="495">
                  <c:v>-127.52472665107788</c:v>
                </c:pt>
                <c:pt idx="496">
                  <c:v>-126.9158393912912</c:v>
                </c:pt>
                <c:pt idx="497">
                  <c:v>-126.30952019317354</c:v>
                </c:pt>
                <c:pt idx="498">
                  <c:v>-125.70608806885929</c:v>
                </c:pt>
                <c:pt idx="499">
                  <c:v>-125.10585263619519</c:v>
                </c:pt>
                <c:pt idx="500">
                  <c:v>-124.50911355231108</c:v>
                </c:pt>
                <c:pt idx="501">
                  <c:v>-123.91616000079311</c:v>
                </c:pt>
                <c:pt idx="502">
                  <c:v>-123.32727023401772</c:v>
                </c:pt>
                <c:pt idx="503">
                  <c:v>-122.74271117167882</c:v>
                </c:pt>
                <c:pt idx="504">
                  <c:v>-122.16273805601966</c:v>
                </c:pt>
                <c:pt idx="505">
                  <c:v>-121.58759416378221</c:v>
                </c:pt>
                <c:pt idx="506">
                  <c:v>-121.01751057441184</c:v>
                </c:pt>
                <c:pt idx="507">
                  <c:v>-120.45270599361024</c:v>
                </c:pt>
                <c:pt idx="508">
                  <c:v>-119.89338663091669</c:v>
                </c:pt>
                <c:pt idx="509">
                  <c:v>-119.33974612963027</c:v>
                </c:pt>
                <c:pt idx="510">
                  <c:v>-118.79196554704086</c:v>
                </c:pt>
                <c:pt idx="511">
                  <c:v>-118.25021338266629</c:v>
                </c:pt>
                <c:pt idx="512">
                  <c:v>-117.71464565192667</c:v>
                </c:pt>
                <c:pt idx="513">
                  <c:v>-117.18540600249625</c:v>
                </c:pt>
                <c:pt idx="514">
                  <c:v>-116.66262587040647</c:v>
                </c:pt>
                <c:pt idx="515">
                  <c:v>-116.1464246728579</c:v>
                </c:pt>
                <c:pt idx="516">
                  <c:v>-115.6369100346181</c:v>
                </c:pt>
                <c:pt idx="517">
                  <c:v>-115.13417804483917</c:v>
                </c:pt>
                <c:pt idx="518">
                  <c:v>-114.63831354112359</c:v>
                </c:pt>
                <c:pt idx="519">
                  <c:v>-114.14939041768974</c:v>
                </c:pt>
                <c:pt idx="520">
                  <c:v>-113.66747195454126</c:v>
                </c:pt>
                <c:pt idx="521">
                  <c:v>-113.19261116462351</c:v>
                </c:pt>
                <c:pt idx="522">
                  <c:v>-112.72485115604844</c:v>
                </c:pt>
                <c:pt idx="523">
                  <c:v>-112.26422550659019</c:v>
                </c:pt>
                <c:pt idx="524">
                  <c:v>-111.81075864778504</c:v>
                </c:pt>
                <c:pt idx="525">
                  <c:v>-111.36446625611815</c:v>
                </c:pt>
                <c:pt idx="526">
                  <c:v>-110.9253556489317</c:v>
                </c:pt>
                <c:pt idx="527">
                  <c:v>-110.49342618285502</c:v>
                </c:pt>
                <c:pt idx="528">
                  <c:v>-110.06866965272066</c:v>
                </c:pt>
                <c:pt idx="529">
                  <c:v>-109.65107068909843</c:v>
                </c:pt>
                <c:pt idx="530">
                  <c:v>-109.24060715274909</c:v>
                </c:pt>
                <c:pt idx="531">
                  <c:v>-108.83725052446289</c:v>
                </c:pt>
                <c:pt idx="532">
                  <c:v>-108.44096628891184</c:v>
                </c:pt>
                <c:pt idx="533">
                  <c:v>-108.05171431130012</c:v>
                </c:pt>
                <c:pt idx="534">
                  <c:v>-107.66944920575048</c:v>
                </c:pt>
                <c:pt idx="535">
                  <c:v>-107.29412069450632</c:v>
                </c:pt>
                <c:pt idx="536">
                  <c:v>-106.92567395716777</c:v>
                </c:pt>
                <c:pt idx="537">
                  <c:v>-106.5640499693086</c:v>
                </c:pt>
                <c:pt idx="538">
                  <c:v>-106.20918582993997</c:v>
                </c:pt>
                <c:pt idx="539">
                  <c:v>-105.86101507740018</c:v>
                </c:pt>
                <c:pt idx="540">
                  <c:v>-105.51946799335289</c:v>
                </c:pt>
                <c:pt idx="541">
                  <c:v>-105.18447189466868</c:v>
                </c:pt>
                <c:pt idx="542">
                  <c:v>-104.8559514130548</c:v>
                </c:pt>
                <c:pt idx="543">
                  <c:v>-104.53382876237163</c:v>
                </c:pt>
                <c:pt idx="544">
                  <c:v>-104.21802399364776</c:v>
                </c:pt>
                <c:pt idx="545">
                  <c:v>-103.90845523786615</c:v>
                </c:pt>
                <c:pt idx="546">
                  <c:v>-103.60503893664952</c:v>
                </c:pt>
                <c:pt idx="547">
                  <c:v>-103.30769006102118</c:v>
                </c:pt>
                <c:pt idx="548">
                  <c:v>-103.01632231845991</c:v>
                </c:pt>
                <c:pt idx="549">
                  <c:v>-102.73084834850242</c:v>
                </c:pt>
                <c:pt idx="550">
                  <c:v>-102.4511799071789</c:v>
                </c:pt>
                <c:pt idx="551">
                  <c:v>-102.17722804058933</c:v>
                </c:pt>
                <c:pt idx="552">
                  <c:v>-101.90890324795437</c:v>
                </c:pt>
                <c:pt idx="553">
                  <c:v>-101.64611563448157</c:v>
                </c:pt>
                <c:pt idx="554">
                  <c:v>-101.38877505441191</c:v>
                </c:pt>
                <c:pt idx="555">
                  <c:v>-101.13679124460995</c:v>
                </c:pt>
                <c:pt idx="556">
                  <c:v>-100.89007394907227</c:v>
                </c:pt>
                <c:pt idx="557">
                  <c:v>-100.64853303473146</c:v>
                </c:pt>
                <c:pt idx="558">
                  <c:v>-100.41207859893017</c:v>
                </c:pt>
                <c:pt idx="559">
                  <c:v>-100.18062106894241</c:v>
                </c:pt>
                <c:pt idx="560">
                  <c:v>-99.954071293912577</c:v>
                </c:pt>
                <c:pt idx="561">
                  <c:v>-99.732340629578019</c:v>
                </c:pt>
                <c:pt idx="562">
                  <c:v>-99.515341016136063</c:v>
                </c:pt>
                <c:pt idx="563">
                  <c:v>-99.302985049605766</c:v>
                </c:pt>
                <c:pt idx="564">
                  <c:v>-99.095186047028946</c:v>
                </c:pt>
                <c:pt idx="565">
                  <c:v>-98.891858105842942</c:v>
                </c:pt>
                <c:pt idx="566">
                  <c:v>-98.692916157749082</c:v>
                </c:pt>
                <c:pt idx="567">
                  <c:v>-98.498276017389244</c:v>
                </c:pt>
                <c:pt idx="568">
                  <c:v>-98.307854426132096</c:v>
                </c:pt>
                <c:pt idx="569">
                  <c:v>-98.121569091259389</c:v>
                </c:pt>
                <c:pt idx="570">
                  <c:v>-97.939338720831344</c:v>
                </c:pt>
                <c:pt idx="571">
                  <c:v>-97.761083054497746</c:v>
                </c:pt>
                <c:pt idx="572">
                  <c:v>-97.586722890511382</c:v>
                </c:pt>
                <c:pt idx="573">
                  <c:v>-97.416180109187735</c:v>
                </c:pt>
                <c:pt idx="574">
                  <c:v>-97.249377693043954</c:v>
                </c:pt>
                <c:pt idx="575">
                  <c:v>-97.086239743839485</c:v>
                </c:pt>
                <c:pt idx="576">
                  <c:v>-96.926691496728921</c:v>
                </c:pt>
                <c:pt idx="577">
                  <c:v>-96.770659331727998</c:v>
                </c:pt>
                <c:pt idx="578">
                  <c:v>-96.618070782682622</c:v>
                </c:pt>
                <c:pt idx="579">
                  <c:v>-96.468854543921168</c:v>
                </c:pt>
                <c:pt idx="580">
                  <c:v>-96.322940474760301</c:v>
                </c:pt>
                <c:pt idx="581">
                  <c:v>-96.180259602025544</c:v>
                </c:pt>
                <c:pt idx="582">
                  <c:v>-96.040744120738594</c:v>
                </c:pt>
                <c:pt idx="583">
                  <c:v>-95.904327393114457</c:v>
                </c:pt>
                <c:pt idx="584">
                  <c:v>-95.770943946004039</c:v>
                </c:pt>
                <c:pt idx="585">
                  <c:v>-95.640529466908518</c:v>
                </c:pt>
                <c:pt idx="586">
                  <c:v>-95.513020798685645</c:v>
                </c:pt>
                <c:pt idx="587">
                  <c:v>-95.388355933059856</c:v>
                </c:pt>
                <c:pt idx="588">
                  <c:v>-95.266474003041367</c:v>
                </c:pt>
                <c:pt idx="589">
                  <c:v>-95.147315274353161</c:v>
                </c:pt>
                <c:pt idx="590">
                  <c:v>-95.030821135958647</c:v>
                </c:pt>
                <c:pt idx="591">
                  <c:v>-94.916934089775339</c:v>
                </c:pt>
                <c:pt idx="592">
                  <c:v>-94.805597739657031</c:v>
                </c:pt>
                <c:pt idx="593">
                  <c:v>-94.696756779718172</c:v>
                </c:pt>
                <c:pt idx="594">
                  <c:v>-94.590356982072791</c:v>
                </c:pt>
                <c:pt idx="595">
                  <c:v>-94.486345184051928</c:v>
                </c:pt>
                <c:pt idx="596">
                  <c:v>-94.384669274962349</c:v>
                </c:pt>
                <c:pt idx="597">
                  <c:v>-94.285278182441587</c:v>
                </c:pt>
                <c:pt idx="598">
                  <c:v>-94.188121858464228</c:v>
                </c:pt>
                <c:pt idx="599">
                  <c:v>-94.093151265047084</c:v>
                </c:pt>
                <c:pt idx="600">
                  <c:v>-94.000318359699719</c:v>
                </c:pt>
                <c:pt idx="601">
                  <c:v>-93.909576080661623</c:v>
                </c:pt>
                <c:pt idx="602">
                  <c:v>-93.820878331966242</c:v>
                </c:pt>
                <c:pt idx="603">
                  <c:v>-93.734179968367158</c:v>
                </c:pt>
                <c:pt idx="604">
                  <c:v>-93.649436780159803</c:v>
                </c:pt>
                <c:pt idx="605">
                  <c:v>-93.566605477930125</c:v>
                </c:pt>
                <c:pt idx="606">
                  <c:v>-93.485643677257599</c:v>
                </c:pt>
                <c:pt idx="607">
                  <c:v>-93.406509883399451</c:v>
                </c:pt>
                <c:pt idx="608">
                  <c:v>-93.329163475979342</c:v>
                </c:pt>
                <c:pt idx="609">
                  <c:v>-93.253564693702828</c:v>
                </c:pt>
                <c:pt idx="610">
                  <c:v>-93.179674619119467</c:v>
                </c:pt>
                <c:pt idx="611">
                  <c:v>-93.107455163450012</c:v>
                </c:pt>
                <c:pt idx="612">
                  <c:v>-93.036869051494904</c:v>
                </c:pt>
                <c:pt idx="613">
                  <c:v>-92.967879806639857</c:v>
                </c:pt>
                <c:pt idx="614">
                  <c:v>-92.900451735971771</c:v>
                </c:pt>
                <c:pt idx="615">
                  <c:v>-92.834549915517727</c:v>
                </c:pt>
                <c:pt idx="616">
                  <c:v>-92.770140175617755</c:v>
                </c:pt>
                <c:pt idx="617">
                  <c:v>-92.707189086442185</c:v>
                </c:pt>
                <c:pt idx="618">
                  <c:v>-92.645663943661731</c:v>
                </c:pt>
                <c:pt idx="619">
                  <c:v>-92.585532754278773</c:v>
                </c:pt>
                <c:pt idx="620">
                  <c:v>-92.526764222627193</c:v>
                </c:pt>
                <c:pt idx="621">
                  <c:v>-92.469327736545978</c:v>
                </c:pt>
                <c:pt idx="622">
                  <c:v>-92.413193353733277</c:v>
                </c:pt>
                <c:pt idx="623">
                  <c:v>-92.35833178828473</c:v>
                </c:pt>
                <c:pt idx="624">
                  <c:v>-92.30471439742054</c:v>
                </c:pt>
                <c:pt idx="625">
                  <c:v>-92.252313168404385</c:v>
                </c:pt>
                <c:pt idx="626">
                  <c:v>-92.201100705657652</c:v>
                </c:pt>
                <c:pt idx="627">
                  <c:v>-92.15105021807021</c:v>
                </c:pt>
                <c:pt idx="628">
                  <c:v>-92.102135506510791</c:v>
                </c:pt>
                <c:pt idx="629">
                  <c:v>-92.05433095153731</c:v>
                </c:pt>
                <c:pt idx="630">
                  <c:v>-92.00761150130873</c:v>
                </c:pt>
                <c:pt idx="631">
                  <c:v>-91.961952659699008</c:v>
                </c:pt>
                <c:pt idx="632">
                  <c:v>-91.917330474612442</c:v>
                </c:pt>
                <c:pt idx="633">
                  <c:v>-91.873721526502081</c:v>
                </c:pt>
                <c:pt idx="634">
                  <c:v>-91.831102917088813</c:v>
                </c:pt>
                <c:pt idx="635">
                  <c:v>-91.789452258282253</c:v>
                </c:pt>
                <c:pt idx="636">
                  <c:v>-91.748747661301024</c:v>
                </c:pt>
                <c:pt idx="637">
                  <c:v>-91.708967725992522</c:v>
                </c:pt>
                <c:pt idx="638">
                  <c:v>-91.67009153035012</c:v>
                </c:pt>
                <c:pt idx="639">
                  <c:v>-91.632098620226671</c:v>
                </c:pt>
                <c:pt idx="640">
                  <c:v>-91.594968999242084</c:v>
                </c:pt>
                <c:pt idx="641">
                  <c:v>-91.558683118884574</c:v>
                </c:pt>
                <c:pt idx="642">
                  <c:v>-91.5232218688014</c:v>
                </c:pt>
                <c:pt idx="643">
                  <c:v>-91.488566567279463</c:v>
                </c:pt>
                <c:pt idx="644">
                  <c:v>-91.454698951911638</c:v>
                </c:pt>
                <c:pt idx="645">
                  <c:v>-91.4216011704479</c:v>
                </c:pt>
                <c:pt idx="646">
                  <c:v>-91.389255771828189</c:v>
                </c:pt>
                <c:pt idx="647">
                  <c:v>-91.357645697394872</c:v>
                </c:pt>
                <c:pt idx="648">
                  <c:v>-91.326754272282514</c:v>
                </c:pt>
                <c:pt idx="649">
                  <c:v>-91.296565196981845</c:v>
                </c:pt>
                <c:pt idx="650">
                  <c:v>-91.267062539076278</c:v>
                </c:pt>
                <c:pt idx="651">
                  <c:v>-91.238230725147361</c:v>
                </c:pt>
                <c:pt idx="652">
                  <c:v>-91.210054532847565</c:v>
                </c:pt>
                <c:pt idx="653">
                  <c:v>-91.182519083136711</c:v>
                </c:pt>
                <c:pt idx="654">
                  <c:v>-91.15560983268071</c:v>
                </c:pt>
                <c:pt idx="655">
                  <c:v>-91.129312566408188</c:v>
                </c:pt>
                <c:pt idx="656">
                  <c:v>-91.103613390224126</c:v>
                </c:pt>
                <c:pt idx="657">
                  <c:v>-91.078498723876663</c:v>
                </c:pt>
                <c:pt idx="658">
                  <c:v>-91.053955293974724</c:v>
                </c:pt>
                <c:pt idx="659">
                  <c:v>-91.029970127153931</c:v>
                </c:pt>
                <c:pt idx="660">
                  <c:v>-91.006530543387868</c:v>
                </c:pt>
                <c:pt idx="661">
                  <c:v>-90.983624149442591</c:v>
                </c:pt>
                <c:pt idx="662">
                  <c:v>-90.961238832470784</c:v>
                </c:pt>
                <c:pt idx="663">
                  <c:v>-90.93936275374412</c:v>
                </c:pt>
                <c:pt idx="664">
                  <c:v>-90.917984342520498</c:v>
                </c:pt>
                <c:pt idx="665">
                  <c:v>-90.897092290043346</c:v>
                </c:pt>
                <c:pt idx="666">
                  <c:v>-90.876675543671666</c:v>
                </c:pt>
                <c:pt idx="667">
                  <c:v>-90.856723301136654</c:v>
                </c:pt>
                <c:pt idx="668">
                  <c:v>-90.837225004923923</c:v>
                </c:pt>
                <c:pt idx="669">
                  <c:v>-90.818170336777868</c:v>
                </c:pt>
                <c:pt idx="670">
                  <c:v>-90.799549212325957</c:v>
                </c:pt>
                <c:pt idx="671">
                  <c:v>-90.781351775821051</c:v>
                </c:pt>
                <c:pt idx="672">
                  <c:v>-90.763568394998742</c:v>
                </c:pt>
                <c:pt idx="673">
                  <c:v>-90.746189656047861</c:v>
                </c:pt>
                <c:pt idx="674">
                  <c:v>-90.729206358691187</c:v>
                </c:pt>
                <c:pt idx="675">
                  <c:v>-90.712609511375206</c:v>
                </c:pt>
                <c:pt idx="676">
                  <c:v>-90.696390326565464</c:v>
                </c:pt>
                <c:pt idx="677">
                  <c:v>-90.680540216146255</c:v>
                </c:pt>
                <c:pt idx="678">
                  <c:v>-90.665050786921967</c:v>
                </c:pt>
                <c:pt idx="679">
                  <c:v>-90.649913836217991</c:v>
                </c:pt>
                <c:pt idx="680">
                  <c:v>-90.635121347579641</c:v>
                </c:pt>
                <c:pt idx="681">
                  <c:v>-90.620665486566097</c:v>
                </c:pt>
                <c:pt idx="682">
                  <c:v>-90.606538596638359</c:v>
                </c:pt>
                <c:pt idx="683">
                  <c:v>-90.592733195138365</c:v>
                </c:pt>
                <c:pt idx="684">
                  <c:v>-90.579241969357895</c:v>
                </c:pt>
                <c:pt idx="685">
                  <c:v>-90.566057772695174</c:v>
                </c:pt>
                <c:pt idx="686">
                  <c:v>-90.553173620897354</c:v>
                </c:pt>
                <c:pt idx="687">
                  <c:v>-90.540582688386635</c:v>
                </c:pt>
                <c:pt idx="688">
                  <c:v>-90.528278304668945</c:v>
                </c:pt>
                <c:pt idx="689">
                  <c:v>-90.516253950822872</c:v>
                </c:pt>
                <c:pt idx="690">
                  <c:v>-90.50450325606711</c:v>
                </c:pt>
                <c:pt idx="691">
                  <c:v>-90.493019994404989</c:v>
                </c:pt>
                <c:pt idx="692">
                  <c:v>-90.481798081344451</c:v>
                </c:pt>
                <c:pt idx="693">
                  <c:v>-90.470831570691089</c:v>
                </c:pt>
                <c:pt idx="694">
                  <c:v>-90.460114651413917</c:v>
                </c:pt>
                <c:pt idx="695">
                  <c:v>-90.449641644581106</c:v>
                </c:pt>
                <c:pt idx="696">
                  <c:v>-90.439407000364881</c:v>
                </c:pt>
                <c:pt idx="697">
                  <c:v>-90.429405295113625</c:v>
                </c:pt>
                <c:pt idx="698">
                  <c:v>-90.41963122848999</c:v>
                </c:pt>
                <c:pt idx="699">
                  <c:v>-90.410079620673542</c:v>
                </c:pt>
                <c:pt idx="700">
                  <c:v>-90.400745409626353</c:v>
                </c:pt>
                <c:pt idx="701">
                  <c:v>-90.391623648420193</c:v>
                </c:pt>
                <c:pt idx="702">
                  <c:v>-90.382709502624081</c:v>
                </c:pt>
                <c:pt idx="703">
                  <c:v>-90.373998247751032</c:v>
                </c:pt>
                <c:pt idx="704">
                  <c:v>-90.365485266761667</c:v>
                </c:pt>
                <c:pt idx="705">
                  <c:v>-90.357166047625284</c:v>
                </c:pt>
                <c:pt idx="706">
                  <c:v>-90.349036180935016</c:v>
                </c:pt>
                <c:pt idx="707">
                  <c:v>-90.341091357577653</c:v>
                </c:pt>
                <c:pt idx="708">
                  <c:v>-90.333327366455535</c:v>
                </c:pt>
                <c:pt idx="709">
                  <c:v>-90.325740092260375</c:v>
                </c:pt>
                <c:pt idx="710">
                  <c:v>-90.318325513297381</c:v>
                </c:pt>
                <c:pt idx="711">
                  <c:v>-90.311079699358316</c:v>
                </c:pt>
                <c:pt idx="712">
                  <c:v>-90.303998809642977</c:v>
                </c:pt>
                <c:pt idx="713">
                  <c:v>-90.297079090727649</c:v>
                </c:pt>
                <c:pt idx="714">
                  <c:v>-90.290316874579787</c:v>
                </c:pt>
                <c:pt idx="715">
                  <c:v>-90.283708576617016</c:v>
                </c:pt>
                <c:pt idx="716">
                  <c:v>-90.277250693810814</c:v>
                </c:pt>
                <c:pt idx="717">
                  <c:v>-90.270939802832842</c:v>
                </c:pt>
                <c:pt idx="718">
                  <c:v>-90.264772558243251</c:v>
                </c:pt>
                <c:pt idx="719">
                  <c:v>-90.258745690720133</c:v>
                </c:pt>
                <c:pt idx="720">
                  <c:v>-90.252856005329164</c:v>
                </c:pt>
                <c:pt idx="721">
                  <c:v>-90.247100379832318</c:v>
                </c:pt>
                <c:pt idx="722">
                  <c:v>-90.24147576303524</c:v>
                </c:pt>
                <c:pt idx="723">
                  <c:v>-90.2359791731716</c:v>
                </c:pt>
                <c:pt idx="724">
                  <c:v>-90.230607696324796</c:v>
                </c:pt>
                <c:pt idx="725">
                  <c:v>-90.225358484884779</c:v>
                </c:pt>
                <c:pt idx="726">
                  <c:v>-90.220228756040328</c:v>
                </c:pt>
                <c:pt idx="727">
                  <c:v>-90.215215790305578</c:v>
                </c:pt>
                <c:pt idx="728">
                  <c:v>-90.210316930079472</c:v>
                </c:pt>
                <c:pt idx="729">
                  <c:v>-90.205529578238739</c:v>
                </c:pt>
                <c:pt idx="730">
                  <c:v>-90.200851196762031</c:v>
                </c:pt>
                <c:pt idx="731">
                  <c:v>-90.196279305385815</c:v>
                </c:pt>
                <c:pt idx="732">
                  <c:v>-90.191811480290596</c:v>
                </c:pt>
                <c:pt idx="733">
                  <c:v>-90.187445352816923</c:v>
                </c:pt>
                <c:pt idx="734">
                  <c:v>-90.183178608210781</c:v>
                </c:pt>
                <c:pt idx="735">
                  <c:v>-90.179008984397271</c:v>
                </c:pt>
                <c:pt idx="736">
                  <c:v>-90.174934270782231</c:v>
                </c:pt>
                <c:pt idx="737">
                  <c:v>-90.170952307081095</c:v>
                </c:pt>
                <c:pt idx="738">
                  <c:v>-90.167060982174263</c:v>
                </c:pt>
                <c:pt idx="739">
                  <c:v>-90.163258232988795</c:v>
                </c:pt>
                <c:pt idx="740">
                  <c:v>-90.159542043405125</c:v>
                </c:pt>
                <c:pt idx="741">
                  <c:v>-90.155910443188674</c:v>
                </c:pt>
                <c:pt idx="742">
                  <c:v>-90.152361506946264</c:v>
                </c:pt>
                <c:pt idx="743">
                  <c:v>-90.14889335310545</c:v>
                </c:pt>
                <c:pt idx="744">
                  <c:v>-90.14550414291773</c:v>
                </c:pt>
                <c:pt idx="745">
                  <c:v>-90.142192079484033</c:v>
                </c:pt>
                <c:pt idx="746">
                  <c:v>-90.138955406802467</c:v>
                </c:pt>
                <c:pt idx="747">
                  <c:v>-90.135792408837858</c:v>
                </c:pt>
                <c:pt idx="748">
                  <c:v>-90.132701408612121</c:v>
                </c:pt>
                <c:pt idx="749">
                  <c:v>-90.129680767315776</c:v>
                </c:pt>
                <c:pt idx="750">
                  <c:v>-90.126728883439114</c:v>
                </c:pt>
                <c:pt idx="751">
                  <c:v>-90.123844191923666</c:v>
                </c:pt>
                <c:pt idx="752">
                  <c:v>-90.121025163332561</c:v>
                </c:pt>
                <c:pt idx="753">
                  <c:v>-90.118270303039949</c:v>
                </c:pt>
                <c:pt idx="754">
                  <c:v>-90.115578150438836</c:v>
                </c:pt>
                <c:pt idx="755">
                  <c:v>-90.112947278166899</c:v>
                </c:pt>
                <c:pt idx="756">
                  <c:v>-90.11037629135005</c:v>
                </c:pt>
                <c:pt idx="757">
                  <c:v>-90.107863826862783</c:v>
                </c:pt>
                <c:pt idx="758">
                  <c:v>-90.105408552606022</c:v>
                </c:pt>
                <c:pt idx="759">
                  <c:v>-90.103009166800788</c:v>
                </c:pt>
                <c:pt idx="760">
                  <c:v>-90.100664397298203</c:v>
                </c:pt>
                <c:pt idx="761">
                  <c:v>-90.098373000905241</c:v>
                </c:pt>
                <c:pt idx="762">
                  <c:v>-90.096133762725657</c:v>
                </c:pt>
                <c:pt idx="763">
                  <c:v>-90.093945495515982</c:v>
                </c:pt>
                <c:pt idx="764">
                  <c:v>-90.091807039056292</c:v>
                </c:pt>
                <c:pt idx="765">
                  <c:v>-90.089717259535078</c:v>
                </c:pt>
                <c:pt idx="766">
                  <c:v>-90.0876750489481</c:v>
                </c:pt>
                <c:pt idx="767">
                  <c:v>-90.085679324511318</c:v>
                </c:pt>
                <c:pt idx="768">
                  <c:v>-90.083729028086708</c:v>
                </c:pt>
                <c:pt idx="769">
                  <c:v>-90.081823125621185</c:v>
                </c:pt>
                <c:pt idx="770">
                  <c:v>-90.079960606598817</c:v>
                </c:pt>
                <c:pt idx="771">
                  <c:v>-90.078140483504711</c:v>
                </c:pt>
                <c:pt idx="772">
                  <c:v>-90.076361791301863</c:v>
                </c:pt>
                <c:pt idx="773">
                  <c:v>-90.074623586919216</c:v>
                </c:pt>
                <c:pt idx="774">
                  <c:v>-90.072924948752032</c:v>
                </c:pt>
                <c:pt idx="775">
                  <c:v>-90.071264976173083</c:v>
                </c:pt>
                <c:pt idx="776">
                  <c:v>-90.069642789055237</c:v>
                </c:pt>
                <c:pt idx="777">
                  <c:v>-90.068057527304958</c:v>
                </c:pt>
                <c:pt idx="778">
                  <c:v>-90.066508350406281</c:v>
                </c:pt>
                <c:pt idx="779">
                  <c:v>-90.064994436975013</c:v>
                </c:pt>
                <c:pt idx="780">
                  <c:v>-90.063514984323675</c:v>
                </c:pt>
                <c:pt idx="781">
                  <c:v>-90.062069208035609</c:v>
                </c:pt>
                <c:pt idx="782">
                  <c:v>-90.060656341549247</c:v>
                </c:pt>
                <c:pt idx="783">
                  <c:v>-90.059275635751632</c:v>
                </c:pt>
                <c:pt idx="784">
                  <c:v>-90.057926358581426</c:v>
                </c:pt>
                <c:pt idx="785">
                  <c:v>-90.056607794640612</c:v>
                </c:pt>
                <c:pt idx="786">
                  <c:v>-90.055319244815323</c:v>
                </c:pt>
                <c:pt idx="787">
                  <c:v>-90.054060025905201</c:v>
                </c:pt>
                <c:pt idx="788">
                  <c:v>-90.052829470261088</c:v>
                </c:pt>
                <c:pt idx="789">
                  <c:v>-90.051626925431037</c:v>
                </c:pt>
                <c:pt idx="790">
                  <c:v>-90.050451753814656</c:v>
                </c:pt>
                <c:pt idx="791">
                  <c:v>-90.049303332324726</c:v>
                </c:pt>
                <c:pt idx="792">
                  <c:v>-90.04818105205706</c:v>
                </c:pt>
                <c:pt idx="793">
                  <c:v>-90.047084317967617</c:v>
                </c:pt>
                <c:pt idx="794">
                  <c:v>-90.046012548557059</c:v>
                </c:pt>
                <c:pt idx="795">
                  <c:v>-90.044965175562339</c:v>
                </c:pt>
                <c:pt idx="796">
                  <c:v>-90.043941643655572</c:v>
                </c:pt>
                <c:pt idx="797">
                  <c:v>-90.042941410149439</c:v>
                </c:pt>
                <c:pt idx="798">
                  <c:v>-90.04196394470965</c:v>
                </c:pt>
                <c:pt idx="799">
                  <c:v>-90.041008729073511</c:v>
                </c:pt>
                <c:pt idx="800">
                  <c:v>-90.040075256775495</c:v>
                </c:pt>
                <c:pt idx="801">
                  <c:v>-90.039163032878434</c:v>
                </c:pt>
                <c:pt idx="802">
                  <c:v>-90.038271573711114</c:v>
                </c:pt>
                <c:pt idx="803">
                  <c:v>-90.037400406612022</c:v>
                </c:pt>
                <c:pt idx="804">
                  <c:v>-90.036549069678657</c:v>
                </c:pt>
                <c:pt idx="805">
                  <c:v>-90.035717111522544</c:v>
                </c:pt>
                <c:pt idx="806">
                  <c:v>-90.03490409103</c:v>
                </c:pt>
                <c:pt idx="807">
                  <c:v>-90.034109577128262</c:v>
                </c:pt>
                <c:pt idx="808">
                  <c:v>-90.033333148556906</c:v>
                </c:pt>
                <c:pt idx="809">
                  <c:v>-90.032574393644467</c:v>
                </c:pt>
                <c:pt idx="810">
                  <c:v>-90.031832910090216</c:v>
                </c:pt>
                <c:pt idx="811">
                  <c:v>-90.031108304750887</c:v>
                </c:pt>
                <c:pt idx="812">
                  <c:v>-90.030400193432172</c:v>
                </c:pt>
                <c:pt idx="813">
                  <c:v>-90.029708200684965</c:v>
                </c:pt>
                <c:pt idx="814">
                  <c:v>-90.029031959606513</c:v>
                </c:pt>
                <c:pt idx="815">
                  <c:v>-90.028371111645725</c:v>
                </c:pt>
                <c:pt idx="816">
                  <c:v>-90.027725306412918</c:v>
                </c:pt>
                <c:pt idx="817">
                  <c:v>-90.027094201494421</c:v>
                </c:pt>
                <c:pt idx="818">
                  <c:v>-90.026477462270691</c:v>
                </c:pt>
              </c:numCache>
            </c:numRef>
          </c:yVal>
          <c:smooth val="1"/>
          <c:extLst>
            <c:ext xmlns:c16="http://schemas.microsoft.com/office/drawing/2014/chart" uri="{C3380CC4-5D6E-409C-BE32-E72D297353CC}">
              <c16:uniqueId val="{00000000-9647-4C25-AC02-9AC85E218214}"/>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Sheet2!$AQ$4:$AQ$822</c:f>
              <c:numCache>
                <c:formatCode>0.0000</c:formatCode>
                <c:ptCount val="819"/>
                <c:pt idx="0">
                  <c:v>-82.694962108556652</c:v>
                </c:pt>
                <c:pt idx="1">
                  <c:v>-82.534956534359438</c:v>
                </c:pt>
                <c:pt idx="2">
                  <c:v>-82.371160207216732</c:v>
                </c:pt>
                <c:pt idx="3">
                  <c:v>-82.203497998796735</c:v>
                </c:pt>
                <c:pt idx="4">
                  <c:v>-82.031893539633856</c:v>
                </c:pt>
                <c:pt idx="5">
                  <c:v>-81.856269232970064</c:v>
                </c:pt>
                <c:pt idx="6">
                  <c:v>-81.676546271422666</c:v>
                </c:pt>
                <c:pt idx="7">
                  <c:v>-81.492644656689947</c:v>
                </c:pt>
                <c:pt idx="8">
                  <c:v>-81.304483222515501</c:v>
                </c:pt>
                <c:pt idx="9">
                  <c:v>-81.111979661144446</c:v>
                </c:pt>
                <c:pt idx="10">
                  <c:v>-80.915050553515172</c:v>
                </c:pt>
                <c:pt idx="11">
                  <c:v>-80.713611403441973</c:v>
                </c:pt>
                <c:pt idx="12">
                  <c:v>-80.50757667605555</c:v>
                </c:pt>
                <c:pt idx="13">
                  <c:v>-80.296859840779149</c:v>
                </c:pt>
                <c:pt idx="14">
                  <c:v>-80.081373419130827</c:v>
                </c:pt>
                <c:pt idx="15">
                  <c:v>-79.86102903765196</c:v>
                </c:pt>
                <c:pt idx="16">
                  <c:v>-79.63573748627482</c:v>
                </c:pt>
                <c:pt idx="17">
                  <c:v>-79.405408782451218</c:v>
                </c:pt>
                <c:pt idx="18">
                  <c:v>-79.169952241375668</c:v>
                </c:pt>
                <c:pt idx="19">
                  <c:v>-78.929276552645007</c:v>
                </c:pt>
                <c:pt idx="20">
                  <c:v>-78.683289863705909</c:v>
                </c:pt>
                <c:pt idx="21">
                  <c:v>-78.431899870449115</c:v>
                </c:pt>
                <c:pt idx="22">
                  <c:v>-78.175013915315759</c:v>
                </c:pt>
                <c:pt idx="23">
                  <c:v>-77.912539093286853</c:v>
                </c:pt>
                <c:pt idx="24">
                  <c:v>-77.644382366129946</c:v>
                </c:pt>
                <c:pt idx="25">
                  <c:v>-77.370450685278925</c:v>
                </c:pt>
                <c:pt idx="26">
                  <c:v>-77.090651123722907</c:v>
                </c:pt>
                <c:pt idx="27">
                  <c:v>-76.804891017276489</c:v>
                </c:pt>
                <c:pt idx="28">
                  <c:v>-76.513078115598432</c:v>
                </c:pt>
                <c:pt idx="29">
                  <c:v>-76.21512074331703</c:v>
                </c:pt>
                <c:pt idx="30">
                  <c:v>-75.910927971607663</c:v>
                </c:pt>
                <c:pt idx="31">
                  <c:v>-75.600409800552569</c:v>
                </c:pt>
                <c:pt idx="32">
                  <c:v>-75.283477352591774</c:v>
                </c:pt>
                <c:pt idx="33">
                  <c:v>-74.960043077348871</c:v>
                </c:pt>
                <c:pt idx="34">
                  <c:v>-74.630020968086242</c:v>
                </c:pt>
                <c:pt idx="35">
                  <c:v>-74.293326790006688</c:v>
                </c:pt>
                <c:pt idx="36">
                  <c:v>-73.94987832057835</c:v>
                </c:pt>
                <c:pt idx="37">
                  <c:v>-73.599595602010439</c:v>
                </c:pt>
                <c:pt idx="38">
                  <c:v>-73.242401205953044</c:v>
                </c:pt>
                <c:pt idx="39">
                  <c:v>-72.87822051043112</c:v>
                </c:pt>
                <c:pt idx="40">
                  <c:v>-72.506981988954323</c:v>
                </c:pt>
                <c:pt idx="41">
                  <c:v>-72.128617511664686</c:v>
                </c:pt>
                <c:pt idx="42">
                  <c:v>-71.743062658299635</c:v>
                </c:pt>
                <c:pt idx="43">
                  <c:v>-71.350257042652743</c:v>
                </c:pt>
                <c:pt idx="44">
                  <c:v>-70.950144648111461</c:v>
                </c:pt>
                <c:pt idx="45">
                  <c:v>-70.54267417373957</c:v>
                </c:pt>
                <c:pt idx="46">
                  <c:v>-70.127799390251766</c:v>
                </c:pt>
                <c:pt idx="47">
                  <c:v>-69.70547950509922</c:v>
                </c:pt>
                <c:pt idx="48">
                  <c:v>-69.275679535748154</c:v>
                </c:pt>
                <c:pt idx="49">
                  <c:v>-68.838370690089064</c:v>
                </c:pt>
                <c:pt idx="50">
                  <c:v>-68.393530752764022</c:v>
                </c:pt>
                <c:pt idx="51">
                  <c:v>-67.941144476040506</c:v>
                </c:pt>
                <c:pt idx="52">
                  <c:v>-67.481203973700559</c:v>
                </c:pt>
                <c:pt idx="53">
                  <c:v>-67.013709116246474</c:v>
                </c:pt>
                <c:pt idx="54">
                  <c:v>-66.538667925557306</c:v>
                </c:pt>
                <c:pt idx="55">
                  <c:v>-66.056096966962613</c:v>
                </c:pt>
                <c:pt idx="56">
                  <c:v>-65.566021736533401</c:v>
                </c:pt>
                <c:pt idx="57">
                  <c:v>-65.068477041227737</c:v>
                </c:pt>
                <c:pt idx="58">
                  <c:v>-64.563507369373497</c:v>
                </c:pt>
                <c:pt idx="59">
                  <c:v>-64.051167248823759</c:v>
                </c:pt>
                <c:pt idx="60">
                  <c:v>-63.531521589986411</c:v>
                </c:pt>
                <c:pt idx="61">
                  <c:v>-63.00464601081044</c:v>
                </c:pt>
                <c:pt idx="62">
                  <c:v>-62.470627140711514</c:v>
                </c:pt>
                <c:pt idx="63">
                  <c:v>-61.929562900340493</c:v>
                </c:pt>
                <c:pt idx="64">
                  <c:v>-61.381562754045227</c:v>
                </c:pt>
                <c:pt idx="65">
                  <c:v>-60.826747931851848</c:v>
                </c:pt>
                <c:pt idx="66">
                  <c:v>-60.265251617797247</c:v>
                </c:pt>
                <c:pt idx="67">
                  <c:v>-59.697219101487399</c:v>
                </c:pt>
                <c:pt idx="68">
                  <c:v>-59.122807889833624</c:v>
                </c:pt>
                <c:pt idx="69">
                  <c:v>-58.542187776038332</c:v>
                </c:pt>
                <c:pt idx="70">
                  <c:v>-57.955540863060016</c:v>
                </c:pt>
                <c:pt idx="71">
                  <c:v>-57.36306153899222</c:v>
                </c:pt>
                <c:pt idx="72">
                  <c:v>-56.7649564020344</c:v>
                </c:pt>
                <c:pt idx="73">
                  <c:v>-56.161444133024034</c:v>
                </c:pt>
                <c:pt idx="74">
                  <c:v>-55.552755313829252</c:v>
                </c:pt>
                <c:pt idx="75">
                  <c:v>-54.939132190274805</c:v>
                </c:pt>
                <c:pt idx="76">
                  <c:v>-54.320828378683437</c:v>
                </c:pt>
                <c:pt idx="77">
                  <c:v>-53.698108515559511</c:v>
                </c:pt>
                <c:pt idx="78">
                  <c:v>-53.071247850417272</c:v>
                </c:pt>
                <c:pt idx="79">
                  <c:v>-52.44053178225375</c:v>
                </c:pt>
                <c:pt idx="80">
                  <c:v>-51.806255340686093</c:v>
                </c:pt>
                <c:pt idx="81">
                  <c:v>-51.168722613300886</c:v>
                </c:pt>
                <c:pt idx="82">
                  <c:v>-50.528246121298039</c:v>
                </c:pt>
                <c:pt idx="83">
                  <c:v>-49.88514614604091</c:v>
                </c:pt>
                <c:pt idx="84">
                  <c:v>-49.239750009642258</c:v>
                </c:pt>
                <c:pt idx="85">
                  <c:v>-48.592391313213746</c:v>
                </c:pt>
                <c:pt idx="86">
                  <c:v>-47.943409136874202</c:v>
                </c:pt>
                <c:pt idx="87">
                  <c:v>-47.293147206043713</c:v>
                </c:pt>
                <c:pt idx="88">
                  <c:v>-46.641953028938531</c:v>
                </c:pt>
                <c:pt idx="89">
                  <c:v>-45.990177010514756</c:v>
                </c:pt>
                <c:pt idx="90">
                  <c:v>-45.338171548388964</c:v>
                </c:pt>
                <c:pt idx="91">
                  <c:v>-44.686290116474993</c:v>
                </c:pt>
                <c:pt idx="92">
                  <c:v>-44.03488634222618</c:v>
                </c:pt>
                <c:pt idx="93">
                  <c:v>-43.384313083447481</c:v>
                </c:pt>
                <c:pt idx="94">
                  <c:v>-42.734921510648043</c:v>
                </c:pt>
                <c:pt idx="95">
                  <c:v>-42.087060200839701</c:v>
                </c:pt>
                <c:pt idx="96">
                  <c:v>-41.441074248549683</c:v>
                </c:pt>
                <c:pt idx="97">
                  <c:v>-40.797304399612464</c:v>
                </c:pt>
                <c:pt idx="98">
                  <c:v>-40.15608621303862</c:v>
                </c:pt>
                <c:pt idx="99">
                  <c:v>-39.517749255930667</c:v>
                </c:pt>
                <c:pt idx="100">
                  <c:v>-38.882616336038566</c:v>
                </c:pt>
                <c:pt idx="101">
                  <c:v>-38.251002776121275</c:v>
                </c:pt>
                <c:pt idx="102">
                  <c:v>-37.623215733818157</c:v>
                </c:pt>
                <c:pt idx="103">
                  <c:v>-36.9995535702406</c:v>
                </c:pt>
                <c:pt idx="104">
                  <c:v>-36.380305269979019</c:v>
                </c:pt>
                <c:pt idx="105">
                  <c:v>-35.765749914692158</c:v>
                </c:pt>
                <c:pt idx="106">
                  <c:v>-35.156156211911401</c:v>
                </c:pt>
                <c:pt idx="107">
                  <c:v>-34.551782080163392</c:v>
                </c:pt>
                <c:pt idx="108">
                  <c:v>-33.952874290992114</c:v>
                </c:pt>
                <c:pt idx="109">
                  <c:v>-33.359668167961459</c:v>
                </c:pt>
                <c:pt idx="110">
                  <c:v>-32.772387342238325</c:v>
                </c:pt>
                <c:pt idx="111">
                  <c:v>-32.191243563907754</c:v>
                </c:pt>
                <c:pt idx="112">
                  <c:v>-31.616436567755542</c:v>
                </c:pt>
                <c:pt idx="113">
                  <c:v>-31.048153991875331</c:v>
                </c:pt>
                <c:pt idx="114">
                  <c:v>-30.486571347118701</c:v>
                </c:pt>
                <c:pt idx="115">
                  <c:v>-29.931852035112218</c:v>
                </c:pt>
                <c:pt idx="116">
                  <c:v>-29.384147412310316</c:v>
                </c:pt>
                <c:pt idx="117">
                  <c:v>-28.843596897346494</c:v>
                </c:pt>
                <c:pt idx="118">
                  <c:v>-28.310328118775896</c:v>
                </c:pt>
                <c:pt idx="119">
                  <c:v>-27.784457100180212</c:v>
                </c:pt>
                <c:pt idx="120">
                  <c:v>-27.266088479518992</c:v>
                </c:pt>
                <c:pt idx="121">
                  <c:v>-26.755315759565939</c:v>
                </c:pt>
                <c:pt idx="122">
                  <c:v>-26.252221586255196</c:v>
                </c:pt>
                <c:pt idx="123">
                  <c:v>-25.756878051784636</c:v>
                </c:pt>
                <c:pt idx="124">
                  <c:v>-25.269347019369771</c:v>
                </c:pt>
                <c:pt idx="125">
                  <c:v>-24.789680466619572</c:v>
                </c:pt>
                <c:pt idx="126">
                  <c:v>-24.317920844599499</c:v>
                </c:pt>
                <c:pt idx="127">
                  <c:v>-23.85410144976635</c:v>
                </c:pt>
                <c:pt idx="128">
                  <c:v>-23.398246806089073</c:v>
                </c:pt>
                <c:pt idx="129">
                  <c:v>-22.950373054815635</c:v>
                </c:pt>
                <c:pt idx="130">
                  <c:v>-22.510488349500609</c:v>
                </c:pt>
                <c:pt idx="131">
                  <c:v>-22.078593254068558</c:v>
                </c:pt>
                <c:pt idx="132">
                  <c:v>-21.65468114185542</c:v>
                </c:pt>
                <c:pt idx="133">
                  <c:v>-21.238738593736311</c:v>
                </c:pt>
                <c:pt idx="134">
                  <c:v>-20.830745793618537</c:v>
                </c:pt>
                <c:pt idx="135">
                  <c:v>-20.430676919741536</c:v>
                </c:pt>
                <c:pt idx="136">
                  <c:v>-20.038500530391573</c:v>
                </c:pt>
                <c:pt idx="137">
                  <c:v>-19.654179942794187</c:v>
                </c:pt>
                <c:pt idx="138">
                  <c:v>-19.2776736041018</c:v>
                </c:pt>
                <c:pt idx="139">
                  <c:v>-18.908935453537325</c:v>
                </c:pt>
                <c:pt idx="140">
                  <c:v>-18.5479152748944</c:v>
                </c:pt>
                <c:pt idx="141">
                  <c:v>-18.194559038723551</c:v>
                </c:pt>
                <c:pt idx="142">
                  <c:v>-17.848809233655942</c:v>
                </c:pt>
                <c:pt idx="143">
                  <c:v>-17.510605186428855</c:v>
                </c:pt>
                <c:pt idx="144">
                  <c:v>-17.179883370282415</c:v>
                </c:pt>
                <c:pt idx="145">
                  <c:v>-16.856577701492157</c:v>
                </c:pt>
                <c:pt idx="146">
                  <c:v>-16.540619823889379</c:v>
                </c:pt>
                <c:pt idx="147">
                  <c:v>-16.231939381301284</c:v>
                </c:pt>
                <c:pt idx="148">
                  <c:v>-15.930464277913064</c:v>
                </c:pt>
                <c:pt idx="149">
                  <c:v>-15.636120926617654</c:v>
                </c:pt>
                <c:pt idx="150">
                  <c:v>-15.348834485476253</c:v>
                </c:pt>
                <c:pt idx="151">
                  <c:v>-15.068529082459877</c:v>
                </c:pt>
                <c:pt idx="152">
                  <c:v>-14.795128028687204</c:v>
                </c:pt>
                <c:pt idx="153">
                  <c:v>-14.52855402040926</c:v>
                </c:pt>
                <c:pt idx="154">
                  <c:v>-14.2687293300229</c:v>
                </c:pt>
                <c:pt idx="155">
                  <c:v>-14.015575986421773</c:v>
                </c:pt>
                <c:pt idx="156">
                  <c:v>-13.769015945013392</c:v>
                </c:pt>
                <c:pt idx="157">
                  <c:v>-13.528971247748832</c:v>
                </c:pt>
                <c:pt idx="158">
                  <c:v>-13.295364173523883</c:v>
                </c:pt>
                <c:pt idx="159">
                  <c:v>-13.068117379320155</c:v>
                </c:pt>
                <c:pt idx="160">
                  <c:v>-12.847154032460317</c:v>
                </c:pt>
                <c:pt idx="161">
                  <c:v>-12.632397934356078</c:v>
                </c:pt>
                <c:pt idx="162">
                  <c:v>-12.423773636126498</c:v>
                </c:pt>
                <c:pt idx="163">
                  <c:v>-12.221206546464849</c:v>
                </c:pt>
                <c:pt idx="164">
                  <c:v>-12.024623032127353</c:v>
                </c:pt>
                <c:pt idx="165">
                  <c:v>-11.833950511412764</c:v>
                </c:pt>
                <c:pt idx="166">
                  <c:v>-11.649117540995428</c:v>
                </c:pt>
                <c:pt idx="167">
                  <c:v>-11.470053896466462</c:v>
                </c:pt>
                <c:pt idx="168">
                  <c:v>-11.296690646929157</c:v>
                </c:pt>
                <c:pt idx="169">
                  <c:v>-11.128960223985166</c:v>
                </c:pt>
                <c:pt idx="170">
                  <c:v>-10.966796485438094</c:v>
                </c:pt>
                <c:pt idx="171">
                  <c:v>-10.810134774029931</c:v>
                </c:pt>
                <c:pt idx="172">
                  <c:v>-10.6589119715153</c:v>
                </c:pt>
                <c:pt idx="173">
                  <c:v>-10.513066548366297</c:v>
                </c:pt>
                <c:pt idx="174">
                  <c:v>-10.372538609389965</c:v>
                </c:pt>
                <c:pt idx="175">
                  <c:v>-10.237269935528346</c:v>
                </c:pt>
                <c:pt idx="176">
                  <c:v>-10.107204022099152</c:v>
                </c:pt>
                <c:pt idx="177">
                  <c:v>-9.982286113724351</c:v>
                </c:pt>
                <c:pt idx="178">
                  <c:v>-9.8624632361809947</c:v>
                </c:pt>
                <c:pt idx="179">
                  <c:v>-9.7476842253991816</c:v>
                </c:pt>
                <c:pt idx="180">
                  <c:v>-9.637899753818914</c:v>
                </c:pt>
                <c:pt idx="181">
                  <c:v>-9.5330623543080719</c:v>
                </c:pt>
                <c:pt idx="182">
                  <c:v>-9.433126441832373</c:v>
                </c:pt>
                <c:pt idx="183">
                  <c:v>-9.3380483330581274</c:v>
                </c:pt>
                <c:pt idx="184">
                  <c:v>-9.2477862640580391</c:v>
                </c:pt>
                <c:pt idx="185">
                  <c:v>-9.1623004062810587</c:v>
                </c:pt>
                <c:pt idx="186">
                  <c:v>-9.0815528809370907</c:v>
                </c:pt>
                <c:pt idx="187">
                  <c:v>-9.0055077719391523</c:v>
                </c:pt>
                <c:pt idx="188">
                  <c:v>-8.9341311375352355</c:v>
                </c:pt>
                <c:pt idx="189">
                  <c:v>-8.8673910207551891</c:v>
                </c:pt>
                <c:pt idx="190">
                  <c:v>-8.8052574587880788</c:v>
                </c:pt>
                <c:pt idx="191">
                  <c:v>-8.7477024913990942</c:v>
                </c:pt>
                <c:pt idx="192">
                  <c:v>-8.6947001684855483</c:v>
                </c:pt>
                <c:pt idx="193">
                  <c:v>-8.646226556865793</c:v>
                </c:pt>
                <c:pt idx="194">
                  <c:v>-8.6022597463867196</c:v>
                </c:pt>
                <c:pt idx="195">
                  <c:v>-8.5627798554284329</c:v>
                </c:pt>
                <c:pt idx="196">
                  <c:v>-8.5277690358790998</c:v>
                </c:pt>
                <c:pt idx="197">
                  <c:v>-8.4972114776451431</c:v>
                </c:pt>
                <c:pt idx="198">
                  <c:v>-8.4710934127565043</c:v>
                </c:pt>
                <c:pt idx="199">
                  <c:v>-8.4494031191207597</c:v>
                </c:pt>
                <c:pt idx="200">
                  <c:v>-8.4321309239729718</c:v>
                </c:pt>
                <c:pt idx="201">
                  <c:v>-8.4192692070637989</c:v>
                </c:pt>
                <c:pt idx="202">
                  <c:v>-8.4108124036214029</c:v>
                </c:pt>
                <c:pt idx="203">
                  <c:v>-8.4067570071183084</c:v>
                </c:pt>
                <c:pt idx="204">
                  <c:v>-8.4071015718681164</c:v>
                </c:pt>
                <c:pt idx="205">
                  <c:v>-8.4118467154722829</c:v>
                </c:pt>
                <c:pt idx="206">
                  <c:v>-8.4209951211316554</c:v>
                </c:pt>
                <c:pt idx="207">
                  <c:v>-8.4345515398321158</c:v>
                </c:pt>
                <c:pt idx="208">
                  <c:v>-8.4525227924087591</c:v>
                </c:pt>
                <c:pt idx="209">
                  <c:v>-8.4749177714880464</c:v>
                </c:pt>
                <c:pt idx="210">
                  <c:v>-8.5017474433013618</c:v>
                </c:pt>
                <c:pt idx="211">
                  <c:v>-8.5330248493596308</c:v>
                </c:pt>
                <c:pt idx="212">
                  <c:v>-8.5687651079716716</c:v>
                </c:pt>
                <c:pt idx="213">
                  <c:v>-8.6089854155856163</c:v>
                </c:pt>
                <c:pt idx="214">
                  <c:v>-8.6537050479252837</c:v>
                </c:pt>
                <c:pt idx="215">
                  <c:v>-8.7029453608900091</c:v>
                </c:pt>
                <c:pt idx="216">
                  <c:v>-8.7567297911790263</c:v>
                </c:pt>
                <c:pt idx="217">
                  <c:v>-8.8150838565970489</c:v>
                </c:pt>
                <c:pt idx="218">
                  <c:v>-8.878035155991256</c:v>
                </c:pt>
                <c:pt idx="219">
                  <c:v>-8.9456133687639827</c:v>
                </c:pt>
                <c:pt idx="220">
                  <c:v>-9.0178502538993097</c:v>
                </c:pt>
                <c:pt idx="221">
                  <c:v>-9.0947796484349972</c:v>
                </c:pt>
                <c:pt idx="222">
                  <c:v>-9.1764374653051348</c:v>
                </c:pt>
                <c:pt idx="223">
                  <c:v>-9.2628616904716043</c:v>
                </c:pt>
                <c:pt idx="224">
                  <c:v>-9.3540923792555315</c:v>
                </c:pt>
                <c:pt idx="225">
                  <c:v>-9.4501716517722354</c:v>
                </c:pt>
                <c:pt idx="226">
                  <c:v>-9.5511436873663307</c:v>
                </c:pt>
                <c:pt idx="227">
                  <c:v>-9.6570547179348196</c:v>
                </c:pt>
                <c:pt idx="228">
                  <c:v>-9.7679530200182985</c:v>
                </c:pt>
                <c:pt idx="229">
                  <c:v>-9.8838889055321157</c:v>
                </c:pt>
                <c:pt idx="230">
                  <c:v>-10.00491471099985</c:v>
                </c:pt>
                <c:pt idx="231">
                  <c:v>-10.131084785143058</c:v>
                </c:pt>
                <c:pt idx="232">
                  <c:v>-10.262455474671526</c:v>
                </c:pt>
                <c:pt idx="233">
                  <c:v>-10.399085108108318</c:v>
                </c:pt>
                <c:pt idx="234">
                  <c:v>-10.54103397747458</c:v>
                </c:pt>
                <c:pt idx="235">
                  <c:v>-10.688364317647643</c:v>
                </c:pt>
                <c:pt idx="236">
                  <c:v>-10.841140283196754</c:v>
                </c:pt>
                <c:pt idx="237">
                  <c:v>-10.999427922488703</c:v>
                </c:pt>
                <c:pt idx="238">
                  <c:v>-11.16329514884521</c:v>
                </c:pt>
                <c:pt idx="239">
                  <c:v>-11.332811708522222</c:v>
                </c:pt>
                <c:pt idx="240">
                  <c:v>-11.508049145270574</c:v>
                </c:pt>
                <c:pt idx="241">
                  <c:v>-11.689080761224744</c:v>
                </c:pt>
                <c:pt idx="242">
                  <c:v>-11.875981573855787</c:v>
                </c:pt>
                <c:pt idx="243">
                  <c:v>-12.068828268712515</c:v>
                </c:pt>
                <c:pt idx="244">
                  <c:v>-12.267699147663135</c:v>
                </c:pt>
                <c:pt idx="245">
                  <c:v>-12.472674072338874</c:v>
                </c:pt>
                <c:pt idx="246">
                  <c:v>-12.683834402469186</c:v>
                </c:pt>
                <c:pt idx="247">
                  <c:v>-12.901262928787661</c:v>
                </c:pt>
                <c:pt idx="248">
                  <c:v>-13.125043800177639</c:v>
                </c:pt>
                <c:pt idx="249">
                  <c:v>-13.355262444716683</c:v>
                </c:pt>
                <c:pt idx="250">
                  <c:v>-13.592005484270214</c:v>
                </c:pt>
                <c:pt idx="251">
                  <c:v>-13.835360642275456</c:v>
                </c:pt>
                <c:pt idx="252">
                  <c:v>-14.08541664435476</c:v>
                </c:pt>
                <c:pt idx="253">
                  <c:v>-14.342263111383765</c:v>
                </c:pt>
                <c:pt idx="254">
                  <c:v>-14.605990444644481</c:v>
                </c:pt>
                <c:pt idx="255">
                  <c:v>-14.876689702686278</c:v>
                </c:pt>
                <c:pt idx="256">
                  <c:v>-15.154452469519768</c:v>
                </c:pt>
                <c:pt idx="257">
                  <c:v>-15.439370713771263</c:v>
                </c:pt>
                <c:pt idx="258">
                  <c:v>-15.731536638429912</c:v>
                </c:pt>
                <c:pt idx="259">
                  <c:v>-16.031042520829825</c:v>
                </c:pt>
                <c:pt idx="260">
                  <c:v>-16.337980542519276</c:v>
                </c:pt>
                <c:pt idx="261">
                  <c:v>-16.652442608687274</c:v>
                </c:pt>
                <c:pt idx="262">
                  <c:v>-16.97452015683529</c:v>
                </c:pt>
                <c:pt idx="263">
                  <c:v>-17.304303954409082</c:v>
                </c:pt>
                <c:pt idx="264">
                  <c:v>-17.641883885133161</c:v>
                </c:pt>
                <c:pt idx="265">
                  <c:v>-17.987348723827147</c:v>
                </c:pt>
                <c:pt idx="266">
                  <c:v>-18.340785899523858</c:v>
                </c:pt>
                <c:pt idx="267">
                  <c:v>-18.702281246756144</c:v>
                </c:pt>
                <c:pt idx="268">
                  <c:v>-19.071918744934866</c:v>
                </c:pt>
                <c:pt idx="269">
                  <c:v>-19.449780245800902</c:v>
                </c:pt>
                <c:pt idx="270">
                  <c:v>-19.835945189003542</c:v>
                </c:pt>
                <c:pt idx="271">
                  <c:v>-20.230490305934779</c:v>
                </c:pt>
                <c:pt idx="272">
                  <c:v>-20.633489312033966</c:v>
                </c:pt>
                <c:pt idx="273">
                  <c:v>-21.045012587871344</c:v>
                </c:pt>
                <c:pt idx="274">
                  <c:v>-21.465126849419672</c:v>
                </c:pt>
                <c:pt idx="275">
                  <c:v>-21.893894808036663</c:v>
                </c:pt>
                <c:pt idx="276">
                  <c:v>-22.331374820797304</c:v>
                </c:pt>
                <c:pt idx="277">
                  <c:v>-22.777620531945097</c:v>
                </c:pt>
                <c:pt idx="278">
                  <c:v>-23.232680506366087</c:v>
                </c:pt>
                <c:pt idx="279">
                  <c:v>-23.696597856132893</c:v>
                </c:pt>
                <c:pt idx="280">
                  <c:v>-24.169409861317348</c:v>
                </c:pt>
                <c:pt idx="281">
                  <c:v>-24.651147586425335</c:v>
                </c:pt>
                <c:pt idx="282">
                  <c:v>-25.141835493970266</c:v>
                </c:pt>
                <c:pt idx="283">
                  <c:v>-25.641491056865945</c:v>
                </c:pt>
                <c:pt idx="284">
                  <c:v>-26.150124371487635</c:v>
                </c:pt>
                <c:pt idx="285">
                  <c:v>-26.667737773417546</c:v>
                </c:pt>
                <c:pt idx="286">
                  <c:v>-27.194325458057961</c:v>
                </c:pt>
                <c:pt idx="287">
                  <c:v>-27.729873108456989</c:v>
                </c:pt>
                <c:pt idx="288">
                  <c:v>-28.274357532848864</c:v>
                </c:pt>
                <c:pt idx="289">
                  <c:v>-28.827746314557839</c:v>
                </c:pt>
                <c:pt idx="290">
                  <c:v>-29.389997477049604</c:v>
                </c:pt>
                <c:pt idx="291">
                  <c:v>-29.961059167034858</c:v>
                </c:pt>
                <c:pt idx="292">
                  <c:v>-30.540869358632968</c:v>
                </c:pt>
                <c:pt idx="293">
                  <c:v>-31.129355581677615</c:v>
                </c:pt>
                <c:pt idx="294">
                  <c:v>-31.726434677321329</c:v>
                </c:pt>
                <c:pt idx="295">
                  <c:v>-32.33201258408458</c:v>
                </c:pt>
                <c:pt idx="296">
                  <c:v>-32.945984157545809</c:v>
                </c:pt>
                <c:pt idx="297">
                  <c:v>-33.568233026776348</c:v>
                </c:pt>
                <c:pt idx="298">
                  <c:v>-34.198631490585953</c:v>
                </c:pt>
                <c:pt idx="299">
                  <c:v>-34.837040456513812</c:v>
                </c:pt>
                <c:pt idx="300">
                  <c:v>-35.483309425346981</c:v>
                </c:pt>
                <c:pt idx="301">
                  <c:v>-36.137276523750131</c:v>
                </c:pt>
                <c:pt idx="302">
                  <c:v>-36.798768587347439</c:v>
                </c:pt>
                <c:pt idx="303">
                  <c:v>-37.46760129631258</c:v>
                </c:pt>
                <c:pt idx="304">
                  <c:v>-38.14357936519383</c:v>
                </c:pt>
                <c:pt idx="305">
                  <c:v>-38.826496788333131</c:v>
                </c:pt>
                <c:pt idx="306">
                  <c:v>-39.516137141829013</c:v>
                </c:pt>
                <c:pt idx="307">
                  <c:v>-40.212273942553708</c:v>
                </c:pt>
                <c:pt idx="308">
                  <c:v>-40.914671064257604</c:v>
                </c:pt>
                <c:pt idx="309">
                  <c:v>-41.623083210299981</c:v>
                </c:pt>
                <c:pt idx="310">
                  <c:v>-42.337256442024767</c:v>
                </c:pt>
                <c:pt idx="311">
                  <c:v>-43.056928761270868</c:v>
                </c:pt>
                <c:pt idx="312">
                  <c:v>-43.781830744971579</c:v>
                </c:pt>
                <c:pt idx="313">
                  <c:v>-44.511686229263709</c:v>
                </c:pt>
                <c:pt idx="314">
                  <c:v>-45.246213040008143</c:v>
                </c:pt>
                <c:pt idx="315">
                  <c:v>-45.985123766119983</c:v>
                </c:pt>
                <c:pt idx="316">
                  <c:v>-46.728126571632089</c:v>
                </c:pt>
                <c:pt idx="317">
                  <c:v>-47.474926041979955</c:v>
                </c:pt>
                <c:pt idx="318">
                  <c:v>-48.225224059598347</c:v>
                </c:pt>
                <c:pt idx="319">
                  <c:v>-48.978720703580969</c:v>
                </c:pt>
                <c:pt idx="320">
                  <c:v>-49.735115167863512</c:v>
                </c:pt>
                <c:pt idx="321">
                  <c:v>-50.494106692170156</c:v>
                </c:pt>
                <c:pt idx="322">
                  <c:v>-51.255395499804052</c:v>
                </c:pt>
                <c:pt idx="323">
                  <c:v>-52.018683736276678</c:v>
                </c:pt>
                <c:pt idx="324">
                  <c:v>-52.783676402750928</c:v>
                </c:pt>
                <c:pt idx="325">
                  <c:v>-53.550082278331679</c:v>
                </c:pt>
                <c:pt idx="326">
                  <c:v>-54.317614825359236</c:v>
                </c:pt>
                <c:pt idx="327">
                  <c:v>-55.085993072055636</c:v>
                </c:pt>
                <c:pt idx="328">
                  <c:v>-55.85494246712971</c:v>
                </c:pt>
                <c:pt idx="329">
                  <c:v>-56.624195701262281</c:v>
                </c:pt>
                <c:pt idx="330">
                  <c:v>-57.393493490763426</c:v>
                </c:pt>
                <c:pt idx="331">
                  <c:v>-58.162585319106782</c:v>
                </c:pt>
                <c:pt idx="332">
                  <c:v>-58.931230132501483</c:v>
                </c:pt>
                <c:pt idx="333">
                  <c:v>-59.699196986146077</c:v>
                </c:pt>
                <c:pt idx="334">
                  <c:v>-60.466265638315299</c:v>
                </c:pt>
                <c:pt idx="335">
                  <c:v>-61.232227089953881</c:v>
                </c:pt>
                <c:pt idx="336">
                  <c:v>-61.996884067971351</c:v>
                </c:pt>
                <c:pt idx="337">
                  <c:v>-62.760051450972064</c:v>
                </c:pt>
                <c:pt idx="338">
                  <c:v>-63.521556636641044</c:v>
                </c:pt>
                <c:pt idx="339">
                  <c:v>-64.281239850532899</c:v>
                </c:pt>
                <c:pt idx="340">
                  <c:v>-65.038954396463112</c:v>
                </c:pt>
                <c:pt idx="341">
                  <c:v>-65.794566849155729</c:v>
                </c:pt>
                <c:pt idx="342">
                  <c:v>-66.547957190206503</c:v>
                </c:pt>
                <c:pt idx="343">
                  <c:v>-67.299018888798543</c:v>
                </c:pt>
                <c:pt idx="344">
                  <c:v>-68.047658928934212</c:v>
                </c:pt>
                <c:pt idx="345">
                  <c:v>-68.793797785243129</c:v>
                </c:pt>
                <c:pt idx="346">
                  <c:v>-69.537369349668467</c:v>
                </c:pt>
                <c:pt idx="347">
                  <c:v>-70.278320811539928</c:v>
                </c:pt>
                <c:pt idx="348">
                  <c:v>-71.016612493699711</c:v>
                </c:pt>
                <c:pt idx="349">
                  <c:v>-71.752217647466367</c:v>
                </c:pt>
                <c:pt idx="350">
                  <c:v>-72.485122209299348</c:v>
                </c:pt>
                <c:pt idx="351">
                  <c:v>-73.215324522066737</c:v>
                </c:pt>
                <c:pt idx="352">
                  <c:v>-73.942835023820678</c:v>
                </c:pt>
                <c:pt idx="353">
                  <c:v>-74.667675906959857</c:v>
                </c:pt>
                <c:pt idx="354">
                  <c:v>-75.38988075059774</c:v>
                </c:pt>
                <c:pt idx="355">
                  <c:v>-76.10949412887409</c:v>
                </c:pt>
                <c:pt idx="356">
                  <c:v>-76.82657119784038</c:v>
                </c:pt>
                <c:pt idx="357">
                  <c:v>-77.541177263424515</c:v>
                </c:pt>
                <c:pt idx="358">
                  <c:v>-78.253387332840958</c:v>
                </c:pt>
                <c:pt idx="359">
                  <c:v>-78.963285651657614</c:v>
                </c:pt>
                <c:pt idx="360">
                  <c:v>-79.670965228572257</c:v>
                </c:pt>
                <c:pt idx="361">
                  <c:v>-80.376527349778627</c:v>
                </c:pt>
                <c:pt idx="362">
                  <c:v>-81.080081084634543</c:v>
                </c:pt>
                <c:pt idx="363">
                  <c:v>-81.781742784169708</c:v>
                </c:pt>
                <c:pt idx="364">
                  <c:v>-82.481635573801853</c:v>
                </c:pt>
                <c:pt idx="365">
                  <c:v>-83.179888841459146</c:v>
                </c:pt>
                <c:pt idx="366">
                  <c:v>-83.87663772214934</c:v>
                </c:pt>
                <c:pt idx="367">
                  <c:v>-84.572022579857588</c:v>
                </c:pt>
                <c:pt idx="368">
                  <c:v>-85.2661884875113</c:v>
                </c:pt>
                <c:pt idx="369">
                  <c:v>-85.959284705612319</c:v>
                </c:pt>
                <c:pt idx="370">
                  <c:v>-86.651464160013376</c:v>
                </c:pt>
                <c:pt idx="371">
                  <c:v>-87.342882919200378</c:v>
                </c:pt>
                <c:pt idx="372">
                  <c:v>-88.033699671344792</c:v>
                </c:pt>
                <c:pt idx="373">
                  <c:v>-88.724075201298973</c:v>
                </c:pt>
                <c:pt idx="374">
                  <c:v>-89.414171867637876</c:v>
                </c:pt>
                <c:pt idx="375">
                  <c:v>-90.104153079789256</c:v>
                </c:pt>
                <c:pt idx="376">
                  <c:v>-90.794182775251116</c:v>
                </c:pt>
                <c:pt idx="377">
                  <c:v>-91.484424896865221</c:v>
                </c:pt>
                <c:pt idx="378">
                  <c:v>-92.175042870101834</c:v>
                </c:pt>
                <c:pt idx="379">
                  <c:v>-92.866199080306245</c:v>
                </c:pt>
                <c:pt idx="380">
                  <c:v>-93.558054349888195</c:v>
                </c:pt>
                <c:pt idx="381">
                  <c:v>-94.250767415441288</c:v>
                </c:pt>
                <c:pt idx="382">
                  <c:v>-94.944494404848882</c:v>
                </c:pt>
                <c:pt idx="383">
                  <c:v>-95.639388314478907</c:v>
                </c:pt>
                <c:pt idx="384">
                  <c:v>-96.335598486649289</c:v>
                </c:pt>
                <c:pt idx="385">
                  <c:v>-97.033270087631337</c:v>
                </c:pt>
                <c:pt idx="386">
                  <c:v>-97.732543586562969</c:v>
                </c:pt>
                <c:pt idx="387">
                  <c:v>-98.433554235754031</c:v>
                </c:pt>
                <c:pt idx="388">
                  <c:v>-99.136431552995674</c:v>
                </c:pt>
                <c:pt idx="389">
                  <c:v>-99.841298806619065</c:v>
                </c:pt>
                <c:pt idx="390">
                  <c:v>-100.54827250419845</c:v>
                </c:pt>
                <c:pt idx="391">
                  <c:v>-101.25746188594631</c:v>
                </c:pt>
                <c:pt idx="392">
                  <c:v>-101.96896842401338</c:v>
                </c:pt>
                <c:pt idx="393">
                  <c:v>-102.68288532907104</c:v>
                </c:pt>
                <c:pt idx="394">
                  <c:v>-103.3992970657272</c:v>
                </c:pt>
                <c:pt idx="395">
                  <c:v>-104.11827887849759</c:v>
                </c:pt>
                <c:pt idx="396">
                  <c:v>-104.83989633022725</c:v>
                </c:pt>
                <c:pt idx="397">
                  <c:v>-105.56420485502352</c:v>
                </c:pt>
                <c:pt idx="398">
                  <c:v>-106.29124932792413</c:v>
                </c:pt>
                <c:pt idx="399">
                  <c:v>-107.02106365367584</c:v>
                </c:pt>
                <c:pt idx="400">
                  <c:v>-107.75367037713897</c:v>
                </c:pt>
                <c:pt idx="401">
                  <c:v>-108.489080317956</c:v>
                </c:pt>
                <c:pt idx="402">
                  <c:v>-109.22729223222794</c:v>
                </c:pt>
                <c:pt idx="403">
                  <c:v>-109.96829250402294</c:v>
                </c:pt>
                <c:pt idx="404">
                  <c:v>-110.71205486959953</c:v>
                </c:pt>
                <c:pt idx="405">
                  <c:v>-111.45854017724946</c:v>
                </c:pt>
                <c:pt idx="406">
                  <c:v>-112.20769618566302</c:v>
                </c:pt>
                <c:pt idx="407">
                  <c:v>-112.95945740367405</c:v>
                </c:pt>
                <c:pt idx="408">
                  <c:v>-113.7137449741646</c:v>
                </c:pt>
                <c:pt idx="409">
                  <c:v>-114.47046660478716</c:v>
                </c:pt>
                <c:pt idx="410">
                  <c:v>-115.22951654799903</c:v>
                </c:pt>
                <c:pt idx="411">
                  <c:v>-115.99077563269955</c:v>
                </c:pt>
                <c:pt idx="412">
                  <c:v>-116.75411134950775</c:v>
                </c:pt>
                <c:pt idx="413">
                  <c:v>-117.51937799142945</c:v>
                </c:pt>
                <c:pt idx="414">
                  <c:v>-118.2864168513228</c:v>
                </c:pt>
                <c:pt idx="415">
                  <c:v>-119.05505647719873</c:v>
                </c:pt>
                <c:pt idx="416">
                  <c:v>-119.82511298597859</c:v>
                </c:pt>
                <c:pt idx="417">
                  <c:v>-120.59639043588697</c:v>
                </c:pt>
                <c:pt idx="418">
                  <c:v>-121.3686812571782</c:v>
                </c:pt>
                <c:pt idx="419">
                  <c:v>-122.14176674040334</c:v>
                </c:pt>
                <c:pt idx="420">
                  <c:v>-122.91541758090413</c:v>
                </c:pt>
                <c:pt idx="421">
                  <c:v>-123.68939447770001</c:v>
                </c:pt>
                <c:pt idx="422">
                  <c:v>-124.46344878440144</c:v>
                </c:pt>
                <c:pt idx="423">
                  <c:v>-125.23732320927793</c:v>
                </c:pt>
                <c:pt idx="424">
                  <c:v>-126.0107525610796</c:v>
                </c:pt>
                <c:pt idx="425">
                  <c:v>-126.78346453675047</c:v>
                </c:pt>
                <c:pt idx="426">
                  <c:v>-127.55518054670893</c:v>
                </c:pt>
                <c:pt idx="427">
                  <c:v>-128.32561657295906</c:v>
                </c:pt>
                <c:pt idx="428">
                  <c:v>-129.09448405493572</c:v>
                </c:pt>
                <c:pt idx="429">
                  <c:v>-129.86149079766821</c:v>
                </c:pt>
                <c:pt idx="430">
                  <c:v>-130.62634189659985</c:v>
                </c:pt>
                <c:pt idx="431">
                  <c:v>-131.38874067320981</c:v>
                </c:pt>
                <c:pt idx="432">
                  <c:v>-132.14838961546292</c:v>
                </c:pt>
                <c:pt idx="433">
                  <c:v>-132.90499131706639</c:v>
                </c:pt>
                <c:pt idx="434">
                  <c:v>-133.65824940952928</c:v>
                </c:pt>
                <c:pt idx="435">
                  <c:v>-134.40786948111673</c:v>
                </c:pt>
                <c:pt idx="436">
                  <c:v>-135.15355997695104</c:v>
                </c:pt>
                <c:pt idx="437">
                  <c:v>-135.89503307474087</c:v>
                </c:pt>
                <c:pt idx="438">
                  <c:v>-136.6320055309086</c:v>
                </c:pt>
                <c:pt idx="439">
                  <c:v>-137.36419949223554</c:v>
                </c:pt>
                <c:pt idx="440">
                  <c:v>-138.09134326853874</c:v>
                </c:pt>
                <c:pt idx="441">
                  <c:v>-138.81317206233788</c:v>
                </c:pt>
                <c:pt idx="442">
                  <c:v>-139.52942865194257</c:v>
                </c:pt>
                <c:pt idx="443">
                  <c:v>-140.23986402489686</c:v>
                </c:pt>
                <c:pt idx="444">
                  <c:v>-140.94423795923933</c:v>
                </c:pt>
                <c:pt idx="445">
                  <c:v>-141.64231955056948</c:v>
                </c:pt>
                <c:pt idx="446">
                  <c:v>-142.33388768344696</c:v>
                </c:pt>
                <c:pt idx="447">
                  <c:v>-143.01873144617912</c:v>
                </c:pt>
                <c:pt idx="448">
                  <c:v>-143.69665048856922</c:v>
                </c:pt>
                <c:pt idx="449">
                  <c:v>-144.3674553226956</c:v>
                </c:pt>
                <c:pt idx="450">
                  <c:v>-145.03096756726023</c:v>
                </c:pt>
                <c:pt idx="451">
                  <c:v>-145.68702013648928</c:v>
                </c:pt>
                <c:pt idx="452">
                  <c:v>-146.33545737496974</c:v>
                </c:pt>
                <c:pt idx="453">
                  <c:v>-146.97613514017547</c:v>
                </c:pt>
                <c:pt idx="454">
                  <c:v>-147.60892083475875</c:v>
                </c:pt>
                <c:pt idx="455">
                  <c:v>-148.23369339096888</c:v>
                </c:pt>
                <c:pt idx="456">
                  <c:v>-148.85034320979651</c:v>
                </c:pt>
                <c:pt idx="457">
                  <c:v>-149.45877205763915</c:v>
                </c:pt>
                <c:pt idx="458">
                  <c:v>-150.05889292343784</c:v>
                </c:pt>
                <c:pt idx="459">
                  <c:v>-150.65062983934325</c:v>
                </c:pt>
                <c:pt idx="460">
                  <c:v>-151.23391766804821</c:v>
                </c:pt>
                <c:pt idx="461">
                  <c:v>-151.80870185995337</c:v>
                </c:pt>
                <c:pt idx="462">
                  <c:v>-152.37493818333911</c:v>
                </c:pt>
                <c:pt idx="463">
                  <c:v>-152.93259243068445</c:v>
                </c:pt>
                <c:pt idx="464">
                  <c:v>-153.48164010421763</c:v>
                </c:pt>
                <c:pt idx="465">
                  <c:v>-154.02206608370136</c:v>
                </c:pt>
                <c:pt idx="466">
                  <c:v>-154.55386427934849</c:v>
                </c:pt>
                <c:pt idx="467">
                  <c:v>-155.07703727265368</c:v>
                </c:pt>
                <c:pt idx="468">
                  <c:v>-155.59159594777111</c:v>
                </c:pt>
                <c:pt idx="469">
                  <c:v>-156.09755911594115</c:v>
                </c:pt>
                <c:pt idx="470">
                  <c:v>-156.594953135298</c:v>
                </c:pt>
                <c:pt idx="471">
                  <c:v>-157.08381152823398</c:v>
                </c:pt>
                <c:pt idx="472">
                  <c:v>-157.56417459832664</c:v>
                </c:pt>
                <c:pt idx="473">
                  <c:v>-158.03608904866962</c:v>
                </c:pt>
                <c:pt idx="474">
                  <c:v>-158.49960760327815</c:v>
                </c:pt>
                <c:pt idx="475">
                  <c:v>-158.95478863307676</c:v>
                </c:pt>
                <c:pt idx="476">
                  <c:v>-159.40169578781575</c:v>
                </c:pt>
                <c:pt idx="477">
                  <c:v>-159.84039763510572</c:v>
                </c:pt>
                <c:pt idx="478">
                  <c:v>-160.27096730761028</c:v>
                </c:pt>
                <c:pt idx="479">
                  <c:v>-160.69348215929432</c:v>
                </c:pt>
                <c:pt idx="480">
                  <c:v>-161.10802343148964</c:v>
                </c:pt>
                <c:pt idx="481">
                  <c:v>-161.51467592941242</c:v>
                </c:pt>
                <c:pt idx="482">
                  <c:v>-161.91352770964895</c:v>
                </c:pt>
                <c:pt idx="483">
                  <c:v>-162.30466977901432</c:v>
                </c:pt>
                <c:pt idx="484">
                  <c:v>-162.68819580508966</c:v>
                </c:pt>
                <c:pt idx="485">
                  <c:v>-163.06420183864788</c:v>
                </c:pt>
                <c:pt idx="486">
                  <c:v>-163.43278604809512</c:v>
                </c:pt>
                <c:pt idx="487">
                  <c:v>-163.79404846597799</c:v>
                </c:pt>
                <c:pt idx="488">
                  <c:v>-164.14809074753782</c:v>
                </c:pt>
                <c:pt idx="489">
                  <c:v>-164.49501594123336</c:v>
                </c:pt>
                <c:pt idx="490">
                  <c:v>-164.83492827109751</c:v>
                </c:pt>
                <c:pt idx="491">
                  <c:v>-165.16793293074895</c:v>
                </c:pt>
                <c:pt idx="492">
                  <c:v>-165.49413588883661</c:v>
                </c:pt>
                <c:pt idx="493">
                  <c:v>-165.813643705662</c:v>
                </c:pt>
                <c:pt idx="494">
                  <c:v>-166.12656336069318</c:v>
                </c:pt>
                <c:pt idx="495">
                  <c:v>-166.43300209066172</c:v>
                </c:pt>
                <c:pt idx="496">
                  <c:v>-166.73306723791231</c:v>
                </c:pt>
                <c:pt idx="497">
                  <c:v>-167.02686610866073</c:v>
                </c:pt>
                <c:pt idx="498">
                  <c:v>-167.31450584080403</c:v>
                </c:pt>
                <c:pt idx="499">
                  <c:v>-167.5960932809169</c:v>
                </c:pt>
                <c:pt idx="500">
                  <c:v>-167.87173487006527</c:v>
                </c:pt>
                <c:pt idx="501">
                  <c:v>-168.14153653806341</c:v>
                </c:pt>
                <c:pt idx="502">
                  <c:v>-168.40560360580344</c:v>
                </c:pt>
                <c:pt idx="503">
                  <c:v>-168.66404069528468</c:v>
                </c:pt>
                <c:pt idx="504">
                  <c:v>-168.91695164697754</c:v>
                </c:pt>
                <c:pt idx="505">
                  <c:v>-169.16443944415965</c:v>
                </c:pt>
                <c:pt idx="506">
                  <c:v>-169.40660614387019</c:v>
                </c:pt>
                <c:pt idx="507">
                  <c:v>-169.64355281413549</c:v>
                </c:pt>
                <c:pt idx="508">
                  <c:v>-169.87537947712801</c:v>
                </c:pt>
                <c:pt idx="509">
                  <c:v>-170.10218505792994</c:v>
                </c:pt>
                <c:pt idx="510">
                  <c:v>-170.32406733858602</c:v>
                </c:pt>
                <c:pt idx="511">
                  <c:v>-170.5411229171342</c:v>
                </c:pt>
                <c:pt idx="512">
                  <c:v>-170.75344717132145</c:v>
                </c:pt>
                <c:pt idx="513">
                  <c:v>-170.96113422671817</c:v>
                </c:pt>
                <c:pt idx="514">
                  <c:v>-171.16427692895797</c:v>
                </c:pt>
                <c:pt idx="515">
                  <c:v>-171.36296681984132</c:v>
                </c:pt>
                <c:pt idx="516">
                  <c:v>-171.55729411705121</c:v>
                </c:pt>
                <c:pt idx="517">
                  <c:v>-171.74734769724319</c:v>
                </c:pt>
                <c:pt idx="518">
                  <c:v>-171.93321508228055</c:v>
                </c:pt>
                <c:pt idx="519">
                  <c:v>-172.11498242839804</c:v>
                </c:pt>
                <c:pt idx="520">
                  <c:v>-172.29273451808791</c:v>
                </c:pt>
                <c:pt idx="521">
                  <c:v>-172.46655475451234</c:v>
                </c:pt>
                <c:pt idx="522">
                  <c:v>-172.6365251582572</c:v>
                </c:pt>
                <c:pt idx="523">
                  <c:v>-172.80272636625068</c:v>
                </c:pt>
                <c:pt idx="524">
                  <c:v>-172.96523763268178</c:v>
                </c:pt>
                <c:pt idx="525">
                  <c:v>-173.12413683176095</c:v>
                </c:pt>
                <c:pt idx="526">
                  <c:v>-173.27950046217609</c:v>
                </c:pt>
                <c:pt idx="527">
                  <c:v>-173.43140365310327</c:v>
                </c:pt>
                <c:pt idx="528">
                  <c:v>-173.57992017164224</c:v>
                </c:pt>
                <c:pt idx="529">
                  <c:v>-173.72512243155262</c:v>
                </c:pt>
                <c:pt idx="530">
                  <c:v>-173.86708150317565</c:v>
                </c:pt>
                <c:pt idx="531">
                  <c:v>-174.00586712443243</c:v>
                </c:pt>
                <c:pt idx="532">
                  <c:v>-174.14154771279675</c:v>
                </c:pt>
                <c:pt idx="533">
                  <c:v>-174.27419037814767</c:v>
                </c:pt>
                <c:pt idx="534">
                  <c:v>-174.403860936412</c:v>
                </c:pt>
                <c:pt idx="535">
                  <c:v>-174.53062392391422</c:v>
                </c:pt>
                <c:pt idx="536">
                  <c:v>-174.6545426123551</c:v>
                </c:pt>
                <c:pt idx="537">
                  <c:v>-174.77567902434683</c:v>
                </c:pt>
                <c:pt idx="538">
                  <c:v>-174.89409394943755</c:v>
                </c:pt>
                <c:pt idx="539">
                  <c:v>-175.00984696056136</c:v>
                </c:pt>
                <c:pt idx="540">
                  <c:v>-175.12299643085623</c:v>
                </c:pt>
                <c:pt idx="541">
                  <c:v>-175.23359955079491</c:v>
                </c:pt>
                <c:pt idx="542">
                  <c:v>-175.34171234557886</c:v>
                </c:pt>
                <c:pt idx="543">
                  <c:v>-175.44738969274778</c:v>
                </c:pt>
                <c:pt idx="544">
                  <c:v>-175.55068533996257</c:v>
                </c:pt>
                <c:pt idx="545">
                  <c:v>-175.65165192292096</c:v>
                </c:pt>
                <c:pt idx="546">
                  <c:v>-175.75034098336914</c:v>
                </c:pt>
                <c:pt idx="547">
                  <c:v>-175.84680298717535</c:v>
                </c:pt>
                <c:pt idx="548">
                  <c:v>-175.94108734243451</c:v>
                </c:pt>
                <c:pt idx="549">
                  <c:v>-176.03324241757463</c:v>
                </c:pt>
                <c:pt idx="550">
                  <c:v>-176.12331555943868</c:v>
                </c:pt>
                <c:pt idx="551">
                  <c:v>-176.21135311131835</c:v>
                </c:pt>
                <c:pt idx="552">
                  <c:v>-176.2974004309165</c:v>
                </c:pt>
                <c:pt idx="553">
                  <c:v>-176.3815019082196</c:v>
                </c:pt>
                <c:pt idx="554">
                  <c:v>-176.46370098326037</c:v>
                </c:pt>
                <c:pt idx="555">
                  <c:v>-176.54404016375483</c:v>
                </c:pt>
                <c:pt idx="556">
                  <c:v>-176.62256104259865</c:v>
                </c:pt>
                <c:pt idx="557">
                  <c:v>-176.69930431520891</c:v>
                </c:pt>
                <c:pt idx="558">
                  <c:v>-176.77430979669916</c:v>
                </c:pt>
                <c:pt idx="559">
                  <c:v>-176.84761643887691</c:v>
                </c:pt>
                <c:pt idx="560">
                  <c:v>-176.91926234705352</c:v>
                </c:pt>
                <c:pt idx="561">
                  <c:v>-176.98928479665841</c:v>
                </c:pt>
                <c:pt idx="562">
                  <c:v>-177.05772024964892</c:v>
                </c:pt>
                <c:pt idx="563">
                  <c:v>-177.12460437071013</c:v>
                </c:pt>
                <c:pt idx="564">
                  <c:v>-177.18997204323853</c:v>
                </c:pt>
                <c:pt idx="565">
                  <c:v>-177.25385738510374</c:v>
                </c:pt>
                <c:pt idx="566">
                  <c:v>-177.31629376418539</c:v>
                </c:pt>
                <c:pt idx="567">
                  <c:v>-177.37731381368044</c:v>
                </c:pt>
                <c:pt idx="568">
                  <c:v>-177.43694944717856</c:v>
                </c:pt>
                <c:pt idx="569">
                  <c:v>-177.49523187350314</c:v>
                </c:pt>
                <c:pt idx="570">
                  <c:v>-177.55219161131592</c:v>
                </c:pt>
                <c:pt idx="571">
                  <c:v>-177.60785850348455</c:v>
                </c:pt>
                <c:pt idx="572">
                  <c:v>-177.6622617312114</c:v>
                </c:pt>
                <c:pt idx="573">
                  <c:v>-177.71542982792391</c:v>
                </c:pt>
                <c:pt idx="574">
                  <c:v>-177.76739069292631</c:v>
                </c:pt>
                <c:pt idx="575">
                  <c:v>-177.81817160481256</c:v>
                </c:pt>
                <c:pt idx="576">
                  <c:v>-177.86779923464206</c:v>
                </c:pt>
                <c:pt idx="577">
                  <c:v>-177.91629965887847</c:v>
                </c:pt>
                <c:pt idx="578">
                  <c:v>-177.96369837209244</c:v>
                </c:pt>
                <c:pt idx="579">
                  <c:v>-178.01002029943129</c:v>
                </c:pt>
                <c:pt idx="580">
                  <c:v>-178.05528980885549</c:v>
                </c:pt>
                <c:pt idx="581">
                  <c:v>-178.09953072314505</c:v>
                </c:pt>
                <c:pt idx="582">
                  <c:v>-178.14276633167742</c:v>
                </c:pt>
                <c:pt idx="583">
                  <c:v>-178.1850194019791</c:v>
                </c:pt>
                <c:pt idx="584">
                  <c:v>-178.22631219105381</c:v>
                </c:pt>
                <c:pt idx="585">
                  <c:v>-178.26666645648891</c:v>
                </c:pt>
                <c:pt idx="586">
                  <c:v>-178.30610346734352</c:v>
                </c:pt>
                <c:pt idx="587">
                  <c:v>-178.34464401482069</c:v>
                </c:pt>
                <c:pt idx="588">
                  <c:v>-178.38230842272577</c:v>
                </c:pt>
                <c:pt idx="589">
                  <c:v>-178.4191165577156</c:v>
                </c:pt>
                <c:pt idx="590">
                  <c:v>-178.45508783933951</c:v>
                </c:pt>
                <c:pt idx="591">
                  <c:v>-178.49024124987636</c:v>
                </c:pt>
                <c:pt idx="592">
                  <c:v>-178.52459534397013</c:v>
                </c:pt>
                <c:pt idx="593">
                  <c:v>-178.55816825806747</c:v>
                </c:pt>
                <c:pt idx="594">
                  <c:v>-178.59097771966017</c:v>
                </c:pt>
                <c:pt idx="595">
                  <c:v>-178.62304105633547</c:v>
                </c:pt>
                <c:pt idx="596">
                  <c:v>-178.65437520463757</c:v>
                </c:pt>
                <c:pt idx="597">
                  <c:v>-178.68499671874395</c:v>
                </c:pt>
                <c:pt idx="598">
                  <c:v>-178.7149217789584</c:v>
                </c:pt>
                <c:pt idx="599">
                  <c:v>-178.74416620002546</c:v>
                </c:pt>
                <c:pt idx="600">
                  <c:v>-178.77274543926828</c:v>
                </c:pt>
                <c:pt idx="601">
                  <c:v>-178.80067460455325</c:v>
                </c:pt>
                <c:pt idx="602">
                  <c:v>-178.82796846208541</c:v>
                </c:pt>
                <c:pt idx="603">
                  <c:v>-178.85464144403628</c:v>
                </c:pt>
                <c:pt idx="604">
                  <c:v>-178.88070765600838</c:v>
                </c:pt>
                <c:pt idx="605">
                  <c:v>-178.90618088433916</c:v>
                </c:pt>
                <c:pt idx="606">
                  <c:v>-178.93107460324711</c:v>
                </c:pt>
                <c:pt idx="607">
                  <c:v>-178.95540198182323</c:v>
                </c:pt>
                <c:pt idx="608">
                  <c:v>-178.97917589087126</c:v>
                </c:pt>
                <c:pt idx="609">
                  <c:v>-179.00240890959881</c:v>
                </c:pt>
                <c:pt idx="610">
                  <c:v>-179.02511333216307</c:v>
                </c:pt>
                <c:pt idx="611">
                  <c:v>-179.04730117407331</c:v>
                </c:pt>
                <c:pt idx="612">
                  <c:v>-179.06898417845389</c:v>
                </c:pt>
                <c:pt idx="613">
                  <c:v>-179.09017382216939</c:v>
                </c:pt>
                <c:pt idx="614">
                  <c:v>-179.1108813218159</c:v>
                </c:pt>
                <c:pt idx="615">
                  <c:v>-179.13111763957994</c:v>
                </c:pt>
                <c:pt idx="616">
                  <c:v>-179.1508934889693</c:v>
                </c:pt>
                <c:pt idx="617">
                  <c:v>-179.17021934041637</c:v>
                </c:pt>
                <c:pt idx="618">
                  <c:v>-179.18910542675854</c:v>
                </c:pt>
                <c:pt idx="619">
                  <c:v>-179.20756174859702</c:v>
                </c:pt>
                <c:pt idx="620">
                  <c:v>-179.22559807953715</c:v>
                </c:pt>
                <c:pt idx="621">
                  <c:v>-179.24322397131206</c:v>
                </c:pt>
                <c:pt idx="622">
                  <c:v>-179.26044875879344</c:v>
                </c:pt>
                <c:pt idx="623">
                  <c:v>-179.27728156488985</c:v>
                </c:pt>
                <c:pt idx="624">
                  <c:v>-179.29373130533702</c:v>
                </c:pt>
                <c:pt idx="625">
                  <c:v>-179.30980669338075</c:v>
                </c:pt>
                <c:pt idx="626">
                  <c:v>-179.32551624435578</c:v>
                </c:pt>
                <c:pt idx="627">
                  <c:v>-179.3408682801622</c:v>
                </c:pt>
                <c:pt idx="628">
                  <c:v>-179.35587093364219</c:v>
                </c:pt>
                <c:pt idx="629">
                  <c:v>-179.37053215285857</c:v>
                </c:pt>
                <c:pt idx="630">
                  <c:v>-179.38485970527773</c:v>
                </c:pt>
                <c:pt idx="631">
                  <c:v>-179.39886118185916</c:v>
                </c:pt>
                <c:pt idx="632">
                  <c:v>-179.41254400105265</c:v>
                </c:pt>
                <c:pt idx="633">
                  <c:v>-179.42591541270673</c:v>
                </c:pt>
                <c:pt idx="634">
                  <c:v>-179.43898250188869</c:v>
                </c:pt>
                <c:pt idx="635">
                  <c:v>-179.45175219261915</c:v>
                </c:pt>
                <c:pt idx="636">
                  <c:v>-179.46423125152268</c:v>
                </c:pt>
                <c:pt idx="637">
                  <c:v>-179.47642629139614</c:v>
                </c:pt>
                <c:pt idx="638">
                  <c:v>-179.48834377469706</c:v>
                </c:pt>
                <c:pt idx="639">
                  <c:v>-179.4999900169534</c:v>
                </c:pt>
                <c:pt idx="640">
                  <c:v>-179.51137119009633</c:v>
                </c:pt>
                <c:pt idx="641">
                  <c:v>-179.52249332571813</c:v>
                </c:pt>
                <c:pt idx="642">
                  <c:v>-179.53336231825654</c:v>
                </c:pt>
                <c:pt idx="643">
                  <c:v>-179.54398392810748</c:v>
                </c:pt>
                <c:pt idx="644">
                  <c:v>-179.55436378466726</c:v>
                </c:pt>
                <c:pt idx="645">
                  <c:v>-179.56450738930639</c:v>
                </c:pt>
                <c:pt idx="646">
                  <c:v>-179.57442011827601</c:v>
                </c:pt>
                <c:pt idx="647">
                  <c:v>-179.58410722554908</c:v>
                </c:pt>
                <c:pt idx="648">
                  <c:v>-179.59357384559672</c:v>
                </c:pt>
                <c:pt idx="649">
                  <c:v>-179.60282499610236</c:v>
                </c:pt>
                <c:pt idx="650">
                  <c:v>-179.61186558061448</c:v>
                </c:pt>
                <c:pt idx="651">
                  <c:v>-179.62070039113894</c:v>
                </c:pt>
                <c:pt idx="652">
                  <c:v>-179.62933411067308</c:v>
                </c:pt>
                <c:pt idx="653">
                  <c:v>-179.63777131568233</c:v>
                </c:pt>
                <c:pt idx="654">
                  <c:v>-179.64601647852078</c:v>
                </c:pt>
                <c:pt idx="655">
                  <c:v>-179.6540739697968</c:v>
                </c:pt>
                <c:pt idx="656">
                  <c:v>-179.66194806068535</c:v>
                </c:pt>
                <c:pt idx="657">
                  <c:v>-179.6696429251877</c:v>
                </c:pt>
                <c:pt idx="658">
                  <c:v>-179.67716264234014</c:v>
                </c:pt>
                <c:pt idx="659">
                  <c:v>-179.68451119837226</c:v>
                </c:pt>
                <c:pt idx="660">
                  <c:v>-179.69169248881693</c:v>
                </c:pt>
                <c:pt idx="661">
                  <c:v>-179.69871032057179</c:v>
                </c:pt>
                <c:pt idx="662">
                  <c:v>-179.70556841391445</c:v>
                </c:pt>
                <c:pt idx="663">
                  <c:v>-179.71227040447184</c:v>
                </c:pt>
                <c:pt idx="664">
                  <c:v>-179.71881984514476</c:v>
                </c:pt>
                <c:pt idx="665">
                  <c:v>-179.72522020798897</c:v>
                </c:pt>
                <c:pt idx="666">
                  <c:v>-179.7314748860536</c:v>
                </c:pt>
                <c:pt idx="667">
                  <c:v>-179.7375871951777</c:v>
                </c:pt>
                <c:pt idx="668">
                  <c:v>-179.74356037574591</c:v>
                </c:pt>
                <c:pt idx="669">
                  <c:v>-179.74939759440477</c:v>
                </c:pt>
                <c:pt idx="670">
                  <c:v>-179.75510194573951</c:v>
                </c:pt>
                <c:pt idx="671">
                  <c:v>-179.76067645391305</c:v>
                </c:pt>
                <c:pt idx="672">
                  <c:v>-179.76612407426774</c:v>
                </c:pt>
                <c:pt idx="673">
                  <c:v>-179.77144769489075</c:v>
                </c:pt>
                <c:pt idx="674">
                  <c:v>-179.77665013814399</c:v>
                </c:pt>
                <c:pt idx="675">
                  <c:v>-179.78173416215878</c:v>
                </c:pt>
                <c:pt idx="676">
                  <c:v>-179.78670246229734</c:v>
                </c:pt>
                <c:pt idx="677">
                  <c:v>-179.79155767258064</c:v>
                </c:pt>
                <c:pt idx="678">
                  <c:v>-179.79630236708363</c:v>
                </c:pt>
                <c:pt idx="679">
                  <c:v>-179.80093906129912</c:v>
                </c:pt>
                <c:pt idx="680">
                  <c:v>-179.8054702134707</c:v>
                </c:pt>
                <c:pt idx="681">
                  <c:v>-179.80989822589493</c:v>
                </c:pt>
                <c:pt idx="682">
                  <c:v>-179.81422544619443</c:v>
                </c:pt>
                <c:pt idx="683">
                  <c:v>-179.81845416856163</c:v>
                </c:pt>
                <c:pt idx="684">
                  <c:v>-179.82258663497458</c:v>
                </c:pt>
                <c:pt idx="685">
                  <c:v>-179.826625036385</c:v>
                </c:pt>
                <c:pt idx="686">
                  <c:v>-179.83057151387914</c:v>
                </c:pt>
                <c:pt idx="687">
                  <c:v>-179.83442815981243</c:v>
                </c:pt>
                <c:pt idx="688">
                  <c:v>-179.83819701891855</c:v>
                </c:pt>
                <c:pt idx="689">
                  <c:v>-179.84188008939276</c:v>
                </c:pt>
                <c:pt idx="690">
                  <c:v>-179.84547932395091</c:v>
                </c:pt>
                <c:pt idx="691">
                  <c:v>-179.84899663086446</c:v>
                </c:pt>
                <c:pt idx="692">
                  <c:v>-179.85243387497184</c:v>
                </c:pt>
                <c:pt idx="693">
                  <c:v>-179.85579287866665</c:v>
                </c:pt>
                <c:pt idx="694">
                  <c:v>-179.85907542286367</c:v>
                </c:pt>
                <c:pt idx="695">
                  <c:v>-179.8622832479428</c:v>
                </c:pt>
                <c:pt idx="696">
                  <c:v>-179.86541805467135</c:v>
                </c:pt>
                <c:pt idx="697">
                  <c:v>-179.86848150510568</c:v>
                </c:pt>
                <c:pt idx="698">
                  <c:v>-179.87147522347198</c:v>
                </c:pt>
                <c:pt idx="699">
                  <c:v>-179.87440079702753</c:v>
                </c:pt>
                <c:pt idx="700">
                  <c:v>-179.8772597769015</c:v>
                </c:pt>
                <c:pt idx="701">
                  <c:v>-179.88005367891762</c:v>
                </c:pt>
                <c:pt idx="702">
                  <c:v>-179.88278398439743</c:v>
                </c:pt>
                <c:pt idx="703">
                  <c:v>-179.88545214094569</c:v>
                </c:pt>
                <c:pt idx="704">
                  <c:v>-179.88805956321744</c:v>
                </c:pt>
                <c:pt idx="705">
                  <c:v>-179.89060763366817</c:v>
                </c:pt>
                <c:pt idx="706">
                  <c:v>-179.89309770328649</c:v>
                </c:pt>
                <c:pt idx="707">
                  <c:v>-179.89553109231031</c:v>
                </c:pt>
                <c:pt idx="708">
                  <c:v>-179.89790909092693</c:v>
                </c:pt>
                <c:pt idx="709">
                  <c:v>-179.90023295995644</c:v>
                </c:pt>
                <c:pt idx="710">
                  <c:v>-179.90250393152076</c:v>
                </c:pt>
                <c:pt idx="711">
                  <c:v>-179.90472320969639</c:v>
                </c:pt>
                <c:pt idx="712">
                  <c:v>-179.90689197115279</c:v>
                </c:pt>
                <c:pt idx="713">
                  <c:v>-179.90901136577619</c:v>
                </c:pt>
                <c:pt idx="714">
                  <c:v>-179.91108251727928</c:v>
                </c:pt>
                <c:pt idx="715">
                  <c:v>-179.91310652379678</c:v>
                </c:pt>
                <c:pt idx="716">
                  <c:v>-179.91508445846765</c:v>
                </c:pt>
                <c:pt idx="717">
                  <c:v>-179.91701737000403</c:v>
                </c:pt>
                <c:pt idx="718">
                  <c:v>-179.91890628324728</c:v>
                </c:pt>
                <c:pt idx="719">
                  <c:v>-179.92075219971105</c:v>
                </c:pt>
                <c:pt idx="720">
                  <c:v>-179.92255609811252</c:v>
                </c:pt>
                <c:pt idx="721">
                  <c:v>-179.92431893489118</c:v>
                </c:pt>
                <c:pt idx="722">
                  <c:v>-179.92604164471578</c:v>
                </c:pt>
                <c:pt idx="723">
                  <c:v>-179.92772514097996</c:v>
                </c:pt>
                <c:pt idx="724">
                  <c:v>-179.92937031628645</c:v>
                </c:pt>
                <c:pt idx="725">
                  <c:v>-179.9309780429204</c:v>
                </c:pt>
                <c:pt idx="726">
                  <c:v>-179.93254917331166</c:v>
                </c:pt>
                <c:pt idx="727">
                  <c:v>-179.93408454048688</c:v>
                </c:pt>
                <c:pt idx="728">
                  <c:v>-179.93558495851101</c:v>
                </c:pt>
                <c:pt idx="729">
                  <c:v>-179.93705122291902</c:v>
                </c:pt>
                <c:pt idx="730">
                  <c:v>-179.93848411113765</c:v>
                </c:pt>
                <c:pt idx="731">
                  <c:v>-179.93988438289739</c:v>
                </c:pt>
                <c:pt idx="732">
                  <c:v>-179.94125278063561</c:v>
                </c:pt>
                <c:pt idx="733">
                  <c:v>-179.94259002988994</c:v>
                </c:pt>
                <c:pt idx="734">
                  <c:v>-179.94389683968302</c:v>
                </c:pt>
                <c:pt idx="735">
                  <c:v>-179.94517390289829</c:v>
                </c:pt>
                <c:pt idx="736">
                  <c:v>-179.94642189664762</c:v>
                </c:pt>
                <c:pt idx="737">
                  <c:v>-179.94764148263005</c:v>
                </c:pt>
                <c:pt idx="738">
                  <c:v>-179.9488333074826</c:v>
                </c:pt>
                <c:pt idx="739">
                  <c:v>-179.94999800312343</c:v>
                </c:pt>
                <c:pt idx="740">
                  <c:v>-179.95113618708643</c:v>
                </c:pt>
                <c:pt idx="741">
                  <c:v>-179.95224846284901</c:v>
                </c:pt>
                <c:pt idx="742">
                  <c:v>-179.95333542015177</c:v>
                </c:pt>
                <c:pt idx="743">
                  <c:v>-179.95439763531147</c:v>
                </c:pt>
                <c:pt idx="744">
                  <c:v>-179.95543567152617</c:v>
                </c:pt>
                <c:pt idx="745">
                  <c:v>-179.95645007917443</c:v>
                </c:pt>
                <c:pt idx="746">
                  <c:v>-179.95744139610645</c:v>
                </c:pt>
                <c:pt idx="747">
                  <c:v>-179.95841014792975</c:v>
                </c:pt>
                <c:pt idx="748">
                  <c:v>-179.9593568482876</c:v>
                </c:pt>
                <c:pt idx="749">
                  <c:v>-179.96028199913144</c:v>
                </c:pt>
                <c:pt idx="750">
                  <c:v>-179.96118609098693</c:v>
                </c:pt>
                <c:pt idx="751">
                  <c:v>-179.96206960321413</c:v>
                </c:pt>
                <c:pt idx="752">
                  <c:v>-179.96293300426157</c:v>
                </c:pt>
                <c:pt idx="753">
                  <c:v>-179.96377675191465</c:v>
                </c:pt>
                <c:pt idx="754">
                  <c:v>-179.96460129353841</c:v>
                </c:pt>
                <c:pt idx="755">
                  <c:v>-179.96540706631464</c:v>
                </c:pt>
                <c:pt idx="756">
                  <c:v>-179.96619449747371</c:v>
                </c:pt>
                <c:pt idx="757">
                  <c:v>-179.96696400452109</c:v>
                </c:pt>
                <c:pt idx="758">
                  <c:v>-179.96771599545872</c:v>
                </c:pt>
                <c:pt idx="759">
                  <c:v>-179.96845086900129</c:v>
                </c:pt>
                <c:pt idx="760">
                  <c:v>-179.96916901478787</c:v>
                </c:pt>
                <c:pt idx="761">
                  <c:v>-179.96987081358796</c:v>
                </c:pt>
                <c:pt idx="762">
                  <c:v>-179.97055663750399</c:v>
                </c:pt>
                <c:pt idx="763">
                  <c:v>-179.97122685016822</c:v>
                </c:pt>
                <c:pt idx="764">
                  <c:v>-179.97188180693567</c:v>
                </c:pt>
                <c:pt idx="765">
                  <c:v>-179.97252185507261</c:v>
                </c:pt>
                <c:pt idx="766">
                  <c:v>-179.97314733394055</c:v>
                </c:pt>
                <c:pt idx="767">
                  <c:v>-179.97375857517608</c:v>
                </c:pt>
                <c:pt idx="768">
                  <c:v>-179.97435590286699</c:v>
                </c:pt>
                <c:pt idx="769">
                  <c:v>-179.97493963372398</c:v>
                </c:pt>
                <c:pt idx="770">
                  <c:v>-179.97551007724846</c:v>
                </c:pt>
                <c:pt idx="771">
                  <c:v>-179.97606753589673</c:v>
                </c:pt>
                <c:pt idx="772">
                  <c:v>-179.97661230524045</c:v>
                </c:pt>
                <c:pt idx="773">
                  <c:v>-179.97714467412322</c:v>
                </c:pt>
                <c:pt idx="774">
                  <c:v>-179.97766492481378</c:v>
                </c:pt>
                <c:pt idx="775">
                  <c:v>-179.97817333315564</c:v>
                </c:pt>
                <c:pt idx="776">
                  <c:v>-179.97867016871336</c:v>
                </c:pt>
                <c:pt idx="777">
                  <c:v>-179.97915569491556</c:v>
                </c:pt>
                <c:pt idx="778">
                  <c:v>-179.97963016919439</c:v>
                </c:pt>
                <c:pt idx="779">
                  <c:v>-179.98009384312218</c:v>
                </c:pt>
                <c:pt idx="780">
                  <c:v>-179.98054696254485</c:v>
                </c:pt>
                <c:pt idx="781">
                  <c:v>-179.98098976771203</c:v>
                </c:pt>
                <c:pt idx="782">
                  <c:v>-179.98142249340481</c:v>
                </c:pt>
                <c:pt idx="783">
                  <c:v>-179.98184536905987</c:v>
                </c:pt>
                <c:pt idx="784">
                  <c:v>-179.98225861889136</c:v>
                </c:pt>
                <c:pt idx="785">
                  <c:v>-179.98266246200964</c:v>
                </c:pt>
                <c:pt idx="786">
                  <c:v>-179.98305711253761</c:v>
                </c:pt>
                <c:pt idx="787">
                  <c:v>-179.98344277972399</c:v>
                </c:pt>
                <c:pt idx="788">
                  <c:v>-179.98381966805462</c:v>
                </c:pt>
                <c:pt idx="789">
                  <c:v>-179.98418797736053</c:v>
                </c:pt>
                <c:pt idx="790">
                  <c:v>-179.98454790292408</c:v>
                </c:pt>
                <c:pt idx="791">
                  <c:v>-179.98489963558254</c:v>
                </c:pt>
                <c:pt idx="792">
                  <c:v>-179.98524336182902</c:v>
                </c:pt>
                <c:pt idx="793">
                  <c:v>-179.98557926391175</c:v>
                </c:pt>
                <c:pt idx="794">
                  <c:v>-179.98590751993032</c:v>
                </c:pt>
                <c:pt idx="795">
                  <c:v>-179.9862283039304</c:v>
                </c:pt>
                <c:pt idx="796">
                  <c:v>-179.98654178599583</c:v>
                </c:pt>
                <c:pt idx="797">
                  <c:v>-179.98684813233888</c:v>
                </c:pt>
                <c:pt idx="798">
                  <c:v>-179.98714750538841</c:v>
                </c:pt>
                <c:pt idx="799">
                  <c:v>-179.98744006387585</c:v>
                </c:pt>
                <c:pt idx="800">
                  <c:v>-179.98772596291963</c:v>
                </c:pt>
                <c:pt idx="801">
                  <c:v>-179.98800535410712</c:v>
                </c:pt>
                <c:pt idx="802">
                  <c:v>-179.9882783855752</c:v>
                </c:pt>
                <c:pt idx="803">
                  <c:v>-179.98854520208866</c:v>
                </c:pt>
                <c:pt idx="804">
                  <c:v>-179.98880594511718</c:v>
                </c:pt>
                <c:pt idx="805">
                  <c:v>-179.98906075291009</c:v>
                </c:pt>
                <c:pt idx="806">
                  <c:v>-179.98930976056988</c:v>
                </c:pt>
                <c:pt idx="807">
                  <c:v>-179.9895531001236</c:v>
                </c:pt>
                <c:pt idx="808">
                  <c:v>-179.98979090059316</c:v>
                </c:pt>
                <c:pt idx="809">
                  <c:v>-179.99002328806341</c:v>
                </c:pt>
                <c:pt idx="810">
                  <c:v>-179.99025038574928</c:v>
                </c:pt>
                <c:pt idx="811">
                  <c:v>-179.99047231406098</c:v>
                </c:pt>
                <c:pt idx="812">
                  <c:v>-179.99068919066772</c:v>
                </c:pt>
                <c:pt idx="813">
                  <c:v>-179.99090113056042</c:v>
                </c:pt>
                <c:pt idx="814">
                  <c:v>-179.99110824611233</c:v>
                </c:pt>
                <c:pt idx="815">
                  <c:v>-179.9913106471389</c:v>
                </c:pt>
                <c:pt idx="816">
                  <c:v>-179.99150844095578</c:v>
                </c:pt>
                <c:pt idx="817">
                  <c:v>-179.99170173243587</c:v>
                </c:pt>
                <c:pt idx="818">
                  <c:v>-179.99189062406487</c:v>
                </c:pt>
              </c:numCache>
            </c:numRef>
          </c:yVal>
          <c:smooth val="1"/>
          <c:extLst>
            <c:ext xmlns:c16="http://schemas.microsoft.com/office/drawing/2014/chart" uri="{C3380CC4-5D6E-409C-BE32-E72D297353CC}">
              <c16:uniqueId val="{00000001-9647-4C25-AC02-9AC85E218214}"/>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Sheet2!$BR$4:$BR$822</c:f>
              <c:numCache>
                <c:formatCode>General</c:formatCode>
                <c:ptCount val="819"/>
                <c:pt idx="0">
                  <c:v>-1.8769704300455874E-2</c:v>
                </c:pt>
                <c:pt idx="1">
                  <c:v>-1.9206906845686631E-2</c:v>
                </c:pt>
                <c:pt idx="2">
                  <c:v>-1.9654293144129326E-2</c:v>
                </c:pt>
                <c:pt idx="3">
                  <c:v>-2.0112100405704207E-2</c:v>
                </c:pt>
                <c:pt idx="4">
                  <c:v>-2.0580571365648854E-2</c:v>
                </c:pt>
                <c:pt idx="5">
                  <c:v>-2.1059954413218097E-2</c:v>
                </c:pt>
                <c:pt idx="6">
                  <c:v>-2.155050372338279E-2</c:v>
                </c:pt>
                <c:pt idx="7">
                  <c:v>-2.2052479391594354E-2</c:v>
                </c:pt>
                <c:pt idx="8">
                  <c:v>-2.2566147571690311E-2</c:v>
                </c:pt>
                <c:pt idx="9">
                  <c:v>-2.3091780617010883E-2</c:v>
                </c:pt>
                <c:pt idx="10">
                  <c:v>-2.362965722480263E-2</c:v>
                </c:pt>
                <c:pt idx="11">
                  <c:v>-2.4180062583985619E-2</c:v>
                </c:pt>
                <c:pt idx="12">
                  <c:v>-2.4743288526363698E-2</c:v>
                </c:pt>
                <c:pt idx="13">
                  <c:v>-2.5319633681353405E-2</c:v>
                </c:pt>
                <c:pt idx="14">
                  <c:v>-2.5909403634321829E-2</c:v>
                </c:pt>
                <c:pt idx="15">
                  <c:v>-2.6512911088607358E-2</c:v>
                </c:pt>
                <c:pt idx="16">
                  <c:v>-2.7130476031318969E-2</c:v>
                </c:pt>
                <c:pt idx="17">
                  <c:v>-2.776242590299316E-2</c:v>
                </c:pt>
                <c:pt idx="18">
                  <c:v>-2.8409095771205817E-2</c:v>
                </c:pt>
                <c:pt idx="19">
                  <c:v>-2.9070828508225913E-2</c:v>
                </c:pt>
                <c:pt idx="20">
                  <c:v>-2.9747974972808344E-2</c:v>
                </c:pt>
                <c:pt idx="21">
                  <c:v>-3.0440894196219981E-2</c:v>
                </c:pt>
                <c:pt idx="22">
                  <c:v>-3.1149953572599316E-2</c:v>
                </c:pt>
                <c:pt idx="23">
                  <c:v>-3.1875529053750205E-2</c:v>
                </c:pt>
                <c:pt idx="24">
                  <c:v>-3.2618005348472257E-2</c:v>
                </c:pt>
                <c:pt idx="25">
                  <c:v>-3.3377776126533282E-2</c:v>
                </c:pt>
                <c:pt idx="26">
                  <c:v>-3.415524422739518E-2</c:v>
                </c:pt>
                <c:pt idx="27">
                  <c:v>-3.4950821873798318E-2</c:v>
                </c:pt>
                <c:pt idx="28">
                  <c:v>-3.5764930890322115E-2</c:v>
                </c:pt>
                <c:pt idx="29">
                  <c:v>-3.6598002927036945E-2</c:v>
                </c:pt>
                <c:pt idx="30">
                  <c:v>-3.7450479688363722E-2</c:v>
                </c:pt>
                <c:pt idx="31">
                  <c:v>-3.8322813167265567E-2</c:v>
                </c:pt>
                <c:pt idx="32">
                  <c:v>-3.92154658848924E-2</c:v>
                </c:pt>
                <c:pt idx="33">
                  <c:v>-4.0128911135808722E-2</c:v>
                </c:pt>
                <c:pt idx="34">
                  <c:v>-4.1063633238932085E-2</c:v>
                </c:pt>
                <c:pt idx="35">
                  <c:v>-4.2020127794317047E-2</c:v>
                </c:pt>
                <c:pt idx="36">
                  <c:v>-4.2998901945918773E-2</c:v>
                </c:pt>
                <c:pt idx="37">
                  <c:v>-4.4000474650477954E-2</c:v>
                </c:pt>
                <c:pt idx="38">
                  <c:v>-4.502537695266752E-2</c:v>
                </c:pt>
                <c:pt idx="39">
                  <c:v>-4.6074152266647496E-2</c:v>
                </c:pt>
                <c:pt idx="40">
                  <c:v>-4.714735666417904E-2</c:v>
                </c:pt>
                <c:pt idx="41">
                  <c:v>-4.8245559169446235E-2</c:v>
                </c:pt>
                <c:pt idx="42">
                  <c:v>-4.9369342060747314E-2</c:v>
                </c:pt>
                <c:pt idx="43">
                  <c:v>-5.0519301179210448E-2</c:v>
                </c:pt>
                <c:pt idx="44">
                  <c:v>-5.1696046244699548E-2</c:v>
                </c:pt>
                <c:pt idx="45">
                  <c:v>-5.2900201179079523E-2</c:v>
                </c:pt>
                <c:pt idx="46">
                  <c:v>-5.4132404437008508E-2</c:v>
                </c:pt>
                <c:pt idx="47">
                  <c:v>-5.5393309344434143E-2</c:v>
                </c:pt>
                <c:pt idx="48">
                  <c:v>-5.6683584444974851E-2</c:v>
                </c:pt>
                <c:pt idx="49">
                  <c:v>-5.8003913854367019E-2</c:v>
                </c:pt>
                <c:pt idx="50">
                  <c:v>-5.9354997623167989E-2</c:v>
                </c:pt>
                <c:pt idx="51">
                  <c:v>-6.0737552107904658E-2</c:v>
                </c:pt>
                <c:pt idx="52">
                  <c:v>-6.2152310350866574E-2</c:v>
                </c:pt>
                <c:pt idx="53">
                  <c:v>-6.3600022468744646E-2</c:v>
                </c:pt>
                <c:pt idx="54">
                  <c:v>-6.508145605032134E-2</c:v>
                </c:pt>
                <c:pt idx="55">
                  <c:v>-6.6597396563418884E-2</c:v>
                </c:pt>
                <c:pt idx="56">
                  <c:v>-6.8148647771327744E-2</c:v>
                </c:pt>
                <c:pt idx="57">
                  <c:v>-6.9736032158935979E-2</c:v>
                </c:pt>
                <c:pt idx="58">
                  <c:v>-7.1360391368771453E-2</c:v>
                </c:pt>
                <c:pt idx="59">
                  <c:v>-7.3022586647213214E-2</c:v>
                </c:pt>
                <c:pt idx="60">
                  <c:v>-7.4723499301079618E-2</c:v>
                </c:pt>
                <c:pt idx="61">
                  <c:v>-7.6464031164861085E-2</c:v>
                </c:pt>
                <c:pt idx="62">
                  <c:v>-7.8245105078823055E-2</c:v>
                </c:pt>
                <c:pt idx="63">
                  <c:v>-8.006766537825262E-2</c:v>
                </c:pt>
                <c:pt idx="64">
                  <c:v>-8.1932678394086605E-2</c:v>
                </c:pt>
                <c:pt idx="65">
                  <c:v>-8.3841132965208384E-2</c:v>
                </c:pt>
                <c:pt idx="66">
                  <c:v>-8.5794040962662341E-2</c:v>
                </c:pt>
                <c:pt idx="67">
                  <c:v>-8.7792437826086478E-2</c:v>
                </c:pt>
                <c:pt idx="68">
                  <c:v>-8.9837383112628677E-2</c:v>
                </c:pt>
                <c:pt idx="69">
                  <c:v>-9.1929961058642581E-2</c:v>
                </c:pt>
                <c:pt idx="70">
                  <c:v>-9.4071281154469735E-2</c:v>
                </c:pt>
                <c:pt idx="71">
                  <c:v>-9.6262478732597564E-2</c:v>
                </c:pt>
                <c:pt idx="72">
                  <c:v>-9.8504715569514956E-2</c:v>
                </c:pt>
                <c:pt idx="73">
                  <c:v>-0.10079918050157809</c:v>
                </c:pt>
                <c:pt idx="74">
                  <c:v>-0.10314709005522053</c:v>
                </c:pt>
                <c:pt idx="75">
                  <c:v>-0.10554968909182859</c:v>
                </c:pt>
                <c:pt idx="76">
                  <c:v>-0.10800825146763672</c:v>
                </c:pt>
                <c:pt idx="77">
                  <c:v>-0.11052408070897932</c:v>
                </c:pt>
                <c:pt idx="78">
                  <c:v>-0.11309851070326983</c:v>
                </c:pt>
                <c:pt idx="79">
                  <c:v>-0.11573290640605802</c:v>
                </c:pt>
                <c:pt idx="80">
                  <c:v>-0.11842866456455005</c:v>
                </c:pt>
                <c:pt idx="81">
                  <c:v>-0.12118721445797653</c:v>
                </c:pt>
                <c:pt idx="82">
                  <c:v>-0.12401001865518202</c:v>
                </c:pt>
                <c:pt idx="83">
                  <c:v>-0.12689857378985991</c:v>
                </c:pt>
                <c:pt idx="84">
                  <c:v>-0.12985441135382564</c:v>
                </c:pt>
                <c:pt idx="85">
                  <c:v>-0.13287909850875618</c:v>
                </c:pt>
                <c:pt idx="86">
                  <c:v>-0.13597423891682114</c:v>
                </c:pt>
                <c:pt idx="87">
                  <c:v>-0.13914147359064682</c:v>
                </c:pt>
                <c:pt idx="88">
                  <c:v>-0.14238248176305862</c:v>
                </c:pt>
                <c:pt idx="89">
                  <c:v>-0.14569898177706761</c:v>
                </c:pt>
                <c:pt idx="90">
                  <c:v>-0.14909273199656145</c:v>
                </c:pt>
                <c:pt idx="91">
                  <c:v>-0.15256553173819382</c:v>
                </c:pt>
                <c:pt idx="92">
                  <c:v>-0.15611922222495336</c:v>
                </c:pt>
                <c:pt idx="93">
                  <c:v>-0.15975568756192193</c:v>
                </c:pt>
                <c:pt idx="94">
                  <c:v>-0.16347685573472989</c:v>
                </c:pt>
                <c:pt idx="95">
                  <c:v>-0.16728469963124518</c:v>
                </c:pt>
                <c:pt idx="96">
                  <c:v>-0.17118123808703223</c:v>
                </c:pt>
                <c:pt idx="97">
                  <c:v>-0.17516853695512336</c:v>
                </c:pt>
                <c:pt idx="98">
                  <c:v>-0.17924871020067884</c:v>
                </c:pt>
                <c:pt idx="99">
                  <c:v>-0.18342392102110805</c:v>
                </c:pt>
                <c:pt idx="100">
                  <c:v>-0.18769638299223748</c:v>
                </c:pt>
                <c:pt idx="101">
                  <c:v>-0.19206836124113807</c:v>
                </c:pt>
                <c:pt idx="102">
                  <c:v>-0.19654217364622936</c:v>
                </c:pt>
                <c:pt idx="103">
                  <c:v>-0.20112019206527398</c:v>
                </c:pt>
                <c:pt idx="104">
                  <c:v>-0.20580484359193765</c:v>
                </c:pt>
                <c:pt idx="105">
                  <c:v>-0.21059861184155937</c:v>
                </c:pt>
                <c:pt idx="106">
                  <c:v>-0.21550403826681291</c:v>
                </c:pt>
                <c:pt idx="107">
                  <c:v>-0.22052372350393218</c:v>
                </c:pt>
                <c:pt idx="108">
                  <c:v>-0.22566032875025155</c:v>
                </c:pt>
                <c:pt idx="109">
                  <c:v>-0.23091657717374089</c:v>
                </c:pt>
                <c:pt idx="110">
                  <c:v>-0.23629525535530044</c:v>
                </c:pt>
                <c:pt idx="111">
                  <c:v>-0.24179921476455937</c:v>
                </c:pt>
                <c:pt idx="112">
                  <c:v>-0.24743137326998046</c:v>
                </c:pt>
                <c:pt idx="113">
                  <c:v>-0.25319471668399995</c:v>
                </c:pt>
                <c:pt idx="114">
                  <c:v>-0.25909230034410974</c:v>
                </c:pt>
                <c:pt idx="115">
                  <c:v>-0.26512725073059573</c:v>
                </c:pt>
                <c:pt idx="116">
                  <c:v>-0.27130276712189783</c:v>
                </c:pt>
                <c:pt idx="117">
                  <c:v>-0.27762212328834479</c:v>
                </c:pt>
                <c:pt idx="118">
                  <c:v>-0.28408866922524412</c:v>
                </c:pt>
                <c:pt idx="119">
                  <c:v>-0.29070583292617203</c:v>
                </c:pt>
                <c:pt idx="120">
                  <c:v>-0.29747712219742067</c:v>
                </c:pt>
                <c:pt idx="121">
                  <c:v>-0.30440612651452548</c:v>
                </c:pt>
                <c:pt idx="122">
                  <c:v>-0.31149651892187685</c:v>
                </c:pt>
                <c:pt idx="123">
                  <c:v>-0.3187520579763673</c:v>
                </c:pt>
                <c:pt idx="124">
                  <c:v>-0.3261765897361083</c:v>
                </c:pt>
                <c:pt idx="125">
                  <c:v>-0.33377404979524355</c:v>
                </c:pt>
                <c:pt idx="126">
                  <c:v>-0.34154846536593636</c:v>
                </c:pt>
                <c:pt idx="127">
                  <c:v>-0.34950395740857426</c:v>
                </c:pt>
                <c:pt idx="128">
                  <c:v>-0.3576447428113233</c:v>
                </c:pt>
                <c:pt idx="129">
                  <c:v>-0.36597513662016939</c:v>
                </c:pt>
                <c:pt idx="130">
                  <c:v>-0.37449955432057441</c:v>
                </c:pt>
                <c:pt idx="131">
                  <c:v>-0.3832225141719468</c:v>
                </c:pt>
                <c:pt idx="132">
                  <c:v>-0.39214863959612095</c:v>
                </c:pt>
                <c:pt idx="133">
                  <c:v>-0.40128266162109327</c:v>
                </c:pt>
                <c:pt idx="134">
                  <c:v>-0.41062942138125463</c:v>
                </c:pt>
                <c:pt idx="135">
                  <c:v>-0.42019387267542041</c:v>
                </c:pt>
                <c:pt idx="136">
                  <c:v>-0.429981084583964</c:v>
                </c:pt>
                <c:pt idx="137">
                  <c:v>-0.43999624414640315</c:v>
                </c:pt>
                <c:pt idx="138">
                  <c:v>-0.45024465910080663</c:v>
                </c:pt>
                <c:pt idx="139">
                  <c:v>-0.46073176068641308</c:v>
                </c:pt>
                <c:pt idx="140">
                  <c:v>-0.47146310651092144</c:v>
                </c:pt>
                <c:pt idx="141">
                  <c:v>-0.48244438348387542</c:v>
                </c:pt>
                <c:pt idx="142">
                  <c:v>-0.49368141081765393</c:v>
                </c:pt>
                <c:pt idx="143">
                  <c:v>-0.50518014309761783</c:v>
                </c:pt>
                <c:pt idx="144">
                  <c:v>-0.5169466734228908</c:v>
                </c:pt>
                <c:pt idx="145">
                  <c:v>-0.52898723661945601</c:v>
                </c:pt>
                <c:pt idx="146">
                  <c:v>-0.54130821252711403</c:v>
                </c:pt>
                <c:pt idx="147">
                  <c:v>-0.55391612936199974</c:v>
                </c:pt>
                <c:pt idx="148">
                  <c:v>-0.56681766715631476</c:v>
                </c:pt>
                <c:pt idx="149">
                  <c:v>-0.58001966127702476</c:v>
                </c:pt>
                <c:pt idx="150">
                  <c:v>-0.59352910602525</c:v>
                </c:pt>
                <c:pt idx="151">
                  <c:v>-0.60735315831815528</c:v>
                </c:pt>
                <c:pt idx="152">
                  <c:v>-0.62149914145519136</c:v>
                </c:pt>
                <c:pt idx="153">
                  <c:v>-0.63597454897043049</c:v>
                </c:pt>
                <c:pt idx="154">
                  <c:v>-0.65078704857310143</c:v>
                </c:pt>
                <c:pt idx="155">
                  <c:v>-0.66594448617804847</c:v>
                </c:pt>
                <c:pt idx="156">
                  <c:v>-0.6814548900282148</c:v>
                </c:pt>
                <c:pt idx="157">
                  <c:v>-0.69732647491109523</c:v>
                </c:pt>
                <c:pt idx="158">
                  <c:v>-0.71356764647124149</c:v>
                </c:pt>
                <c:pt idx="159">
                  <c:v>-0.73018700562085115</c:v>
                </c:pt>
                <c:pt idx="160">
                  <c:v>-0.74719335305066603</c:v>
                </c:pt>
                <c:pt idx="161">
                  <c:v>-0.76459569384313797</c:v>
                </c:pt>
                <c:pt idx="162">
                  <c:v>-0.78240324219031299</c:v>
                </c:pt>
                <c:pt idx="163">
                  <c:v>-0.8006254262184237</c:v>
                </c:pt>
                <c:pt idx="164">
                  <c:v>-0.81927189292162228</c:v>
                </c:pt>
                <c:pt idx="165">
                  <c:v>-0.83835251320708992</c:v>
                </c:pt>
                <c:pt idx="166">
                  <c:v>-0.85787738705386696</c:v>
                </c:pt>
                <c:pt idx="167">
                  <c:v>-0.87785684878780457</c:v>
                </c:pt>
                <c:pt idx="168">
                  <c:v>-0.89830147247504122</c:v>
                </c:pt>
                <c:pt idx="169">
                  <c:v>-0.91922207743642181</c:v>
                </c:pt>
                <c:pt idx="170">
                  <c:v>-0.94062973388547999</c:v>
                </c:pt>
                <c:pt idx="171">
                  <c:v>-0.96253576869223667</c:v>
                </c:pt>
                <c:pt idx="172">
                  <c:v>-0.98495177127571765</c:v>
                </c:pt>
                <c:pt idx="173">
                  <c:v>-1.0078895996274395</c:v>
                </c:pt>
                <c:pt idx="174">
                  <c:v>-1.0313613864687219</c:v>
                </c:pt>
                <c:pt idx="175">
                  <c:v>-1.0553795455443737</c:v>
                </c:pt>
                <c:pt idx="176">
                  <c:v>-1.0799567780554147</c:v>
                </c:pt>
                <c:pt idx="177">
                  <c:v>-1.1051060792335778</c:v>
                </c:pt>
                <c:pt idx="178">
                  <c:v>-1.1308407450602727</c:v>
                </c:pt>
                <c:pt idx="179">
                  <c:v>-1.1571743791328686</c:v>
                </c:pt>
                <c:pt idx="180">
                  <c:v>-1.1841208996808452</c:v>
                </c:pt>
                <c:pt idx="181">
                  <c:v>-1.2116945467348956</c:v>
                </c:pt>
                <c:pt idx="182">
                  <c:v>-1.2399098894514982</c:v>
                </c:pt>
                <c:pt idx="183">
                  <c:v>-1.2687818335959848</c:v>
                </c:pt>
                <c:pt idx="184">
                  <c:v>-1.2983256291867695</c:v>
                </c:pt>
                <c:pt idx="185">
                  <c:v>-1.3285568783036859</c:v>
                </c:pt>
                <c:pt idx="186">
                  <c:v>-1.3594915430632024</c:v>
                </c:pt>
                <c:pt idx="187">
                  <c:v>-1.3911459537632924</c:v>
                </c:pt>
                <c:pt idx="188">
                  <c:v>-1.4235368172008662</c:v>
                </c:pt>
                <c:pt idx="189">
                  <c:v>-1.4566812251645045</c:v>
                </c:pt>
                <c:pt idx="190">
                  <c:v>-1.4905966631052101</c:v>
                </c:pt>
                <c:pt idx="191">
                  <c:v>-1.5253010189880776</c:v>
                </c:pt>
                <c:pt idx="192">
                  <c:v>-1.560812592327431</c:v>
                </c:pt>
                <c:pt idx="193">
                  <c:v>-1.5971501034081899</c:v>
                </c:pt>
                <c:pt idx="194">
                  <c:v>-1.634332702696049</c:v>
                </c:pt>
                <c:pt idx="195">
                  <c:v>-1.6723799804390074</c:v>
                </c:pt>
                <c:pt idx="196">
                  <c:v>-1.711311976462792</c:v>
                </c:pt>
                <c:pt idx="197">
                  <c:v>-1.7511491901625296</c:v>
                </c:pt>
                <c:pt idx="198">
                  <c:v>-1.7919125906929441</c:v>
                </c:pt>
                <c:pt idx="199">
                  <c:v>-1.8336236273593955</c:v>
                </c:pt>
                <c:pt idx="200">
                  <c:v>-1.876304240211716</c:v>
                </c:pt>
                <c:pt idx="201">
                  <c:v>-1.9199768708428713</c:v>
                </c:pt>
                <c:pt idx="202">
                  <c:v>-1.9646644733943244</c:v>
                </c:pt>
                <c:pt idx="203">
                  <c:v>-2.0103905257694326</c:v>
                </c:pt>
                <c:pt idx="204">
                  <c:v>-2.0571790410567727</c:v>
                </c:pt>
                <c:pt idx="205">
                  <c:v>-2.1050545791642628</c:v>
                </c:pt>
                <c:pt idx="206">
                  <c:v>-2.1540422586654082</c:v>
                </c:pt>
                <c:pt idx="207">
                  <c:v>-2.2041677688580044</c:v>
                </c:pt>
                <c:pt idx="208">
                  <c:v>-2.255457382036377</c:v>
                </c:pt>
                <c:pt idx="209">
                  <c:v>-2.3079379659769139</c:v>
                </c:pt>
                <c:pt idx="210">
                  <c:v>-2.3616369966368991</c:v>
                </c:pt>
                <c:pt idx="211">
                  <c:v>-2.416582571066193</c:v>
                </c:pt>
                <c:pt idx="212">
                  <c:v>-2.4728034205309721</c:v>
                </c:pt>
                <c:pt idx="213">
                  <c:v>-2.5303289238478142</c:v>
                </c:pt>
                <c:pt idx="214">
                  <c:v>-2.5891891209271094</c:v>
                </c:pt>
                <c:pt idx="215">
                  <c:v>-2.649414726522584</c:v>
                </c:pt>
                <c:pt idx="216">
                  <c:v>-2.7110371441851342</c:v>
                </c:pt>
                <c:pt idx="217">
                  <c:v>-2.774088480416609</c:v>
                </c:pt>
                <c:pt idx="218">
                  <c:v>-2.8386015590202427</c:v>
                </c:pt>
                <c:pt idx="219">
                  <c:v>-2.9046099356426036</c:v>
                </c:pt>
                <c:pt idx="220">
                  <c:v>-2.9721479125016628</c:v>
                </c:pt>
                <c:pt idx="221">
                  <c:v>-3.0412505532946197</c:v>
                </c:pt>
                <c:pt idx="222">
                  <c:v>-3.1119536982785858</c:v>
                </c:pt>
                <c:pt idx="223">
                  <c:v>-3.1842939795156107</c:v>
                </c:pt>
                <c:pt idx="224">
                  <c:v>-3.2583088362732431</c:v>
                </c:pt>
                <c:pt idx="225">
                  <c:v>-3.3340365305701409</c:v>
                </c:pt>
                <c:pt idx="226">
                  <c:v>-3.411516162855794</c:v>
                </c:pt>
                <c:pt idx="227">
                  <c:v>-3.4907876878110566</c:v>
                </c:pt>
                <c:pt idx="228">
                  <c:v>-3.5718919302559664</c:v>
                </c:pt>
                <c:pt idx="229">
                  <c:v>-3.6548706011493044</c:v>
                </c:pt>
                <c:pt idx="230">
                  <c:v>-3.7397663136626584</c:v>
                </c:pt>
                <c:pt idx="231">
                  <c:v>-3.8266225993105816</c:v>
                </c:pt>
                <c:pt idx="232">
                  <c:v>-3.9154839241159878</c:v>
                </c:pt>
                <c:pt idx="233">
                  <c:v>-4.0063957047887939</c:v>
                </c:pt>
                <c:pt idx="234">
                  <c:v>-4.0994043248929737</c:v>
                </c:pt>
                <c:pt idx="235">
                  <c:v>-4.1945571509755988</c:v>
                </c:pt>
                <c:pt idx="236">
                  <c:v>-4.2919025486286779</c:v>
                </c:pt>
                <c:pt idx="237">
                  <c:v>-4.3914898984525008</c:v>
                </c:pt>
                <c:pt idx="238">
                  <c:v>-4.4933696118860258</c:v>
                </c:pt>
                <c:pt idx="239">
                  <c:v>-4.5975931468675375</c:v>
                </c:pt>
                <c:pt idx="240">
                  <c:v>-4.70421302328538</c:v>
                </c:pt>
                <c:pt idx="241">
                  <c:v>-4.8132828381754296</c:v>
                </c:pt>
                <c:pt idx="242">
                  <c:v>-4.9248572806186219</c:v>
                </c:pt>
                <c:pt idx="243">
                  <c:v>-5.0389921462883791</c:v>
                </c:pt>
                <c:pt idx="244">
                  <c:v>-5.1557443515929764</c:v>
                </c:pt>
                <c:pt idx="245">
                  <c:v>-5.2751719473554939</c:v>
                </c:pt>
                <c:pt idx="246">
                  <c:v>-5.3973341319675434</c:v>
                </c:pt>
                <c:pt idx="247">
                  <c:v>-5.5222912639502528</c:v>
                </c:pt>
                <c:pt idx="248">
                  <c:v>-5.6501048738495889</c:v>
                </c:pt>
                <c:pt idx="249">
                  <c:v>-5.7808376753890292</c:v>
                </c:pt>
                <c:pt idx="250">
                  <c:v>-5.9145535757966208</c:v>
                </c:pt>
                <c:pt idx="251">
                  <c:v>-6.0513176852165049</c:v>
                </c:pt>
                <c:pt idx="252">
                  <c:v>-6.1911963251133146</c:v>
                </c:pt>
                <c:pt idx="253">
                  <c:v>-6.3342570355640486</c:v>
                </c:pt>
                <c:pt idx="254">
                  <c:v>-6.4805685813328697</c:v>
                </c:pt>
                <c:pt idx="255">
                  <c:v>-6.6302009566117546</c:v>
                </c:pt>
                <c:pt idx="256">
                  <c:v>-6.7832253883061506</c:v>
                </c:pt>
                <c:pt idx="257">
                  <c:v>-6.9397143377345145</c:v>
                </c:pt>
                <c:pt idx="258">
                  <c:v>-7.0997415006031774</c:v>
                </c:pt>
                <c:pt idx="259">
                  <c:v>-7.2633818051109884</c:v>
                </c:pt>
                <c:pt idx="260">
                  <c:v>-7.4307114080267702</c:v>
                </c:pt>
                <c:pt idx="261">
                  <c:v>-7.6018076885759722</c:v>
                </c:pt>
                <c:pt idx="262">
                  <c:v>-7.7767492399617293</c:v>
                </c:pt>
                <c:pt idx="263">
                  <c:v>-7.9556158583360173</c:v>
                </c:pt>
                <c:pt idx="264">
                  <c:v>-8.1384885290269775</c:v>
                </c:pt>
                <c:pt idx="265">
                  <c:v>-8.3254494098178267</c:v>
                </c:pt>
                <c:pt idx="266">
                  <c:v>-8.5165818110615881</c:v>
                </c:pt>
                <c:pt idx="267">
                  <c:v>-8.7119701724050369</c:v>
                </c:pt>
                <c:pt idx="268">
                  <c:v>-8.9117000358849623</c:v>
                </c:pt>
                <c:pt idx="269">
                  <c:v>-9.1158580151468591</c:v>
                </c:pt>
                <c:pt idx="270">
                  <c:v>-9.3245317605265949</c:v>
                </c:pt>
                <c:pt idx="271">
                  <c:v>-9.5378099197225676</c:v>
                </c:pt>
                <c:pt idx="272">
                  <c:v>-9.7557820937743642</c:v>
                </c:pt>
                <c:pt idx="273">
                  <c:v>-9.9785387880555376</c:v>
                </c:pt>
                <c:pt idx="274">
                  <c:v>-10.206171357970836</c:v>
                </c:pt>
                <c:pt idx="275">
                  <c:v>-10.438771949044979</c:v>
                </c:pt>
                <c:pt idx="276">
                  <c:v>-10.676433431073056</c:v>
                </c:pt>
                <c:pt idx="277">
                  <c:v>-10.919249325996226</c:v>
                </c:pt>
                <c:pt idx="278">
                  <c:v>-11.167313729157186</c:v>
                </c:pt>
                <c:pt idx="279">
                  <c:v>-11.420721223579754</c:v>
                </c:pt>
                <c:pt idx="280">
                  <c:v>-11.679566786911746</c:v>
                </c:pt>
                <c:pt idx="281">
                  <c:v>-11.943945690662483</c:v>
                </c:pt>
                <c:pt idx="282">
                  <c:v>-12.213953391364033</c:v>
                </c:pt>
                <c:pt idx="283">
                  <c:v>-12.489685413280828</c:v>
                </c:pt>
                <c:pt idx="284">
                  <c:v>-12.771237222291466</c:v>
                </c:pt>
                <c:pt idx="285">
                  <c:v>-13.058704090571233</c:v>
                </c:pt>
                <c:pt idx="286">
                  <c:v>-13.352180951703412</c:v>
                </c:pt>
                <c:pt idx="287">
                  <c:v>-13.651762245858617</c:v>
                </c:pt>
                <c:pt idx="288">
                  <c:v>-13.957541754690082</c:v>
                </c:pt>
                <c:pt idx="289">
                  <c:v>-14.2696124256084</c:v>
                </c:pt>
                <c:pt idx="290">
                  <c:v>-14.588066185114895</c:v>
                </c:pt>
                <c:pt idx="291">
                  <c:v>-14.912993740898791</c:v>
                </c:pt>
                <c:pt idx="292">
                  <c:v>-15.244484372430048</c:v>
                </c:pt>
                <c:pt idx="293">
                  <c:v>-15.582625709808463</c:v>
                </c:pt>
                <c:pt idx="294">
                  <c:v>-15.927503500682059</c:v>
                </c:pt>
                <c:pt idx="295">
                  <c:v>-16.279201365066516</c:v>
                </c:pt>
                <c:pt idx="296">
                  <c:v>-16.637800537984671</c:v>
                </c:pt>
                <c:pt idx="297">
                  <c:v>-17.003379599870282</c:v>
                </c:pt>
                <c:pt idx="298">
                  <c:v>-17.376014194766906</c:v>
                </c:pt>
                <c:pt idx="299">
                  <c:v>-17.755776736419875</c:v>
                </c:pt>
                <c:pt idx="300">
                  <c:v>-18.142736102441557</c:v>
                </c:pt>
                <c:pt idx="301">
                  <c:v>-18.536957316819532</c:v>
                </c:pt>
                <c:pt idx="302">
                  <c:v>-18.93850122114085</c:v>
                </c:pt>
                <c:pt idx="303">
                  <c:v>-19.347424135004722</c:v>
                </c:pt>
                <c:pt idx="304">
                  <c:v>-19.763777506221469</c:v>
                </c:pt>
                <c:pt idx="305">
                  <c:v>-20.187607551512684</c:v>
                </c:pt>
                <c:pt idx="306">
                  <c:v>-20.618954888564577</c:v>
                </c:pt>
                <c:pt idx="307">
                  <c:v>-21.05785416042518</c:v>
                </c:pt>
                <c:pt idx="308">
                  <c:v>-21.504333653385476</c:v>
                </c:pt>
                <c:pt idx="309">
                  <c:v>-21.95841490963565</c:v>
                </c:pt>
                <c:pt idx="310">
                  <c:v>-22.420112336152986</c:v>
                </c:pt>
                <c:pt idx="311">
                  <c:v>-22.8894328114358</c:v>
                </c:pt>
                <c:pt idx="312">
                  <c:v>-23.366375291869662</c:v>
                </c:pt>
                <c:pt idx="313">
                  <c:v>-23.850930419675361</c:v>
                </c:pt>
                <c:pt idx="314">
                  <c:v>-24.343080134562676</c:v>
                </c:pt>
                <c:pt idx="315">
                  <c:v>-24.842797291369919</c:v>
                </c:pt>
                <c:pt idx="316">
                  <c:v>-25.350045286134794</c:v>
                </c:pt>
                <c:pt idx="317">
                  <c:v>-25.864777693191702</c:v>
                </c:pt>
                <c:pt idx="318">
                  <c:v>-26.386937916027527</c:v>
                </c:pt>
                <c:pt idx="319">
                  <c:v>-26.916458854764024</c:v>
                </c:pt>
                <c:pt idx="320">
                  <c:v>-27.453262593232001</c:v>
                </c:pt>
                <c:pt idx="321">
                  <c:v>-27.997260108702598</c:v>
                </c:pt>
                <c:pt idx="322">
                  <c:v>-28.548351007403515</c:v>
                </c:pt>
                <c:pt idx="323">
                  <c:v>-29.106423288985479</c:v>
                </c:pt>
                <c:pt idx="324">
                  <c:v>-29.671353143115201</c:v>
                </c:pt>
                <c:pt idx="325">
                  <c:v>-30.243004781346954</c:v>
                </c:pt>
                <c:pt idx="326">
                  <c:v>-30.821230307365777</c:v>
                </c:pt>
                <c:pt idx="327">
                  <c:v>-31.405869628592715</c:v>
                </c:pt>
                <c:pt idx="328">
                  <c:v>-31.996750412008677</c:v>
                </c:pt>
                <c:pt idx="329">
                  <c:v>-32.593688086866848</c:v>
                </c:pt>
                <c:pt idx="330">
                  <c:v>-33.196485896744448</c:v>
                </c:pt>
                <c:pt idx="331">
                  <c:v>-33.80493500311097</c:v>
                </c:pt>
                <c:pt idx="332">
                  <c:v>-34.418814642282449</c:v>
                </c:pt>
                <c:pt idx="333">
                  <c:v>-35.037892337279999</c:v>
                </c:pt>
                <c:pt idx="334">
                  <c:v>-35.661924165714225</c:v>
                </c:pt>
                <c:pt idx="335">
                  <c:v>-36.290655084393748</c:v>
                </c:pt>
                <c:pt idx="336">
                  <c:v>-36.923819310890686</c:v>
                </c:pt>
                <c:pt idx="337">
                  <c:v>-37.561140761818358</c:v>
                </c:pt>
                <c:pt idx="338">
                  <c:v>-38.202333547047111</c:v>
                </c:pt>
                <c:pt idx="339">
                  <c:v>-38.84710251858413</c:v>
                </c:pt>
                <c:pt idx="340">
                  <c:v>-39.495143872289766</c:v>
                </c:pt>
                <c:pt idx="341">
                  <c:v>-40.14614580008277</c:v>
                </c:pt>
                <c:pt idx="342">
                  <c:v>-40.799789189756716</c:v>
                </c:pt>
                <c:pt idx="343">
                  <c:v>-41.455748369022714</c:v>
                </c:pt>
                <c:pt idx="344">
                  <c:v>-42.113691889909248</c:v>
                </c:pt>
                <c:pt idx="345">
                  <c:v>-42.773283349199929</c:v>
                </c:pt>
                <c:pt idx="346">
                  <c:v>-43.434182240181535</c:v>
                </c:pt>
                <c:pt idx="347">
                  <c:v>-44.096044830609031</c:v>
                </c:pt>
                <c:pt idx="348">
                  <c:v>-44.758525061494723</c:v>
                </c:pt>
                <c:pt idx="349">
                  <c:v>-45.421275461075069</c:v>
                </c:pt>
                <c:pt idx="350">
                  <c:v>-46.083948068135477</c:v>
                </c:pt>
                <c:pt idx="351">
                  <c:v>-46.746195358755941</c:v>
                </c:pt>
                <c:pt idx="352">
                  <c:v>-47.407671170505346</c:v>
                </c:pt>
                <c:pt idx="353">
                  <c:v>-48.068031618136523</c:v>
                </c:pt>
                <c:pt idx="354">
                  <c:v>-48.726935994940611</c:v>
                </c:pt>
                <c:pt idx="355">
                  <c:v>-49.38404765409225</c:v>
                </c:pt>
                <c:pt idx="356">
                  <c:v>-50.039034864546821</c:v>
                </c:pt>
                <c:pt idx="357">
                  <c:v>-50.691571636354389</c:v>
                </c:pt>
                <c:pt idx="358">
                  <c:v>-51.341338510613042</c:v>
                </c:pt>
                <c:pt idx="359">
                  <c:v>-51.9880233096737</c:v>
                </c:pt>
                <c:pt idx="360">
                  <c:v>-52.63132184367371</c:v>
                </c:pt>
                <c:pt idx="361">
                  <c:v>-53.27093856993752</c:v>
                </c:pt>
                <c:pt idx="362">
                  <c:v>-53.906587202300408</c:v>
                </c:pt>
                <c:pt idx="363">
                  <c:v>-54.537991267927993</c:v>
                </c:pt>
                <c:pt idx="364">
                  <c:v>-55.16488460974238</c:v>
                </c:pt>
                <c:pt idx="365">
                  <c:v>-55.787011833089025</c:v>
                </c:pt>
                <c:pt idx="366">
                  <c:v>-56.404128695817079</c:v>
                </c:pt>
                <c:pt idx="367">
                  <c:v>-57.016002441447831</c:v>
                </c:pt>
                <c:pt idx="368">
                  <c:v>-57.622412075602163</c:v>
                </c:pt>
                <c:pt idx="369">
                  <c:v>-58.223148586322083</c:v>
                </c:pt>
                <c:pt idx="370">
                  <c:v>-58.818015109353112</c:v>
                </c:pt>
                <c:pt idx="371">
                  <c:v>-59.406827039851045</c:v>
                </c:pt>
                <c:pt idx="372">
                  <c:v>-59.989412092339215</c:v>
                </c:pt>
                <c:pt idx="373">
                  <c:v>-60.565610311053433</c:v>
                </c:pt>
                <c:pt idx="374">
                  <c:v>-61.135274033087136</c:v>
                </c:pt>
                <c:pt idx="375">
                  <c:v>-61.698267806984987</c:v>
                </c:pt>
                <c:pt idx="376">
                  <c:v>-62.254468269613909</c:v>
                </c:pt>
                <c:pt idx="377">
                  <c:v>-62.803763984287805</c:v>
                </c:pt>
                <c:pt idx="378">
                  <c:v>-63.34605524323019</c:v>
                </c:pt>
                <c:pt idx="379">
                  <c:v>-63.88125383751543</c:v>
                </c:pt>
                <c:pt idx="380">
                  <c:v>-64.409282797673811</c:v>
                </c:pt>
                <c:pt idx="381">
                  <c:v>-64.930076108118257</c:v>
                </c:pt>
                <c:pt idx="382">
                  <c:v>-65.443578398537824</c:v>
                </c:pt>
                <c:pt idx="383">
                  <c:v>-65.949744615327148</c:v>
                </c:pt>
                <c:pt idx="384">
                  <c:v>-66.448539676039076</c:v>
                </c:pt>
                <c:pt idx="385">
                  <c:v>-66.939938109738378</c:v>
                </c:pt>
                <c:pt idx="386">
                  <c:v>-67.42392368601304</c:v>
                </c:pt>
                <c:pt idx="387">
                  <c:v>-67.900489035256783</c:v>
                </c:pt>
                <c:pt idx="388">
                  <c:v>-68.369635262690423</c:v>
                </c:pt>
                <c:pt idx="389">
                  <c:v>-68.831371558428529</c:v>
                </c:pt>
                <c:pt idx="390">
                  <c:v>-69.285714805735282</c:v>
                </c:pt>
                <c:pt idx="391">
                  <c:v>-69.732689189445125</c:v>
                </c:pt>
                <c:pt idx="392">
                  <c:v>-70.172325806360305</c:v>
                </c:pt>
                <c:pt idx="393">
                  <c:v>-70.604662279259799</c:v>
                </c:pt>
                <c:pt idx="394">
                  <c:v>-71.029742376004521</c:v>
                </c:pt>
                <c:pt idx="395">
                  <c:v>-71.447615635048294</c:v>
                </c:pt>
                <c:pt idx="396">
                  <c:v>-71.858336998519761</c:v>
                </c:pt>
                <c:pt idx="397">
                  <c:v>-72.261966453886785</c:v>
                </c:pt>
                <c:pt idx="398">
                  <c:v>-72.658568685073476</c:v>
                </c:pt>
                <c:pt idx="399">
                  <c:v>-73.048212733767485</c:v>
                </c:pt>
                <c:pt idx="400">
                  <c:v>-73.43097167152871</c:v>
                </c:pt>
                <c:pt idx="401">
                  <c:v>-73.806922283193913</c:v>
                </c:pt>
                <c:pt idx="402">
                  <c:v>-74.17614476196097</c:v>
                </c:pt>
                <c:pt idx="403">
                  <c:v>-74.53872241644055</c:v>
                </c:pt>
                <c:pt idx="404">
                  <c:v>-74.894741389867548</c:v>
                </c:pt>
                <c:pt idx="405">
                  <c:v>-75.244290391582908</c:v>
                </c:pt>
                <c:pt idx="406">
                  <c:v>-75.587460440823008</c:v>
                </c:pt>
                <c:pt idx="407">
                  <c:v>-75.924344622784133</c:v>
                </c:pt>
                <c:pt idx="408">
                  <c:v>-76.255037856872107</c:v>
                </c:pt>
                <c:pt idx="409">
                  <c:v>-76.579636676992365</c:v>
                </c:pt>
                <c:pt idx="410">
                  <c:v>-76.898239023693151</c:v>
                </c:pt>
                <c:pt idx="411">
                  <c:v>-77.210944047930653</c:v>
                </c:pt>
                <c:pt idx="412">
                  <c:v>-77.517851926194751</c:v>
                </c:pt>
                <c:pt idx="413">
                  <c:v>-77.819063686704183</c:v>
                </c:pt>
                <c:pt idx="414">
                  <c:v>-78.114681046356466</c:v>
                </c:pt>
                <c:pt idx="415">
                  <c:v>-78.404806258099597</c:v>
                </c:pt>
                <c:pt idx="416">
                  <c:v>-78.689541968375622</c:v>
                </c:pt>
                <c:pt idx="417">
                  <c:v>-78.968991084280432</c:v>
                </c:pt>
                <c:pt idx="418">
                  <c:v>-79.243256650069455</c:v>
                </c:pt>
                <c:pt idx="419">
                  <c:v>-79.512441732640113</c:v>
                </c:pt>
                <c:pt idx="420">
                  <c:v>-79.776649315616623</c:v>
                </c:pt>
                <c:pt idx="421">
                  <c:v>-80.035982201665192</c:v>
                </c:pt>
                <c:pt idx="422">
                  <c:v>-80.290542922666248</c:v>
                </c:pt>
                <c:pt idx="423">
                  <c:v>-80.540433657383005</c:v>
                </c:pt>
                <c:pt idx="424">
                  <c:v>-80.785756156258856</c:v>
                </c:pt>
                <c:pt idx="425">
                  <c:v>-81.026611672995145</c:v>
                </c:pt>
                <c:pt idx="426">
                  <c:v>-81.263100902562471</c:v>
                </c:pt>
                <c:pt idx="427">
                  <c:v>-81.49532392530844</c:v>
                </c:pt>
                <c:pt idx="428">
                  <c:v>-81.723380156836953</c:v>
                </c:pt>
                <c:pt idx="429">
                  <c:v>-81.947368303341676</c:v>
                </c:pt>
                <c:pt idx="430">
                  <c:v>-82.167386322090081</c:v>
                </c:pt>
                <c:pt idx="431">
                  <c:v>-82.383531386762115</c:v>
                </c:pt>
                <c:pt idx="432">
                  <c:v>-82.595899857362824</c:v>
                </c:pt>
                <c:pt idx="433">
                  <c:v>-82.804587254436697</c:v>
                </c:pt>
                <c:pt idx="434">
                  <c:v>-83.009688237324539</c:v>
                </c:pt>
                <c:pt idx="435">
                  <c:v>-83.211296586214758</c:v>
                </c:pt>
                <c:pt idx="436">
                  <c:v>-83.409505187753027</c:v>
                </c:pt>
                <c:pt idx="437">
                  <c:v>-83.604406023983174</c:v>
                </c:pt>
                <c:pt idx="438">
                  <c:v>-83.796090164407417</c:v>
                </c:pt>
                <c:pt idx="439">
                  <c:v>-83.984647760960129</c:v>
                </c:pt>
                <c:pt idx="440">
                  <c:v>-84.170168045703363</c:v>
                </c:pt>
                <c:pt idx="441">
                  <c:v>-84.35273933106113</c:v>
                </c:pt>
                <c:pt idx="442">
                  <c:v>-84.532449012418851</c:v>
                </c:pt>
                <c:pt idx="443">
                  <c:v>-84.70938357292539</c:v>
                </c:pt>
                <c:pt idx="444">
                  <c:v>-84.883628590343434</c:v>
                </c:pt>
                <c:pt idx="445">
                  <c:v>-85.055268745802508</c:v>
                </c:pt>
                <c:pt idx="446">
                  <c:v>-85.224387834318861</c:v>
                </c:pt>
                <c:pt idx="447">
                  <c:v>-85.391068776952281</c:v>
                </c:pt>
                <c:pt idx="448">
                  <c:v>-85.555393634481121</c:v>
                </c:pt>
                <c:pt idx="449">
                  <c:v>-85.717443622480019</c:v>
                </c:pt>
                <c:pt idx="450">
                  <c:v>-85.877299127696332</c:v>
                </c:pt>
                <c:pt idx="451">
                  <c:v>-86.035039725624472</c:v>
                </c:pt>
                <c:pt idx="452">
                  <c:v>-86.190744199185517</c:v>
                </c:pt>
                <c:pt idx="453">
                  <c:v>-86.344490558426159</c:v>
                </c:pt>
                <c:pt idx="454">
                  <c:v>-86.496356061154472</c:v>
                </c:pt>
                <c:pt idx="455">
                  <c:v>-86.646417234438346</c:v>
                </c:pt>
                <c:pt idx="456">
                  <c:v>-86.794749896895155</c:v>
                </c:pt>
                <c:pt idx="457">
                  <c:v>-86.941429181707917</c:v>
                </c:pt>
                <c:pt idx="458">
                  <c:v>-87.086529560306531</c:v>
                </c:pt>
                <c:pt idx="459">
                  <c:v>-87.230124866657391</c:v>
                </c:pt>
                <c:pt idx="460">
                  <c:v>-87.372288322109981</c:v>
                </c:pt>
                <c:pt idx="461">
                  <c:v>-87.513092560749698</c:v>
                </c:pt>
                <c:pt idx="462">
                  <c:v>-87.652609655214121</c:v>
                </c:pt>
                <c:pt idx="463">
                  <c:v>-87.790911142929104</c:v>
                </c:pt>
                <c:pt idx="464">
                  <c:v>-87.928068052726843</c:v>
                </c:pt>
                <c:pt idx="465">
                  <c:v>-88.06415093181019</c:v>
                </c:pt>
                <c:pt idx="466">
                  <c:v>-88.199229873029481</c:v>
                </c:pt>
                <c:pt idx="467">
                  <c:v>-88.333374542442513</c:v>
                </c:pt>
                <c:pt idx="468">
                  <c:v>-88.466654207128187</c:v>
                </c:pt>
                <c:pt idx="469">
                  <c:v>-88.599137763228086</c:v>
                </c:pt>
                <c:pt idx="470">
                  <c:v>-88.730893764192203</c:v>
                </c:pt>
                <c:pt idx="471">
                  <c:v>-88.861990449206175</c:v>
                </c:pt>
                <c:pt idx="472">
                  <c:v>-88.992495771778749</c:v>
                </c:pt>
                <c:pt idx="473">
                  <c:v>-89.122477428471342</c:v>
                </c:pt>
                <c:pt idx="474">
                  <c:v>-89.252002887750493</c:v>
                </c:pt>
                <c:pt idx="475">
                  <c:v>-89.381139418947129</c:v>
                </c:pt>
                <c:pt idx="476">
                  <c:v>-89.509954121306762</c:v>
                </c:pt>
                <c:pt idx="477">
                  <c:v>-89.638513953115492</c:v>
                </c:pt>
                <c:pt idx="478">
                  <c:v>-89.766885760887916</c:v>
                </c:pt>
                <c:pt idx="479">
                  <c:v>-89.895136308603185</c:v>
                </c:pt>
                <c:pt idx="480">
                  <c:v>-90.023332306976414</c:v>
                </c:pt>
                <c:pt idx="481">
                  <c:v>-90.151540442752662</c:v>
                </c:pt>
                <c:pt idx="482">
                  <c:v>-90.279827408010775</c:v>
                </c:pt>
                <c:pt idx="483">
                  <c:v>-90.408259929465501</c:v>
                </c:pt>
                <c:pt idx="484">
                  <c:v>-90.536904797754261</c:v>
                </c:pt>
                <c:pt idx="485">
                  <c:v>-90.665828896697377</c:v>
                </c:pt>
                <c:pt idx="486">
                  <c:v>-90.795099232518226</c:v>
                </c:pt>
                <c:pt idx="487">
                  <c:v>-90.924782963010102</c:v>
                </c:pt>
                <c:pt idx="488">
                  <c:v>-91.054947426636232</c:v>
                </c:pt>
                <c:pt idx="489">
                  <c:v>-91.18566017154879</c:v>
                </c:pt>
                <c:pt idx="490">
                  <c:v>-91.316988984511028</c:v>
                </c:pt>
                <c:pt idx="491">
                  <c:v>-91.449001919707143</c:v>
                </c:pt>
                <c:pt idx="492">
                  <c:v>-91.581767327422</c:v>
                </c:pt>
                <c:pt idx="493">
                  <c:v>-91.715353882572927</c:v>
                </c:pt>
                <c:pt idx="494">
                  <c:v>-91.849830613073053</c:v>
                </c:pt>
                <c:pt idx="495">
                  <c:v>-91.985266928005544</c:v>
                </c:pt>
                <c:pt idx="496">
                  <c:v>-92.121732645585183</c:v>
                </c:pt>
                <c:pt idx="497">
                  <c:v>-92.259298020882639</c:v>
                </c:pt>
                <c:pt idx="498">
                  <c:v>-92.39803377328488</c:v>
                </c:pt>
                <c:pt idx="499">
                  <c:v>-92.538011113661682</c:v>
                </c:pt>
                <c:pt idx="500">
                  <c:v>-92.679301771208273</c:v>
                </c:pt>
                <c:pt idx="501">
                  <c:v>-92.821978019928224</c:v>
                </c:pt>
                <c:pt idx="502">
                  <c:v>-92.966112704721638</c:v>
                </c:pt>
                <c:pt idx="503">
                  <c:v>-93.111779267037505</c:v>
                </c:pt>
                <c:pt idx="504">
                  <c:v>-93.259051770047947</c:v>
                </c:pt>
                <c:pt idx="505">
                  <c:v>-93.408004923297511</c:v>
                </c:pt>
                <c:pt idx="506">
                  <c:v>-93.558714106777884</c:v>
                </c:pt>
                <c:pt idx="507">
                  <c:v>-93.711255394373765</c:v>
                </c:pt>
                <c:pt idx="508">
                  <c:v>-93.865705576621878</c:v>
                </c:pt>
                <c:pt idx="509">
                  <c:v>-94.022142182719875</c:v>
                </c:pt>
                <c:pt idx="510">
                  <c:v>-94.180643501720169</c:v>
                </c:pt>
                <c:pt idx="511">
                  <c:v>-94.341288602833032</c:v>
                </c:pt>
                <c:pt idx="512">
                  <c:v>-94.504157354764274</c:v>
                </c:pt>
                <c:pt idx="513">
                  <c:v>-94.669330444002739</c:v>
                </c:pt>
                <c:pt idx="514">
                  <c:v>-94.836889391970132</c:v>
                </c:pt>
                <c:pt idx="515">
                  <c:v>-95.0069165709359</c:v>
                </c:pt>
                <c:pt idx="516">
                  <c:v>-95.179495218597495</c:v>
                </c:pt>
                <c:pt idx="517">
                  <c:v>-95.354709451215982</c:v>
                </c:pt>
                <c:pt idx="518">
                  <c:v>-95.532644275191274</c:v>
                </c:pt>
                <c:pt idx="519">
                  <c:v>-95.713385596954495</c:v>
                </c:pt>
                <c:pt idx="520">
                  <c:v>-95.897020231044266</c:v>
                </c:pt>
                <c:pt idx="521">
                  <c:v>-96.083635906228764</c:v>
                </c:pt>
                <c:pt idx="522">
                  <c:v>-96.273321269524416</c:v>
                </c:pt>
                <c:pt idx="523">
                  <c:v>-96.466165887953764</c:v>
                </c:pt>
                <c:pt idx="524">
                  <c:v>-96.662260247876006</c:v>
                </c:pt>
                <c:pt idx="525">
                  <c:v>-96.861695751713327</c:v>
                </c:pt>
                <c:pt idx="526">
                  <c:v>-97.064564711887385</c:v>
                </c:pt>
                <c:pt idx="527">
                  <c:v>-97.270960341767463</c:v>
                </c:pt>
                <c:pt idx="528">
                  <c:v>-97.480976743424819</c:v>
                </c:pt>
                <c:pt idx="529">
                  <c:v>-97.694708891973193</c:v>
                </c:pt>
                <c:pt idx="530">
                  <c:v>-97.912252616266969</c:v>
                </c:pt>
                <c:pt idx="531">
                  <c:v>-98.133704575715996</c:v>
                </c:pt>
                <c:pt idx="532">
                  <c:v>-98.359162232963953</c:v>
                </c:pt>
                <c:pt idx="533">
                  <c:v>-98.588723822169015</c:v>
                </c:pt>
                <c:pt idx="534">
                  <c:v>-98.822488312607575</c:v>
                </c:pt>
                <c:pt idx="535">
                  <c:v>-99.060555367318329</c:v>
                </c:pt>
                <c:pt idx="536">
                  <c:v>-99.303025296486723</c:v>
                </c:pt>
                <c:pt idx="537">
                  <c:v>-99.549999005259565</c:v>
                </c:pt>
                <c:pt idx="538">
                  <c:v>-99.801577935672171</c:v>
                </c:pt>
                <c:pt idx="539">
                  <c:v>-100.05786400235699</c:v>
                </c:pt>
                <c:pt idx="540">
                  <c:v>-100.318959521694</c:v>
                </c:pt>
                <c:pt idx="541">
                  <c:v>-100.58496713405418</c:v>
                </c:pt>
                <c:pt idx="542">
                  <c:v>-100.85598971878046</c:v>
                </c:pt>
                <c:pt idx="543">
                  <c:v>-101.13213030154344</c:v>
                </c:pt>
                <c:pt idx="544">
                  <c:v>-101.41349195370341</c:v>
                </c:pt>
                <c:pt idx="545">
                  <c:v>-101.70017768330658</c:v>
                </c:pt>
                <c:pt idx="546">
                  <c:v>-101.99229031734281</c:v>
                </c:pt>
                <c:pt idx="547">
                  <c:v>-102.28993237489279</c:v>
                </c:pt>
                <c:pt idx="548">
                  <c:v>-102.59320593079202</c:v>
                </c:pt>
                <c:pt idx="549">
                  <c:v>-102.90221246944951</c:v>
                </c:pt>
                <c:pt idx="550">
                  <c:v>-103.21705272846559</c:v>
                </c:pt>
                <c:pt idx="551">
                  <c:v>-103.53782653170373</c:v>
                </c:pt>
                <c:pt idx="552">
                  <c:v>-103.86463261149129</c:v>
                </c:pt>
                <c:pt idx="553">
                  <c:v>-104.19756841964357</c:v>
                </c:pt>
                <c:pt idx="554">
                  <c:v>-104.53672992702559</c:v>
                </c:pt>
                <c:pt idx="555">
                  <c:v>-104.88221141140525</c:v>
                </c:pt>
                <c:pt idx="556">
                  <c:v>-105.23410523338012</c:v>
                </c:pt>
                <c:pt idx="557">
                  <c:v>-105.59250160020537</c:v>
                </c:pt>
                <c:pt idx="558">
                  <c:v>-105.9574883173976</c:v>
                </c:pt>
                <c:pt idx="559">
                  <c:v>-106.3291505280431</c:v>
                </c:pt>
                <c:pt idx="560">
                  <c:v>-106.70757043980666</c:v>
                </c:pt>
                <c:pt idx="561">
                  <c:v>-107.09282703969835</c:v>
                </c:pt>
                <c:pt idx="562">
                  <c:v>-107.48499579674183</c:v>
                </c:pt>
                <c:pt idx="563">
                  <c:v>-107.88414835276889</c:v>
                </c:pt>
                <c:pt idx="564">
                  <c:v>-108.29035220166226</c:v>
                </c:pt>
                <c:pt idx="565">
                  <c:v>-108.70367035746833</c:v>
                </c:pt>
                <c:pt idx="566">
                  <c:v>-109.12416101191863</c:v>
                </c:pt>
                <c:pt idx="567">
                  <c:v>-109.5518771820131</c:v>
                </c:pt>
                <c:pt idx="568">
                  <c:v>-109.98686634845254</c:v>
                </c:pt>
                <c:pt idx="569">
                  <c:v>-110.42917008583889</c:v>
                </c:pt>
                <c:pt idx="570">
                  <c:v>-110.8788236857129</c:v>
                </c:pt>
                <c:pt idx="571">
                  <c:v>-111.33585577364219</c:v>
                </c:pt>
                <c:pt idx="572">
                  <c:v>-111.80028792173771</c:v>
                </c:pt>
                <c:pt idx="573">
                  <c:v>-112.27213425813117</c:v>
                </c:pt>
                <c:pt idx="574">
                  <c:v>-112.75140107511838</c:v>
                </c:pt>
                <c:pt idx="575">
                  <c:v>-113.23808643783687</c:v>
                </c:pt>
                <c:pt idx="576">
                  <c:v>-113.73217979551455</c:v>
                </c:pt>
                <c:pt idx="577">
                  <c:v>-114.23366159749538</c:v>
                </c:pt>
                <c:pt idx="578">
                  <c:v>-114.7425029164056</c:v>
                </c:pt>
                <c:pt idx="579">
                  <c:v>-115.25866508098353</c:v>
                </c:pt>
                <c:pt idx="580">
                  <c:v>-115.78209932123995</c:v>
                </c:pt>
                <c:pt idx="581">
                  <c:v>-116.31274642875191</c:v>
                </c:pt>
                <c:pt idx="582">
                  <c:v>-116.85053643500761</c:v>
                </c:pt>
                <c:pt idx="583">
                  <c:v>-117.39538831082646</c:v>
                </c:pt>
                <c:pt idx="584">
                  <c:v>-117.94720968994984</c:v>
                </c:pt>
                <c:pt idx="585">
                  <c:v>-118.5058966199561</c:v>
                </c:pt>
                <c:pt idx="586">
                  <c:v>-119.07133334367506</c:v>
                </c:pt>
                <c:pt idx="587">
                  <c:v>-119.64339211426959</c:v>
                </c:pt>
                <c:pt idx="588">
                  <c:v>-120.22193304711502</c:v>
                </c:pt>
                <c:pt idx="589">
                  <c:v>-120.80680401151808</c:v>
                </c:pt>
                <c:pt idx="590">
                  <c:v>-121.39784056521175</c:v>
                </c:pt>
                <c:pt idx="591">
                  <c:v>-121.99486593438574</c:v>
                </c:pt>
                <c:pt idx="592">
                  <c:v>-122.59769104182692</c:v>
                </c:pt>
                <c:pt idx="593">
                  <c:v>-123.20611458548207</c:v>
                </c:pt>
                <c:pt idx="594">
                  <c:v>-123.81992316947503</c:v>
                </c:pt>
                <c:pt idx="595">
                  <c:v>-124.43889148927578</c:v>
                </c:pt>
                <c:pt idx="596">
                  <c:v>-125.06278257234175</c:v>
                </c:pt>
                <c:pt idx="597">
                  <c:v>-125.69134807515567</c:v>
                </c:pt>
                <c:pt idx="598">
                  <c:v>-126.32432863711269</c:v>
                </c:pt>
                <c:pt idx="599">
                  <c:v>-126.96145429126564</c:v>
                </c:pt>
                <c:pt idx="600">
                  <c:v>-127.6024449314143</c:v>
                </c:pt>
                <c:pt idx="601">
                  <c:v>-128.24701083451501</c:v>
                </c:pt>
                <c:pt idx="602">
                  <c:v>-128.89485323686287</c:v>
                </c:pt>
                <c:pt idx="603">
                  <c:v>-129.54566496195204</c:v>
                </c:pt>
                <c:pt idx="604">
                  <c:v>-130.19913109740318</c:v>
                </c:pt>
                <c:pt idx="605">
                  <c:v>-130.85492971781784</c:v>
                </c:pt>
                <c:pt idx="606">
                  <c:v>-131.51273264993642</c:v>
                </c:pt>
                <c:pt idx="607">
                  <c:v>-132.17220627598951</c:v>
                </c:pt>
                <c:pt idx="608">
                  <c:v>-132.83301237071831</c:v>
                </c:pt>
                <c:pt idx="609">
                  <c:v>-133.49480896715042</c:v>
                </c:pt>
                <c:pt idx="610">
                  <c:v>-134.15725124586683</c:v>
                </c:pt>
                <c:pt idx="611">
                  <c:v>-134.8199924422477</c:v>
                </c:pt>
                <c:pt idx="612">
                  <c:v>-135.48268476594274</c:v>
                </c:pt>
                <c:pt idx="613">
                  <c:v>-136.14498032668655</c:v>
                </c:pt>
                <c:pt idx="614">
                  <c:v>-136.80653206048748</c:v>
                </c:pt>
                <c:pt idx="615">
                  <c:v>-137.46699465023306</c:v>
                </c:pt>
                <c:pt idx="616">
                  <c:v>-138.12602543479258</c:v>
                </c:pt>
                <c:pt idx="617">
                  <c:v>-138.78328530087177</c:v>
                </c:pt>
                <c:pt idx="618">
                  <c:v>-139.43843955204045</c:v>
                </c:pt>
                <c:pt idx="619">
                  <c:v>-140.09115874965642</c:v>
                </c:pt>
                <c:pt idx="620">
                  <c:v>-140.74111952071027</c:v>
                </c:pt>
                <c:pt idx="621">
                  <c:v>-141.38800532801187</c:v>
                </c:pt>
                <c:pt idx="622">
                  <c:v>-142.03150719855563</c:v>
                </c:pt>
                <c:pt idx="623">
                  <c:v>-142.67132440637141</c:v>
                </c:pt>
                <c:pt idx="624">
                  <c:v>-143.30716510665599</c:v>
                </c:pt>
                <c:pt idx="625">
                  <c:v>-143.93874691849953</c:v>
                </c:pt>
                <c:pt idx="626">
                  <c:v>-144.56579745404952</c:v>
                </c:pt>
                <c:pt idx="627">
                  <c:v>-145.1880547924834</c:v>
                </c:pt>
                <c:pt idx="628">
                  <c:v>-145.80526789770386</c:v>
                </c:pt>
                <c:pt idx="629">
                  <c:v>-146.41719697917191</c:v>
                </c:pt>
                <c:pt idx="630">
                  <c:v>-147.02361379581558</c:v>
                </c:pt>
                <c:pt idx="631">
                  <c:v>-147.6243019034151</c:v>
                </c:pt>
                <c:pt idx="632">
                  <c:v>-148.21905684632304</c:v>
                </c:pt>
                <c:pt idx="633">
                  <c:v>-148.80768629478985</c:v>
                </c:pt>
                <c:pt idx="634">
                  <c:v>-149.39001012954515</c:v>
                </c:pt>
                <c:pt idx="635">
                  <c:v>-149.96586047562161</c:v>
                </c:pt>
                <c:pt idx="636">
                  <c:v>-150.53508168770145</c:v>
                </c:pt>
                <c:pt idx="637">
                  <c:v>-151.09753028952568</c:v>
                </c:pt>
                <c:pt idx="638">
                  <c:v>-151.65307487010148</c:v>
                </c:pt>
                <c:pt idx="639">
                  <c:v>-152.20159593962615</c:v>
                </c:pt>
                <c:pt idx="640">
                  <c:v>-152.7429857481562</c:v>
                </c:pt>
                <c:pt idx="641">
                  <c:v>-153.27714807013368</c:v>
                </c:pt>
                <c:pt idx="642">
                  <c:v>-153.80399795795077</c:v>
                </c:pt>
                <c:pt idx="643">
                  <c:v>-154.32346146771212</c:v>
                </c:pt>
                <c:pt idx="644">
                  <c:v>-154.83547536036014</c:v>
                </c:pt>
                <c:pt idx="645">
                  <c:v>-155.33998678126721</c:v>
                </c:pt>
                <c:pt idx="646">
                  <c:v>-155.83695292132569</c:v>
                </c:pt>
                <c:pt idx="647">
                  <c:v>-156.32634066247198</c:v>
                </c:pt>
                <c:pt idx="648">
                  <c:v>-156.80812621045899</c:v>
                </c:pt>
                <c:pt idx="649">
                  <c:v>-157.28229471756626</c:v>
                </c:pt>
                <c:pt idx="650">
                  <c:v>-157.7488398977853</c:v>
                </c:pt>
                <c:pt idx="651">
                  <c:v>-158.20776363686838</c:v>
                </c:pt>
                <c:pt idx="652">
                  <c:v>-158.65907559946447</c:v>
                </c:pt>
                <c:pt idx="653">
                  <c:v>-159.10279283540314</c:v>
                </c:pt>
                <c:pt idx="654">
                  <c:v>-159.53893938701262</c:v>
                </c:pt>
                <c:pt idx="655">
                  <c:v>-159.96754589920207</c:v>
                </c:pt>
                <c:pt idx="656">
                  <c:v>-160.38864923386146</c:v>
                </c:pt>
                <c:pt idx="657">
                  <c:v>-160.8022920899713</c:v>
                </c:pt>
                <c:pt idx="658">
                  <c:v>-161.20852263066382</c:v>
                </c:pt>
                <c:pt idx="659">
                  <c:v>-161.60739411831685</c:v>
                </c:pt>
                <c:pt idx="660">
                  <c:v>-161.99896455862006</c:v>
                </c:pt>
                <c:pt idx="661">
                  <c:v>-162.38329635441602</c:v>
                </c:pt>
                <c:pt idx="662">
                  <c:v>-162.76045596998631</c:v>
                </c:pt>
                <c:pt idx="663">
                  <c:v>-163.13051360633352</c:v>
                </c:pt>
                <c:pt idx="664">
                  <c:v>-163.49354288789579</c:v>
                </c:pt>
                <c:pt idx="665">
                  <c:v>-163.84962056102739</c:v>
                </c:pt>
                <c:pt idx="666">
                  <c:v>-164.19882620448098</c:v>
                </c:pt>
                <c:pt idx="667">
                  <c:v>-164.54124195204338</c:v>
                </c:pt>
                <c:pt idx="668">
                  <c:v>-164.87695222739274</c:v>
                </c:pt>
                <c:pt idx="669">
                  <c:v>-165.20604349117994</c:v>
                </c:pt>
                <c:pt idx="670">
                  <c:v>-165.52860400026861</c:v>
                </c:pt>
                <c:pt idx="671">
                  <c:v>-165.84472357901424</c:v>
                </c:pt>
                <c:pt idx="672">
                  <c:v>-166.15449340241528</c:v>
                </c:pt>
                <c:pt idx="673">
                  <c:v>-166.45800579092142</c:v>
                </c:pt>
                <c:pt idx="674">
                  <c:v>-166.7553540166551</c:v>
                </c:pt>
                <c:pt idx="675">
                  <c:v>-167.0466321207621</c:v>
                </c:pt>
                <c:pt idx="676">
                  <c:v>-167.33193474159143</c:v>
                </c:pt>
                <c:pt idx="677">
                  <c:v>-167.61135695337373</c:v>
                </c:pt>
                <c:pt idx="678">
                  <c:v>-167.88499411505731</c:v>
                </c:pt>
                <c:pt idx="679">
                  <c:v>-168.15294172894662</c:v>
                </c:pt>
                <c:pt idx="680">
                  <c:v>-168.41529530877565</c:v>
                </c:pt>
                <c:pt idx="681">
                  <c:v>-168.67215025684769</c:v>
                </c:pt>
                <c:pt idx="682">
                  <c:v>-168.92360174986393</c:v>
                </c:pt>
                <c:pt idx="683">
                  <c:v>-169.16974463306917</c:v>
                </c:pt>
                <c:pt idx="684">
                  <c:v>-169.41067332233641</c:v>
                </c:pt>
                <c:pt idx="685">
                  <c:v>-169.64648171382265</c:v>
                </c:pt>
                <c:pt idx="686">
                  <c:v>-169.87726310083011</c:v>
                </c:pt>
                <c:pt idx="687">
                  <c:v>-170.10311009751132</c:v>
                </c:pt>
                <c:pt idx="688">
                  <c:v>-170.32411456906945</c:v>
                </c:pt>
                <c:pt idx="689">
                  <c:v>-170.54036756810848</c:v>
                </c:pt>
                <c:pt idx="690">
                  <c:v>-170.75195927680082</c:v>
                </c:pt>
                <c:pt idx="691">
                  <c:v>-170.95897895454902</c:v>
                </c:pt>
                <c:pt idx="692">
                  <c:v>-171.16151489082739</c:v>
                </c:pt>
                <c:pt idx="693">
                  <c:v>-171.3596543629038</c:v>
                </c:pt>
                <c:pt idx="694">
                  <c:v>-171.55348359814846</c:v>
                </c:pt>
                <c:pt idx="695">
                  <c:v>-171.74308774065264</c:v>
                </c:pt>
                <c:pt idx="696">
                  <c:v>-171.92855082188851</c:v>
                </c:pt>
                <c:pt idx="697">
                  <c:v>-172.10995573515436</c:v>
                </c:pt>
                <c:pt idx="698">
                  <c:v>-172.28738421355916</c:v>
                </c:pt>
                <c:pt idx="699">
                  <c:v>-172.46091681131583</c:v>
                </c:pt>
                <c:pt idx="700">
                  <c:v>-172.63063288811662</c:v>
                </c:pt>
                <c:pt idx="701">
                  <c:v>-172.79661059638318</c:v>
                </c:pt>
                <c:pt idx="702">
                  <c:v>-172.95892687118777</c:v>
                </c:pt>
                <c:pt idx="703">
                  <c:v>-173.11765742265612</c:v>
                </c:pt>
                <c:pt idx="704">
                  <c:v>-173.2728767306711</c:v>
                </c:pt>
                <c:pt idx="705">
                  <c:v>-173.42465804170726</c:v>
                </c:pt>
                <c:pt idx="706">
                  <c:v>-173.57307336763316</c:v>
                </c:pt>
                <c:pt idx="707">
                  <c:v>-173.71819348633093</c:v>
                </c:pt>
                <c:pt idx="708">
                  <c:v>-173.86008794398904</c:v>
                </c:pt>
                <c:pt idx="709">
                  <c:v>-173.99882505893166</c:v>
                </c:pt>
                <c:pt idx="710">
                  <c:v>-174.13447192685894</c:v>
                </c:pt>
                <c:pt idx="711">
                  <c:v>-174.2670944273782</c:v>
                </c:pt>
                <c:pt idx="712">
                  <c:v>-174.39675723171268</c:v>
                </c:pt>
                <c:pt idx="713">
                  <c:v>-174.52352381148361</c:v>
                </c:pt>
                <c:pt idx="714">
                  <c:v>-174.64745644846604</c:v>
                </c:pt>
                <c:pt idx="715">
                  <c:v>-174.76861624522607</c:v>
                </c:pt>
                <c:pt idx="716">
                  <c:v>-174.88706313655371</c:v>
                </c:pt>
                <c:pt idx="717">
                  <c:v>-175.0028559016086</c:v>
                </c:pt>
                <c:pt idx="718">
                  <c:v>-175.11605217670527</c:v>
                </c:pt>
                <c:pt idx="719">
                  <c:v>-175.22670846866589</c:v>
                </c:pt>
                <c:pt idx="720">
                  <c:v>-175.33488016867537</c:v>
                </c:pt>
                <c:pt idx="721">
                  <c:v>-175.44062156657813</c:v>
                </c:pt>
                <c:pt idx="722">
                  <c:v>-175.54398586555868</c:v>
                </c:pt>
                <c:pt idx="723">
                  <c:v>-175.64502519715393</c:v>
                </c:pt>
                <c:pt idx="724">
                  <c:v>-175.74379063654865</c:v>
                </c:pt>
                <c:pt idx="725">
                  <c:v>-175.84033221810657</c:v>
                </c:pt>
                <c:pt idx="726">
                  <c:v>-175.93469895109814</c:v>
                </c:pt>
                <c:pt idx="727">
                  <c:v>-176.02693883558288</c:v>
                </c:pt>
                <c:pt idx="728">
                  <c:v>-176.1170988784128</c:v>
                </c:pt>
                <c:pt idx="729">
                  <c:v>-176.20522510932187</c:v>
                </c:pt>
                <c:pt idx="730">
                  <c:v>-176.29136259707238</c:v>
                </c:pt>
                <c:pt idx="731">
                  <c:v>-176.37555546562893</c:v>
                </c:pt>
                <c:pt idx="732">
                  <c:v>-176.45784691033521</c:v>
                </c:pt>
                <c:pt idx="733">
                  <c:v>-176.53827921406904</c:v>
                </c:pt>
                <c:pt idx="734">
                  <c:v>-176.6168937633542</c:v>
                </c:pt>
                <c:pt idx="735">
                  <c:v>-176.69373106440966</c:v>
                </c:pt>
                <c:pt idx="736">
                  <c:v>-176.76883075911735</c:v>
                </c:pt>
                <c:pt idx="737">
                  <c:v>-176.84223164089303</c:v>
                </c:pt>
                <c:pt idx="738">
                  <c:v>-176.91397167044406</c:v>
                </c:pt>
                <c:pt idx="739">
                  <c:v>-176.98408799140185</c:v>
                </c:pt>
                <c:pt idx="740">
                  <c:v>-177.05261694581583</c:v>
                </c:pt>
                <c:pt idx="741">
                  <c:v>-177.11959408949863</c:v>
                </c:pt>
                <c:pt idx="742">
                  <c:v>-177.18505420721235</c:v>
                </c:pt>
                <c:pt idx="743">
                  <c:v>-177.24903132768682</c:v>
                </c:pt>
                <c:pt idx="744">
                  <c:v>-177.31155873846325</c:v>
                </c:pt>
                <c:pt idx="745">
                  <c:v>-177.37266900055488</c:v>
                </c:pt>
                <c:pt idx="746">
                  <c:v>-177.43239396292012</c:v>
                </c:pt>
                <c:pt idx="747">
                  <c:v>-177.49076477674151</c:v>
                </c:pt>
                <c:pt idx="748">
                  <c:v>-177.54781190950757</c:v>
                </c:pt>
                <c:pt idx="749">
                  <c:v>-177.60356515889234</c:v>
                </c:pt>
                <c:pt idx="750">
                  <c:v>-177.65805366643022</c:v>
                </c:pt>
                <c:pt idx="751">
                  <c:v>-177.71130593098349</c:v>
                </c:pt>
                <c:pt idx="752">
                  <c:v>-177.76334982199992</c:v>
                </c:pt>
                <c:pt idx="753">
                  <c:v>-177.81421259255961</c:v>
                </c:pt>
                <c:pt idx="754">
                  <c:v>-177.86392089220897</c:v>
                </c:pt>
                <c:pt idx="755">
                  <c:v>-177.9125007795823</c:v>
                </c:pt>
                <c:pt idx="756">
                  <c:v>-177.95997773480929</c:v>
                </c:pt>
                <c:pt idx="757">
                  <c:v>-178.00637667170989</c:v>
                </c:pt>
                <c:pt idx="758">
                  <c:v>-178.05172194977519</c:v>
                </c:pt>
                <c:pt idx="759">
                  <c:v>-178.09603738593668</c:v>
                </c:pt>
                <c:pt idx="760">
                  <c:v>-178.13934626612351</c:v>
                </c:pt>
                <c:pt idx="761">
                  <c:v>-178.18167135660875</c:v>
                </c:pt>
                <c:pt idx="762">
                  <c:v>-178.22303491514759</c:v>
                </c:pt>
                <c:pt idx="763">
                  <c:v>-178.26345870190673</c:v>
                </c:pt>
                <c:pt idx="764">
                  <c:v>-178.30296399018846</c:v>
                </c:pt>
                <c:pt idx="765">
                  <c:v>-178.34157157695046</c:v>
                </c:pt>
                <c:pt idx="766">
                  <c:v>-178.3793017931234</c:v>
                </c:pt>
                <c:pt idx="767">
                  <c:v>-178.41617451372869</c:v>
                </c:pt>
                <c:pt idx="768">
                  <c:v>-178.4522091677984</c:v>
                </c:pt>
                <c:pt idx="769">
                  <c:v>-178.4874247480997</c:v>
                </c:pt>
                <c:pt idx="770">
                  <c:v>-178.52183982066668</c:v>
                </c:pt>
                <c:pt idx="771">
                  <c:v>-178.55547253414144</c:v>
                </c:pt>
                <c:pt idx="772">
                  <c:v>-178.58834062892706</c:v>
                </c:pt>
                <c:pt idx="773">
                  <c:v>-178.62046144615607</c:v>
                </c:pt>
                <c:pt idx="774">
                  <c:v>-178.65185193647568</c:v>
                </c:pt>
                <c:pt idx="775">
                  <c:v>-178.68252866865348</c:v>
                </c:pt>
                <c:pt idx="776">
                  <c:v>-178.71250783800605</c:v>
                </c:pt>
                <c:pt idx="777">
                  <c:v>-178.74180527465319</c:v>
                </c:pt>
                <c:pt idx="778">
                  <c:v>-178.7704364516008</c:v>
                </c:pt>
                <c:pt idx="779">
                  <c:v>-178.79841649265495</c:v>
                </c:pt>
                <c:pt idx="780">
                  <c:v>-178.82576018017014</c:v>
                </c:pt>
                <c:pt idx="781">
                  <c:v>-178.85248196263458</c:v>
                </c:pt>
                <c:pt idx="782">
                  <c:v>-178.87859596209532</c:v>
                </c:pt>
                <c:pt idx="783">
                  <c:v>-178.90411598142563</c:v>
                </c:pt>
                <c:pt idx="784">
                  <c:v>-178.92905551143835</c:v>
                </c:pt>
                <c:pt idx="785">
                  <c:v>-178.95342773784716</c:v>
                </c:pt>
                <c:pt idx="786">
                  <c:v>-178.97724554807874</c:v>
                </c:pt>
                <c:pt idx="787">
                  <c:v>-179.00052153793897</c:v>
                </c:pt>
                <c:pt idx="788">
                  <c:v>-179.02326801813547</c:v>
                </c:pt>
                <c:pt idx="789">
                  <c:v>-179.04549702065938</c:v>
                </c:pt>
                <c:pt idx="790">
                  <c:v>-179.06722030502911</c:v>
                </c:pt>
                <c:pt idx="791">
                  <c:v>-179.08844936439863</c:v>
                </c:pt>
                <c:pt idx="792">
                  <c:v>-179.10919543153295</c:v>
                </c:pt>
                <c:pt idx="793">
                  <c:v>-179.12946948465361</c:v>
                </c:pt>
                <c:pt idx="794">
                  <c:v>-179.14928225315617</c:v>
                </c:pt>
                <c:pt idx="795">
                  <c:v>-179.16864422320313</c:v>
                </c:pt>
                <c:pt idx="796">
                  <c:v>-179.18756564319381</c:v>
                </c:pt>
                <c:pt idx="797">
                  <c:v>-179.2060565291147</c:v>
                </c:pt>
                <c:pt idx="798">
                  <c:v>-179.22412666977164</c:v>
                </c:pt>
                <c:pt idx="799">
                  <c:v>-179.24178563190688</c:v>
                </c:pt>
                <c:pt idx="800">
                  <c:v>-179.25904276520376</c:v>
                </c:pt>
                <c:pt idx="801">
                  <c:v>-179.27590720718015</c:v>
                </c:pt>
                <c:pt idx="802">
                  <c:v>-179.29238788797392</c:v>
                </c:pt>
                <c:pt idx="803">
                  <c:v>-179.30849353502256</c:v>
                </c:pt>
                <c:pt idx="804">
                  <c:v>-179.32423267763895</c:v>
                </c:pt>
                <c:pt idx="805">
                  <c:v>-179.33961365148522</c:v>
                </c:pt>
                <c:pt idx="806">
                  <c:v>-179.3546446029477</c:v>
                </c:pt>
                <c:pt idx="807">
                  <c:v>-179.36933349341399</c:v>
                </c:pt>
                <c:pt idx="808">
                  <c:v>-179.38368810345511</c:v>
                </c:pt>
                <c:pt idx="809">
                  <c:v>-179.39771603691418</c:v>
                </c:pt>
                <c:pt idx="810">
                  <c:v>-179.41142472490387</c:v>
                </c:pt>
                <c:pt idx="811">
                  <c:v>-179.4248214297148</c:v>
                </c:pt>
                <c:pt idx="812">
                  <c:v>-179.43791324863608</c:v>
                </c:pt>
                <c:pt idx="813">
                  <c:v>-179.45070711769083</c:v>
                </c:pt>
                <c:pt idx="814">
                  <c:v>-179.46320981528771</c:v>
                </c:pt>
                <c:pt idx="815">
                  <c:v>-179.47542796579074</c:v>
                </c:pt>
                <c:pt idx="816">
                  <c:v>-179.48736804300913</c:v>
                </c:pt>
                <c:pt idx="817">
                  <c:v>-179.49903637360853</c:v>
                </c:pt>
                <c:pt idx="818">
                  <c:v>-179.51043914044615</c:v>
                </c:pt>
              </c:numCache>
            </c:numRef>
          </c:yVal>
          <c:smooth val="1"/>
          <c:extLst>
            <c:ext xmlns:c16="http://schemas.microsoft.com/office/drawing/2014/chart" uri="{C3380CC4-5D6E-409C-BE32-E72D297353CC}">
              <c16:uniqueId val="{00000002-9647-4C25-AC02-9AC85E218214}"/>
            </c:ext>
          </c:extLst>
        </c:ser>
        <c:ser>
          <c:idx val="3"/>
          <c:order val="3"/>
          <c:tx>
            <c:v>Phase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Sheet2!$BC$4:$BC$822</c:f>
              <c:numCache>
                <c:formatCode>0.00</c:formatCode>
                <c:ptCount val="819"/>
                <c:pt idx="0">
                  <c:v>-88.948055090284029</c:v>
                </c:pt>
                <c:pt idx="1">
                  <c:v>-88.932533358486992</c:v>
                </c:pt>
                <c:pt idx="2">
                  <c:v>-88.91650354830189</c:v>
                </c:pt>
                <c:pt idx="3">
                  <c:v>-88.899961176234939</c:v>
                </c:pt>
                <c:pt idx="4">
                  <c:v>-88.882901759340953</c:v>
                </c:pt>
                <c:pt idx="5">
                  <c:v>-88.865320830568223</c:v>
                </c:pt>
                <c:pt idx="6">
                  <c:v>-88.847213955176784</c:v>
                </c:pt>
                <c:pt idx="7">
                  <c:v>-88.828576748292505</c:v>
                </c:pt>
                <c:pt idx="8">
                  <c:v>-88.809404893660329</c:v>
                </c:pt>
                <c:pt idx="9">
                  <c:v>-88.789694163662858</c:v>
                </c:pt>
                <c:pt idx="10">
                  <c:v>-88.769440440671914</c:v>
                </c:pt>
                <c:pt idx="11">
                  <c:v>-88.748639739801462</c:v>
                </c:pt>
                <c:pt idx="12">
                  <c:v>-88.727288233132924</c:v>
                </c:pt>
                <c:pt idx="13">
                  <c:v>-88.705382275483132</c:v>
                </c:pt>
                <c:pt idx="14">
                  <c:v>-88.682918431787655</c:v>
                </c:pt>
                <c:pt idx="15">
                  <c:v>-88.65989350617086</c:v>
                </c:pt>
                <c:pt idx="16">
                  <c:v>-88.636304572775131</c:v>
                </c:pt>
                <c:pt idx="17">
                  <c:v>-88.612149008419877</c:v>
                </c:pt>
                <c:pt idx="18">
                  <c:v>-88.587424527160948</c:v>
                </c:pt>
                <c:pt idx="19">
                  <c:v>-88.562129216817624</c:v>
                </c:pt>
                <c:pt idx="20">
                  <c:v>-88.53626157753304</c:v>
                </c:pt>
                <c:pt idx="21">
                  <c:v>-88.509820562429326</c:v>
                </c:pt>
                <c:pt idx="22">
                  <c:v>-88.482805620414709</c:v>
                </c:pt>
                <c:pt idx="23">
                  <c:v>-88.455216741194263</c:v>
                </c:pt>
                <c:pt idx="24">
                  <c:v>-88.427054502529217</c:v>
                </c:pt>
                <c:pt idx="25">
                  <c:v>-88.398320119781289</c:v>
                </c:pt>
                <c:pt idx="26">
                  <c:v>-88.369015497770064</c:v>
                </c:pt>
                <c:pt idx="27">
                  <c:v>-88.339143284959448</c:v>
                </c:pt>
                <c:pt idx="28">
                  <c:v>-88.308706929977347</c:v>
                </c:pt>
                <c:pt idx="29">
                  <c:v>-88.277710740457721</c:v>
                </c:pt>
                <c:pt idx="30">
                  <c:v>-88.246159944178586</c:v>
                </c:pt>
                <c:pt idx="31">
                  <c:v>-88.21406075245028</c:v>
                </c:pt>
                <c:pt idx="32">
                  <c:v>-88.181420425688401</c:v>
                </c:pt>
                <c:pt idx="33">
                  <c:v>-88.148247341082353</c:v>
                </c:pt>
                <c:pt idx="34">
                  <c:v>-88.114551062245937</c:v>
                </c:pt>
                <c:pt idx="35">
                  <c:v>-88.080342410707644</c:v>
                </c:pt>
                <c:pt idx="36">
                  <c:v>-88.045633539068561</c:v>
                </c:pt>
                <c:pt idx="37">
                  <c:v>-88.010438005622731</c:v>
                </c:pt>
                <c:pt idx="38">
                  <c:v>-87.974770850198837</c:v>
                </c:pt>
                <c:pt idx="39">
                  <c:v>-87.938648670943678</c:v>
                </c:pt>
                <c:pt idx="40">
                  <c:v>-87.902089701727704</c:v>
                </c:pt>
                <c:pt idx="41">
                  <c:v>-87.865113889808242</c:v>
                </c:pt>
                <c:pt idx="42">
                  <c:v>-87.827742973341117</c:v>
                </c:pt>
                <c:pt idx="43">
                  <c:v>-87.790000558283282</c:v>
                </c:pt>
                <c:pt idx="44">
                  <c:v>-87.751912194178814</c:v>
                </c:pt>
                <c:pt idx="45">
                  <c:v>-87.713505448269984</c:v>
                </c:pt>
                <c:pt idx="46">
                  <c:v>-87.674809977321985</c:v>
                </c:pt>
                <c:pt idx="47">
                  <c:v>-87.635857596498099</c:v>
                </c:pt>
                <c:pt idx="48">
                  <c:v>-87.596682344567768</c:v>
                </c:pt>
                <c:pt idx="49">
                  <c:v>-87.557320544679882</c:v>
                </c:pt>
                <c:pt idx="50">
                  <c:v>-87.517810859881891</c:v>
                </c:pt>
                <c:pt idx="51">
                  <c:v>-87.478194342518506</c:v>
                </c:pt>
                <c:pt idx="52">
                  <c:v>-87.438514476599664</c:v>
                </c:pt>
                <c:pt idx="53">
                  <c:v>-87.398817212188433</c:v>
                </c:pt>
                <c:pt idx="54">
                  <c:v>-87.359150990825825</c:v>
                </c:pt>
                <c:pt idx="55">
                  <c:v>-87.319566760984983</c:v>
                </c:pt>
                <c:pt idx="56">
                  <c:v>-87.280117982529816</c:v>
                </c:pt>
                <c:pt idx="57">
                  <c:v>-87.240860619145948</c:v>
                </c:pt>
                <c:pt idx="58">
                  <c:v>-87.201853117718741</c:v>
                </c:pt>
                <c:pt idx="59">
                  <c:v>-87.163156373650153</c:v>
                </c:pt>
                <c:pt idx="60">
                  <c:v>-87.124833681139933</c:v>
                </c:pt>
                <c:pt idx="61">
                  <c:v>-87.086950667505945</c:v>
                </c:pt>
                <c:pt idx="62">
                  <c:v>-87.049575210685077</c:v>
                </c:pt>
                <c:pt idx="63">
                  <c:v>-87.012777339140882</c:v>
                </c:pt>
                <c:pt idx="64">
                  <c:v>-86.976629113508409</c:v>
                </c:pt>
                <c:pt idx="65">
                  <c:v>-86.941204489431769</c:v>
                </c:pt>
                <c:pt idx="66">
                  <c:v>-86.906579161192553</c:v>
                </c:pt>
                <c:pt idx="67">
                  <c:v>-86.872830385894133</c:v>
                </c:pt>
                <c:pt idx="68">
                  <c:v>-86.840036788148922</c:v>
                </c:pt>
                <c:pt idx="69">
                  <c:v>-86.80827814541982</c:v>
                </c:pt>
                <c:pt idx="70">
                  <c:v>-86.777635154385848</c:v>
                </c:pt>
                <c:pt idx="71">
                  <c:v>-86.748189178938333</c:v>
                </c:pt>
                <c:pt idx="72">
                  <c:v>-86.720021980660093</c:v>
                </c:pt>
                <c:pt idx="73">
                  <c:v>-86.693215432897944</c:v>
                </c:pt>
                <c:pt idx="74">
                  <c:v>-86.667851219800895</c:v>
                </c:pt>
                <c:pt idx="75">
                  <c:v>-86.644010521961548</c:v>
                </c:pt>
                <c:pt idx="76">
                  <c:v>-86.621773690557788</c:v>
                </c:pt>
                <c:pt idx="77">
                  <c:v>-86.601219912146661</c:v>
                </c:pt>
                <c:pt idx="78">
                  <c:v>-86.582426866501535</c:v>
                </c:pt>
                <c:pt idx="79">
                  <c:v>-86.565470380104117</c:v>
                </c:pt>
                <c:pt idx="80">
                  <c:v>-86.550424078101358</c:v>
                </c:pt>
                <c:pt idx="81">
                  <c:v>-86.537359037703055</c:v>
                </c:pt>
                <c:pt idx="82">
                  <c:v>-86.526343446131079</c:v>
                </c:pt>
                <c:pt idx="83">
                  <c:v>-86.517442266322234</c:v>
                </c:pt>
                <c:pt idx="84">
                  <c:v>-86.510716913639556</c:v>
                </c:pt>
                <c:pt idx="85">
                  <c:v>-86.506224946849386</c:v>
                </c:pt>
                <c:pt idx="86">
                  <c:v>-86.504019776576712</c:v>
                </c:pt>
                <c:pt idx="87">
                  <c:v>-86.504150394355818</c:v>
                </c:pt>
                <c:pt idx="88">
                  <c:v>-86.506661125246623</c:v>
                </c:pt>
                <c:pt idx="89">
                  <c:v>-86.511591406790544</c:v>
                </c:pt>
                <c:pt idx="90">
                  <c:v>-86.518975596836086</c:v>
                </c:pt>
                <c:pt idx="91">
                  <c:v>-86.528842812473968</c:v>
                </c:pt>
                <c:pt idx="92">
                  <c:v>-86.541216801993301</c:v>
                </c:pt>
                <c:pt idx="93">
                  <c:v>-86.556115851404996</c:v>
                </c:pt>
                <c:pt idx="94">
                  <c:v>-86.573552726685293</c:v>
                </c:pt>
                <c:pt idx="95">
                  <c:v>-86.593534652478269</c:v>
                </c:pt>
                <c:pt idx="96">
                  <c:v>-86.616063327566209</c:v>
                </c:pt>
                <c:pt idx="97">
                  <c:v>-86.641134976983039</c:v>
                </c:pt>
                <c:pt idx="98">
                  <c:v>-86.668740440213909</c:v>
                </c:pt>
                <c:pt idx="99">
                  <c:v>-86.698865294501616</c:v>
                </c:pt>
                <c:pt idx="100">
                  <c:v>-86.731490011878421</c:v>
                </c:pt>
                <c:pt idx="101">
                  <c:v>-86.766590148164184</c:v>
                </c:pt>
                <c:pt idx="102">
                  <c:v>-86.804136561826738</c:v>
                </c:pt>
                <c:pt idx="103">
                  <c:v>-86.844095660294286</c:v>
                </c:pt>
                <c:pt idx="104">
                  <c:v>-86.886429671046429</c:v>
                </c:pt>
                <c:pt idx="105">
                  <c:v>-86.931096934593299</c:v>
                </c:pt>
                <c:pt idx="106">
                  <c:v>-86.978052216285732</c:v>
                </c:pt>
                <c:pt idx="107">
                  <c:v>-87.02724703378216</c:v>
                </c:pt>
                <c:pt idx="108">
                  <c:v>-87.078629996932278</c:v>
                </c:pt>
                <c:pt idx="109">
                  <c:v>-87.132147156821134</c:v>
                </c:pt>
                <c:pt idx="110">
                  <c:v>-87.187742360749752</c:v>
                </c:pt>
                <c:pt idx="111">
                  <c:v>-87.245357610002884</c:v>
                </c:pt>
                <c:pt idx="112">
                  <c:v>-87.304933417373988</c:v>
                </c:pt>
                <c:pt idx="113">
                  <c:v>-87.36640916156928</c:v>
                </c:pt>
                <c:pt idx="114">
                  <c:v>-87.429723435799986</c:v>
                </c:pt>
                <c:pt idx="115">
                  <c:v>-87.494814388082418</c:v>
                </c:pt>
                <c:pt idx="116">
                  <c:v>-87.561620050998982</c:v>
                </c:pt>
                <c:pt idx="117">
                  <c:v>-87.630078658921619</c:v>
                </c:pt>
                <c:pt idx="118">
                  <c:v>-87.700128950957435</c:v>
                </c:pt>
                <c:pt idx="119">
                  <c:v>-87.771710458139907</c:v>
                </c:pt>
                <c:pt idx="120">
                  <c:v>-87.844763773653128</c:v>
                </c:pt>
                <c:pt idx="121">
                  <c:v>-87.919230805136365</c:v>
                </c:pt>
                <c:pt idx="122">
                  <c:v>-87.99505500836743</c:v>
                </c:pt>
                <c:pt idx="123">
                  <c:v>-88.072181601865324</c:v>
                </c:pt>
                <c:pt idx="124">
                  <c:v>-88.150557762177172</c:v>
                </c:pt>
                <c:pt idx="125">
                  <c:v>-88.230132799826819</c:v>
                </c:pt>
                <c:pt idx="126">
                  <c:v>-88.310858316092009</c:v>
                </c:pt>
                <c:pt idx="127">
                  <c:v>-88.392688340952745</c:v>
                </c:pt>
                <c:pt idx="128">
                  <c:v>-88.47557945270313</c:v>
                </c:pt>
                <c:pt idx="129">
                  <c:v>-88.559490879854408</c:v>
                </c:pt>
                <c:pt idx="130">
                  <c:v>-88.644384586067858</c:v>
                </c:pt>
                <c:pt idx="131">
                  <c:v>-88.730225338949367</c:v>
                </c:pt>
                <c:pt idx="132">
                  <c:v>-88.81698076361279</c:v>
                </c:pt>
                <c:pt idx="133">
                  <c:v>-88.904621381973271</c:v>
                </c:pt>
                <c:pt idx="134">
                  <c:v>-88.993120638774471</c:v>
                </c:pt>
                <c:pt idx="135">
                  <c:v>-89.082454915375322</c:v>
                </c:pt>
                <c:pt idx="136">
                  <c:v>-89.172603532334179</c:v>
                </c:pt>
                <c:pt idx="137">
                  <c:v>-89.263548741826114</c:v>
                </c:pt>
                <c:pt idx="138">
                  <c:v>-89.355275710916587</c:v>
                </c:pt>
                <c:pt idx="139">
                  <c:v>-89.447772496691726</c:v>
                </c:pt>
                <c:pt idx="140">
                  <c:v>-89.541030014217185</c:v>
                </c:pt>
                <c:pt idx="141">
                  <c:v>-89.635041998259197</c:v>
                </c:pt>
                <c:pt idx="142">
                  <c:v>-89.729804959660541</c:v>
                </c:pt>
                <c:pt idx="143">
                  <c:v>-89.825318137217195</c:v>
                </c:pt>
                <c:pt idx="144">
                  <c:v>-89.92158344585296</c:v>
                </c:pt>
                <c:pt idx="145">
                  <c:v>-90.018605421838146</c:v>
                </c:pt>
                <c:pt idx="146">
                  <c:v>-90.116391165744716</c:v>
                </c:pt>
                <c:pt idx="147">
                  <c:v>-90.214950283779174</c:v>
                </c:pt>
                <c:pt idx="148">
                  <c:v>-90.31429482808143</c:v>
                </c:pt>
                <c:pt idx="149">
                  <c:v>-90.41443923652453</c:v>
                </c:pt>
                <c:pt idx="150">
                  <c:v>-90.515400272502802</c:v>
                </c:pt>
                <c:pt idx="151">
                  <c:v>-90.617196965144529</c:v>
                </c:pt>
                <c:pt idx="152">
                  <c:v>-90.719850550340027</c:v>
                </c:pt>
                <c:pt idx="153">
                  <c:v>-90.823384412931304</c:v>
                </c:pt>
                <c:pt idx="154">
                  <c:v>-90.927824030367816</c:v>
                </c:pt>
                <c:pt idx="155">
                  <c:v>-91.033196918092784</c:v>
                </c:pt>
                <c:pt idx="156">
                  <c:v>-91.139532576888755</c:v>
                </c:pt>
                <c:pt idx="157">
                  <c:v>-91.246862442376269</c:v>
                </c:pt>
                <c:pt idx="158">
                  <c:v>-91.355219836828482</c:v>
                </c:pt>
                <c:pt idx="159">
                  <c:v>-91.464639923435655</c:v>
                </c:pt>
                <c:pt idx="160">
                  <c:v>-91.575159663127081</c:v>
                </c:pt>
                <c:pt idx="161">
                  <c:v>-91.686817774034822</c:v>
                </c:pt>
                <c:pt idx="162">
                  <c:v>-91.799654693660841</c:v>
                </c:pt>
                <c:pt idx="163">
                  <c:v>-91.913712543790965</c:v>
                </c:pt>
                <c:pt idx="164">
                  <c:v>-92.029035098182462</c:v>
                </c:pt>
                <c:pt idx="165">
                  <c:v>-92.145667753034445</c:v>
                </c:pt>
                <c:pt idx="166">
                  <c:v>-92.263657500240242</c:v>
                </c:pt>
                <c:pt idx="167">
                  <c:v>-92.38305290340665</c:v>
                </c:pt>
                <c:pt idx="168">
                  <c:v>-92.503904076616124</c:v>
                </c:pt>
                <c:pt idx="169">
                  <c:v>-92.626262665899304</c:v>
                </c:pt>
                <c:pt idx="170">
                  <c:v>-92.750181833377766</c:v>
                </c:pt>
                <c:pt idx="171">
                  <c:v>-92.875716244030471</c:v>
                </c:pt>
                <c:pt idx="172">
                  <c:v>-93.002922055034176</c:v>
                </c:pt>
                <c:pt idx="173">
                  <c:v>-93.131856907620374</c:v>
                </c:pt>
                <c:pt idx="174">
                  <c:v>-93.26257992139287</c:v>
                </c:pt>
                <c:pt idx="175">
                  <c:v>-93.395151691043665</c:v>
                </c:pt>
                <c:pt idx="176">
                  <c:v>-93.529634285405479</c:v>
                </c:pt>
                <c:pt idx="177">
                  <c:v>-93.666091248777349</c:v>
                </c:pt>
                <c:pt idx="178">
                  <c:v>-93.804587604458661</c:v>
                </c:pt>
                <c:pt idx="179">
                  <c:v>-93.945189860428528</c:v>
                </c:pt>
                <c:pt idx="180">
                  <c:v>-94.087966017104876</c:v>
                </c:pt>
                <c:pt idx="181">
                  <c:v>-94.232985577121184</c:v>
                </c:pt>
                <c:pt idx="182">
                  <c:v>-94.380319557057263</c:v>
                </c:pt>
                <c:pt idx="183">
                  <c:v>-94.530040501062558</c:v>
                </c:pt>
                <c:pt idx="184">
                  <c:v>-94.68222249631178</c:v>
                </c:pt>
                <c:pt idx="185">
                  <c:v>-94.836941190232949</c:v>
                </c:pt>
                <c:pt idx="186">
                  <c:v>-94.994273809450377</c:v>
                </c:pt>
                <c:pt idx="187">
                  <c:v>-95.15429918038646</c:v>
                </c:pt>
                <c:pt idx="188">
                  <c:v>-95.317097751465823</c:v>
                </c:pt>
                <c:pt idx="189">
                  <c:v>-95.482751616870175</c:v>
                </c:pt>
                <c:pt idx="190">
                  <c:v>-95.651344541789385</c:v>
                </c:pt>
                <c:pt idx="191">
                  <c:v>-95.822961989120074</c:v>
                </c:pt>
                <c:pt idx="192">
                  <c:v>-95.997691147560047</c:v>
                </c:pt>
                <c:pt idx="193">
                  <c:v>-96.175620961051081</c:v>
                </c:pt>
                <c:pt idx="194">
                  <c:v>-96.356842159522373</c:v>
                </c:pt>
                <c:pt idx="195">
                  <c:v>-96.541447290887575</c:v>
                </c:pt>
                <c:pt idx="196">
                  <c:v>-96.729530754249765</c:v>
                </c:pt>
                <c:pt idx="197">
                  <c:v>-96.921188834268889</c:v>
                </c:pt>
                <c:pt idx="198">
                  <c:v>-97.116519736646552</c:v>
                </c:pt>
                <c:pt idx="199">
                  <c:v>-97.31562362468371</c:v>
                </c:pt>
                <c:pt idx="200">
                  <c:v>-97.518602656865838</c:v>
                </c:pt>
                <c:pt idx="201">
                  <c:v>-97.725561025431318</c:v>
                </c:pt>
                <c:pt idx="202">
                  <c:v>-97.936604995876849</c:v>
                </c:pt>
                <c:pt idx="203">
                  <c:v>-98.151842947354467</c:v>
                </c:pt>
                <c:pt idx="204">
                  <c:v>-98.371385413912492</c:v>
                </c:pt>
                <c:pt idx="205">
                  <c:v>-98.595345126532564</c:v>
                </c:pt>
                <c:pt idx="206">
                  <c:v>-98.823837055913359</c:v>
                </c:pt>
                <c:pt idx="207">
                  <c:v>-99.056978455948567</c:v>
                </c:pt>
                <c:pt idx="208">
                  <c:v>-99.294888907847096</c:v>
                </c:pt>
                <c:pt idx="209">
                  <c:v>-99.537690364838767</c:v>
                </c:pt>
                <c:pt idx="210">
                  <c:v>-99.785507197407412</c:v>
                </c:pt>
                <c:pt idx="211">
                  <c:v>-100.03846623899025</c:v>
                </c:pt>
                <c:pt idx="212">
                  <c:v>-100.29669683207844</c:v>
                </c:pt>
                <c:pt idx="213">
                  <c:v>-100.56033087465072</c:v>
                </c:pt>
                <c:pt idx="214">
                  <c:v>-100.8295028668677</c:v>
                </c:pt>
                <c:pt idx="215">
                  <c:v>-101.10434995794962</c:v>
                </c:pt>
                <c:pt idx="216">
                  <c:v>-101.3850119931563</c:v>
                </c:pt>
                <c:pt idx="217">
                  <c:v>-101.67163156078155</c:v>
                </c:pt>
                <c:pt idx="218">
                  <c:v>-101.96435403906986</c:v>
                </c:pt>
                <c:pt idx="219">
                  <c:v>-102.26332764295609</c:v>
                </c:pt>
                <c:pt idx="220">
                  <c:v>-102.56870347052252</c:v>
                </c:pt>
                <c:pt idx="221">
                  <c:v>-102.88063554905992</c:v>
                </c:pt>
                <c:pt idx="222">
                  <c:v>-103.1992808806131</c:v>
                </c:pt>
                <c:pt idx="223">
                  <c:v>-103.52479948688078</c:v>
                </c:pt>
                <c:pt idx="224">
                  <c:v>-103.85735445333343</c:v>
                </c:pt>
                <c:pt idx="225">
                  <c:v>-104.19711197240062</c:v>
                </c:pt>
                <c:pt idx="226">
                  <c:v>-104.54424138557229</c:v>
                </c:pt>
                <c:pt idx="227">
                  <c:v>-104.89891522424519</c:v>
                </c:pt>
                <c:pt idx="228">
                  <c:v>-105.26130924913571</c:v>
                </c:pt>
                <c:pt idx="229">
                  <c:v>-105.63160248806899</c:v>
                </c:pt>
                <c:pt idx="230">
                  <c:v>-106.0099772719399</c:v>
                </c:pt>
                <c:pt idx="231">
                  <c:v>-106.39661926862978</c:v>
                </c:pt>
                <c:pt idx="232">
                  <c:v>-106.79171751464796</c:v>
                </c:pt>
                <c:pt idx="233">
                  <c:v>-107.19546444425279</c:v>
                </c:pt>
                <c:pt idx="234">
                  <c:v>-107.6080559157913</c:v>
                </c:pt>
                <c:pt idx="235">
                  <c:v>-108.02969123498013</c:v>
                </c:pt>
                <c:pt idx="236">
                  <c:v>-108.46057317483448</c:v>
                </c:pt>
                <c:pt idx="237">
                  <c:v>-108.90090799193284</c:v>
                </c:pt>
                <c:pt idx="238">
                  <c:v>-109.35090543868814</c:v>
                </c:pt>
                <c:pt idx="239">
                  <c:v>-109.81077877127581</c:v>
                </c:pt>
                <c:pt idx="240">
                  <c:v>-110.28074475285086</c:v>
                </c:pt>
                <c:pt idx="241">
                  <c:v>-110.76102365166378</c:v>
                </c:pt>
                <c:pt idx="242">
                  <c:v>-111.25183923366592</c:v>
                </c:pt>
                <c:pt idx="243">
                  <c:v>-111.75341874917281</c:v>
                </c:pt>
                <c:pt idx="244">
                  <c:v>-112.26599291312986</c:v>
                </c:pt>
                <c:pt idx="245">
                  <c:v>-112.78979587850665</c:v>
                </c:pt>
                <c:pt idx="246">
                  <c:v>-113.32506520231783</c:v>
                </c:pt>
                <c:pt idx="247">
                  <c:v>-113.87204180374962</c:v>
                </c:pt>
                <c:pt idx="248">
                  <c:v>-114.430969913845</c:v>
                </c:pt>
                <c:pt idx="249">
                  <c:v>-115.00209701617928</c:v>
                </c:pt>
                <c:pt idx="250">
                  <c:v>-115.58567377793253</c:v>
                </c:pt>
                <c:pt idx="251">
                  <c:v>-116.18195397074098</c:v>
                </c:pt>
                <c:pt idx="252">
                  <c:v>-116.79119438069803</c:v>
                </c:pt>
                <c:pt idx="253">
                  <c:v>-117.41365470683232</c:v>
                </c:pt>
                <c:pt idx="254">
                  <c:v>-118.04959744739269</c:v>
                </c:pt>
                <c:pt idx="255">
                  <c:v>-118.69928777323466</c:v>
                </c:pt>
                <c:pt idx="256">
                  <c:v>-119.3629933875924</c:v>
                </c:pt>
                <c:pt idx="257">
                  <c:v>-120.04098437150158</c:v>
                </c:pt>
                <c:pt idx="258">
                  <c:v>-120.73353301412317</c:v>
                </c:pt>
                <c:pt idx="259">
                  <c:v>-121.44091362721181</c:v>
                </c:pt>
                <c:pt idx="260">
                  <c:v>-122.16340234295726</c:v>
                </c:pt>
                <c:pt idx="261">
                  <c:v>-122.90127689442944</c:v>
                </c:pt>
                <c:pt idx="262">
                  <c:v>-123.65481637785142</c:v>
                </c:pt>
                <c:pt idx="263">
                  <c:v>-124.42430099593092</c:v>
                </c:pt>
                <c:pt idx="264">
                  <c:v>-125.21001178148946</c:v>
                </c:pt>
                <c:pt idx="265">
                  <c:v>-126.01223030064162</c:v>
                </c:pt>
                <c:pt idx="266">
                  <c:v>-126.83123833479858</c:v>
                </c:pt>
                <c:pt idx="267">
                  <c:v>-127.66731754079457</c:v>
                </c:pt>
                <c:pt idx="268">
                  <c:v>-128.52074908847433</c:v>
                </c:pt>
                <c:pt idx="269">
                  <c:v>-129.39181327511699</c:v>
                </c:pt>
                <c:pt idx="270">
                  <c:v>-130.28078911612661</c:v>
                </c:pt>
                <c:pt idx="271">
                  <c:v>-131.18795391148015</c:v>
                </c:pt>
                <c:pt idx="272">
                  <c:v>-132.11358278749046</c:v>
                </c:pt>
                <c:pt idx="273">
                  <c:v>-133.05794821353092</c:v>
                </c:pt>
                <c:pt idx="274">
                  <c:v>-134.02131949344817</c:v>
                </c:pt>
                <c:pt idx="275">
                  <c:v>-135.00396223150716</c:v>
                </c:pt>
                <c:pt idx="276">
                  <c:v>-136.00613777281569</c:v>
                </c:pt>
                <c:pt idx="277">
                  <c:v>-137.02810261831038</c:v>
                </c:pt>
                <c:pt idx="278">
                  <c:v>-138.07010781452433</c:v>
                </c:pt>
                <c:pt idx="279">
                  <c:v>-139.13239831850646</c:v>
                </c:pt>
                <c:pt idx="280">
                  <c:v>-140.21521233843242</c:v>
                </c:pt>
                <c:pt idx="281">
                  <c:v>-141.31878065061795</c:v>
                </c:pt>
                <c:pt idx="282">
                  <c:v>-142.44332589383882</c:v>
                </c:pt>
                <c:pt idx="283">
                  <c:v>-143.58906184205941</c:v>
                </c:pt>
                <c:pt idx="284">
                  <c:v>-144.75619265688101</c:v>
                </c:pt>
                <c:pt idx="285">
                  <c:v>-145.94491212124407</c:v>
                </c:pt>
                <c:pt idx="286">
                  <c:v>-147.1554028561406</c:v>
                </c:pt>
                <c:pt idx="287">
                  <c:v>-148.38783552233221</c:v>
                </c:pt>
                <c:pt idx="288">
                  <c:v>-149.64236800930394</c:v>
                </c:pt>
                <c:pt idx="289">
                  <c:v>-150.91914461392821</c:v>
                </c:pt>
                <c:pt idx="290">
                  <c:v>-152.21829521155237</c:v>
                </c:pt>
                <c:pt idx="291">
                  <c:v>-153.53993442246394</c:v>
                </c:pt>
                <c:pt idx="292">
                  <c:v>-154.88416077692708</c:v>
                </c:pt>
                <c:pt idx="293">
                  <c:v>-156.25105588219299</c:v>
                </c:pt>
                <c:pt idx="294">
                  <c:v>-157.64068359515224</c:v>
                </c:pt>
                <c:pt idx="295">
                  <c:v>-159.05308920440575</c:v>
                </c:pt>
                <c:pt idx="296">
                  <c:v>-160.48829862584904</c:v>
                </c:pt>
                <c:pt idx="297">
                  <c:v>-161.94631761590151</c:v>
                </c:pt>
                <c:pt idx="298">
                  <c:v>-163.42713100674277</c:v>
                </c:pt>
                <c:pt idx="299">
                  <c:v>-164.93070196799908</c:v>
                </c:pt>
                <c:pt idx="300">
                  <c:v>-166.4569712994186</c:v>
                </c:pt>
                <c:pt idx="301">
                  <c:v>-168.00585675913234</c:v>
                </c:pt>
                <c:pt idx="302">
                  <c:v>-169.57725243212505</c:v>
                </c:pt>
                <c:pt idx="303">
                  <c:v>-171.17102814352234</c:v>
                </c:pt>
                <c:pt idx="304">
                  <c:v>-172.78702892126256</c:v>
                </c:pt>
                <c:pt idx="305">
                  <c:v>-174.42507451263265</c:v>
                </c:pt>
                <c:pt idx="306">
                  <c:v>-176.08495895902502</c:v>
                </c:pt>
                <c:pt idx="307">
                  <c:v>-177.76645023312147</c:v>
                </c:pt>
                <c:pt idx="308">
                  <c:v>-179.4692899425053</c:v>
                </c:pt>
                <c:pt idx="309">
                  <c:v>-181.19319310348109</c:v>
                </c:pt>
                <c:pt idx="310">
                  <c:v>-182.93784798861677</c:v>
                </c:pt>
                <c:pt idx="311">
                  <c:v>-184.70291605122668</c:v>
                </c:pt>
                <c:pt idx="312">
                  <c:v>-186.48803192969601</c:v>
                </c:pt>
                <c:pt idx="313">
                  <c:v>-188.29280353419276</c:v>
                </c:pt>
                <c:pt idx="314">
                  <c:v>-190.11681221795627</c:v>
                </c:pt>
                <c:pt idx="315">
                  <c:v>-191.95961303495065</c:v>
                </c:pt>
                <c:pt idx="316">
                  <c:v>-193.82073508527372</c:v>
                </c:pt>
                <c:pt idx="317">
                  <c:v>-195.69968194929996</c:v>
                </c:pt>
                <c:pt idx="318">
                  <c:v>-197.59593221110035</c:v>
                </c:pt>
                <c:pt idx="319">
                  <c:v>-199.50894007127053</c:v>
                </c:pt>
                <c:pt idx="320">
                  <c:v>-201.43813604884238</c:v>
                </c:pt>
                <c:pt idx="321">
                  <c:v>-203.38292777153737</c:v>
                </c:pt>
                <c:pt idx="322">
                  <c:v>-205.34270085318028</c:v>
                </c:pt>
                <c:pt idx="323">
                  <c:v>-207.31681985665981</c:v>
                </c:pt>
                <c:pt idx="324">
                  <c:v>-209.30462934039511</c:v>
                </c:pt>
                <c:pt idx="325">
                  <c:v>-211.30545498584911</c:v>
                </c:pt>
                <c:pt idx="326">
                  <c:v>-213.31860480320947</c:v>
                </c:pt>
                <c:pt idx="327">
                  <c:v>-215.3433704119463</c:v>
                </c:pt>
                <c:pt idx="328">
                  <c:v>-217.37902839255341</c:v>
                </c:pt>
                <c:pt idx="329">
                  <c:v>-219.42484170537958</c:v>
                </c:pt>
                <c:pt idx="330">
                  <c:v>-221.48006117207234</c:v>
                </c:pt>
                <c:pt idx="331">
                  <c:v>-223.54392701476695</c:v>
                </c:pt>
                <c:pt idx="332">
                  <c:v>-225.61567044778928</c:v>
                </c:pt>
                <c:pt idx="333">
                  <c:v>-227.69451531627917</c:v>
                </c:pt>
                <c:pt idx="334">
                  <c:v>-229.77967977579246</c:v>
                </c:pt>
                <c:pt idx="335">
                  <c:v>-231.87037800661659</c:v>
                </c:pt>
                <c:pt idx="336">
                  <c:v>-233.96582195621028</c:v>
                </c:pt>
                <c:pt idx="337">
                  <c:v>-236.06522310293118</c:v>
                </c:pt>
                <c:pt idx="338">
                  <c:v>-238.16779423388516</c:v>
                </c:pt>
                <c:pt idx="339">
                  <c:v>-240.27275122958551</c:v>
                </c:pt>
                <c:pt idx="340">
                  <c:v>-242.37931484785835</c:v>
                </c:pt>
                <c:pt idx="341">
                  <c:v>-244.48671249931448</c:v>
                </c:pt>
                <c:pt idx="342">
                  <c:v>-246.59418000658883</c:v>
                </c:pt>
                <c:pt idx="343">
                  <c:v>-248.70096333950465</c:v>
                </c:pt>
                <c:pt idx="344">
                  <c:v>-250.80632031831141</c:v>
                </c:pt>
                <c:pt idx="345">
                  <c:v>-252.90952227721078</c:v>
                </c:pt>
                <c:pt idx="346">
                  <c:v>-255.00985568050038</c:v>
                </c:pt>
                <c:pt idx="347">
                  <c:v>-257.106623683843</c:v>
                </c:pt>
                <c:pt idx="348">
                  <c:v>-259.19914763341677</c:v>
                </c:pt>
                <c:pt idx="349">
                  <c:v>-261.28676849599935</c:v>
                </c:pt>
                <c:pt idx="350">
                  <c:v>-263.36884821341425</c:v>
                </c:pt>
                <c:pt idx="351">
                  <c:v>-265.44477097518467</c:v>
                </c:pt>
                <c:pt idx="352">
                  <c:v>-267.5139444037261</c:v>
                </c:pt>
                <c:pt idx="353">
                  <c:v>-269.57580064693377</c:v>
                </c:pt>
                <c:pt idx="354">
                  <c:v>-271.62979737359871</c:v>
                </c:pt>
                <c:pt idx="355">
                  <c:v>-273.67541866770296</c:v>
                </c:pt>
                <c:pt idx="356">
                  <c:v>-275.71217581828108</c:v>
                </c:pt>
                <c:pt idx="357">
                  <c:v>-277.73960800220539</c:v>
                </c:pt>
                <c:pt idx="358">
                  <c:v>-279.75728285794241</c:v>
                </c:pt>
                <c:pt idx="359">
                  <c:v>-281.76479694899501</c:v>
                </c:pt>
                <c:pt idx="360">
                  <c:v>-283.76177611646227</c:v>
                </c:pt>
                <c:pt idx="361">
                  <c:v>-285.74787572079271</c:v>
                </c:pt>
                <c:pt idx="362">
                  <c:v>-287.72278077348579</c:v>
                </c:pt>
                <c:pt idx="363">
                  <c:v>-289.68620596011687</c:v>
                </c:pt>
                <c:pt idx="364">
                  <c:v>-291.63789555666654</c:v>
                </c:pt>
                <c:pt idx="365">
                  <c:v>-293.57762324168181</c:v>
                </c:pt>
                <c:pt idx="366">
                  <c:v>-295.50519180732721</c:v>
                </c:pt>
                <c:pt idx="367">
                  <c:v>-297.42043277283801</c:v>
                </c:pt>
                <c:pt idx="368">
                  <c:v>-299.32320590430754</c:v>
                </c:pt>
                <c:pt idx="369">
                  <c:v>-301.21339864509906</c:v>
                </c:pt>
                <c:pt idx="370">
                  <c:v>-303.0909254614802</c:v>
                </c:pt>
                <c:pt idx="371">
                  <c:v>-304.95572710832175</c:v>
                </c:pt>
                <c:pt idx="372">
                  <c:v>-306.80776981990863</c:v>
                </c:pt>
                <c:pt idx="373">
                  <c:v>-308.6470444310404</c:v>
                </c:pt>
                <c:pt idx="374">
                  <c:v>-310.47356543369614</c:v>
                </c:pt>
                <c:pt idx="375">
                  <c:v>-312.28736997458458</c:v>
                </c:pt>
                <c:pt idx="376">
                  <c:v>-314.08851679889631</c:v>
                </c:pt>
                <c:pt idx="377">
                  <c:v>-315.87708514553384</c:v>
                </c:pt>
                <c:pt idx="378">
                  <c:v>-317.65317359903054</c:v>
                </c:pt>
                <c:pt idx="379">
                  <c:v>-319.4168989032429</c:v>
                </c:pt>
                <c:pt idx="380">
                  <c:v>-321.16839474181484</c:v>
                </c:pt>
                <c:pt idx="381">
                  <c:v>-322.90781049019853</c:v>
                </c:pt>
                <c:pt idx="382">
                  <c:v>-324.63530994391101</c:v>
                </c:pt>
                <c:pt idx="383">
                  <c:v>-326.35107002749953</c:v>
                </c:pt>
                <c:pt idx="384">
                  <c:v>-328.05527948851477</c:v>
                </c:pt>
                <c:pt idx="385">
                  <c:v>-329.74813758060651</c:v>
                </c:pt>
                <c:pt idx="386">
                  <c:v>-331.42985273968441</c:v>
                </c:pt>
                <c:pt idx="387">
                  <c:v>-333.10064125690047</c:v>
                </c:pt>
                <c:pt idx="388">
                  <c:v>-334.7607259520596</c:v>
                </c:pt>
                <c:pt idx="389">
                  <c:v>-336.41033485089883</c:v>
                </c:pt>
                <c:pt idx="390">
                  <c:v>-338.04969986954615</c:v>
                </c:pt>
                <c:pt idx="391">
                  <c:v>-339.67905550933887</c:v>
                </c:pt>
                <c:pt idx="392">
                  <c:v>-341.29863756508439</c:v>
                </c:pt>
                <c:pt idx="393">
                  <c:v>-342.90868184973783</c:v>
                </c:pt>
                <c:pt idx="394">
                  <c:v>-344.50942293841888</c:v>
                </c:pt>
                <c:pt idx="395">
                  <c:v>-346.10109293460994</c:v>
                </c:pt>
                <c:pt idx="396">
                  <c:v>-347.68392026135001</c:v>
                </c:pt>
                <c:pt idx="397">
                  <c:v>-349.25812848019984</c:v>
                </c:pt>
                <c:pt idx="398">
                  <c:v>-350.82393514073692</c:v>
                </c:pt>
                <c:pt idx="399">
                  <c:v>-352.38155066332592</c:v>
                </c:pt>
                <c:pt idx="400">
                  <c:v>-353.93117725791029</c:v>
                </c:pt>
                <c:pt idx="401">
                  <c:v>-355.47300788156269</c:v>
                </c:pt>
                <c:pt idx="402">
                  <c:v>-357.00722523753166</c:v>
                </c:pt>
                <c:pt idx="403">
                  <c:v>-358.53400081851657</c:v>
                </c:pt>
                <c:pt idx="404">
                  <c:v>-360.05349399688907</c:v>
                </c:pt>
                <c:pt idx="405">
                  <c:v>-361.56585116454858</c:v>
                </c:pt>
                <c:pt idx="406">
                  <c:v>-363.07120492506965</c:v>
                </c:pt>
                <c:pt idx="407">
                  <c:v>-364.56967334073062</c:v>
                </c:pt>
                <c:pt idx="408">
                  <c:v>-366.0613592369458</c:v>
                </c:pt>
                <c:pt idx="409">
                  <c:v>-367.54634956651267</c:v>
                </c:pt>
                <c:pt idx="410">
                  <c:v>-369.02471483596594</c:v>
                </c:pt>
                <c:pt idx="411">
                  <c:v>-370.4965085961723</c:v>
                </c:pt>
                <c:pt idx="412">
                  <c:v>-371.9617669991178</c:v>
                </c:pt>
                <c:pt idx="413">
                  <c:v>-373.42050842263438</c:v>
                </c:pt>
                <c:pt idx="414">
                  <c:v>-374.87273316456725</c:v>
                </c:pt>
                <c:pt idx="415">
                  <c:v>-376.31842320762576</c:v>
                </c:pt>
                <c:pt idx="416">
                  <c:v>-377.7575420558664</c:v>
                </c:pt>
                <c:pt idx="417">
                  <c:v>-379.19003464345479</c:v>
                </c:pt>
                <c:pt idx="418">
                  <c:v>-380.61582731601101</c:v>
                </c:pt>
                <c:pt idx="419">
                  <c:v>-382.03482788451657</c:v>
                </c:pt>
                <c:pt idx="420">
                  <c:v>-383.44692575139788</c:v>
                </c:pt>
                <c:pt idx="421">
                  <c:v>-384.85199210805666</c:v>
                </c:pt>
                <c:pt idx="422">
                  <c:v>-386.2498802027535</c:v>
                </c:pt>
                <c:pt idx="423">
                  <c:v>-387.64042567743905</c:v>
                </c:pt>
                <c:pt idx="424">
                  <c:v>-389.02344697175391</c:v>
                </c:pt>
                <c:pt idx="425">
                  <c:v>-390.39874579215672</c:v>
                </c:pt>
                <c:pt idx="426">
                  <c:v>-391.76610764383742</c:v>
                </c:pt>
                <c:pt idx="427">
                  <c:v>-393.12530242282901</c:v>
                </c:pt>
                <c:pt idx="428">
                  <c:v>-394.47608506552535</c:v>
                </c:pt>
                <c:pt idx="429">
                  <c:v>-395.81819625263415</c:v>
                </c:pt>
                <c:pt idx="430">
                  <c:v>-397.15136316447013</c:v>
                </c:pt>
                <c:pt idx="431">
                  <c:v>-398.47530028440349</c:v>
                </c:pt>
                <c:pt idx="432">
                  <c:v>-399.78971024723523</c:v>
                </c:pt>
                <c:pt idx="433">
                  <c:v>-401.09428472927209</c:v>
                </c:pt>
                <c:pt idx="434">
                  <c:v>-402.38870537690536</c:v>
                </c:pt>
                <c:pt idx="435">
                  <c:v>-403.67264477057108</c:v>
                </c:pt>
                <c:pt idx="436">
                  <c:v>-404.94576742107256</c:v>
                </c:pt>
                <c:pt idx="437">
                  <c:v>-406.20773079536315</c:v>
                </c:pt>
                <c:pt idx="438">
                  <c:v>-407.45818636903095</c:v>
                </c:pt>
                <c:pt idx="439">
                  <c:v>-408.69678070287387</c:v>
                </c:pt>
                <c:pt idx="440">
                  <c:v>-409.92315654109569</c:v>
                </c:pt>
                <c:pt idx="441">
                  <c:v>-411.1369539287985</c:v>
                </c:pt>
                <c:pt idx="442">
                  <c:v>-412.33781134655828</c:v>
                </c:pt>
                <c:pt idx="443">
                  <c:v>-413.52536685997427</c:v>
                </c:pt>
                <c:pt idx="444">
                  <c:v>-414.69925928214155</c:v>
                </c:pt>
                <c:pt idx="445">
                  <c:v>-415.85912934702316</c:v>
                </c:pt>
                <c:pt idx="446">
                  <c:v>-417.0046208916811</c:v>
                </c:pt>
                <c:pt idx="447">
                  <c:v>-418.13538204526128</c:v>
                </c:pt>
                <c:pt idx="448">
                  <c:v>-419.251066422517</c:v>
                </c:pt>
                <c:pt idx="449">
                  <c:v>-420.35133431949743</c:v>
                </c:pt>
                <c:pt idx="450">
                  <c:v>-421.43585390882049</c:v>
                </c:pt>
                <c:pt idx="451">
                  <c:v>-422.50430243170314</c:v>
                </c:pt>
                <c:pt idx="452">
                  <c:v>-423.5563673836383</c:v>
                </c:pt>
                <c:pt idx="453">
                  <c:v>-424.5917476902921</c:v>
                </c:pt>
                <c:pt idx="454">
                  <c:v>-425.61015486985849</c:v>
                </c:pt>
                <c:pt idx="455">
                  <c:v>-426.61131417776033</c:v>
                </c:pt>
                <c:pt idx="456">
                  <c:v>-427.59496572923717</c:v>
                </c:pt>
                <c:pt idx="457">
                  <c:v>-428.56086559501534</c:v>
                </c:pt>
                <c:pt idx="458">
                  <c:v>-429.508786864944</c:v>
                </c:pt>
                <c:pt idx="459">
                  <c:v>-430.43852067418555</c:v>
                </c:pt>
                <c:pt idx="460">
                  <c:v>-431.34987718631822</c:v>
                </c:pt>
                <c:pt idx="461">
                  <c:v>-432.24268652750982</c:v>
                </c:pt>
                <c:pt idx="462">
                  <c:v>-433.1167996658134</c:v>
                </c:pt>
                <c:pt idx="463">
                  <c:v>-433.97208922957532</c:v>
                </c:pt>
                <c:pt idx="464">
                  <c:v>-434.80845025898918</c:v>
                </c:pt>
                <c:pt idx="465">
                  <c:v>-435.62580088494349</c:v>
                </c:pt>
                <c:pt idx="466">
                  <c:v>-436.42408292951751</c:v>
                </c:pt>
                <c:pt idx="467">
                  <c:v>-437.20326242279833</c:v>
                </c:pt>
                <c:pt idx="468">
                  <c:v>-437.96333003105428</c:v>
                </c:pt>
                <c:pt idx="469">
                  <c:v>-438.70430139181713</c:v>
                </c:pt>
                <c:pt idx="470">
                  <c:v>-439.4262173519665</c:v>
                </c:pt>
                <c:pt idx="471">
                  <c:v>-440.12914410557482</c:v>
                </c:pt>
                <c:pt idx="472">
                  <c:v>-440.81317322897462</c:v>
                </c:pt>
                <c:pt idx="473">
                  <c:v>-441.47842161130234</c:v>
                </c:pt>
                <c:pt idx="474">
                  <c:v>-442.12503127959337</c:v>
                </c:pt>
                <c:pt idx="475">
                  <c:v>-442.75316911837535</c:v>
                </c:pt>
                <c:pt idx="476">
                  <c:v>-443.36302648460315</c:v>
                </c:pt>
                <c:pt idx="477">
                  <c:v>-443.95481871968047</c:v>
                </c:pt>
                <c:pt idx="478">
                  <c:v>-444.52878456121766</c:v>
                </c:pt>
                <c:pt idx="479">
                  <c:v>-445.08518545806646</c:v>
                </c:pt>
                <c:pt idx="480">
                  <c:v>-445.62430479302532</c:v>
                </c:pt>
                <c:pt idx="481">
                  <c:v>-446.14644701842388</c:v>
                </c:pt>
                <c:pt idx="482">
                  <c:v>-446.65193671055533</c:v>
                </c:pt>
                <c:pt idx="483">
                  <c:v>-447.1411175496126</c:v>
                </c:pt>
                <c:pt idx="484">
                  <c:v>-447.6143512323996</c:v>
                </c:pt>
                <c:pt idx="485">
                  <c:v>-448.07201632561259</c:v>
                </c:pt>
                <c:pt idx="486">
                  <c:v>-448.51450706792184</c:v>
                </c:pt>
                <c:pt idx="487">
                  <c:v>-448.94223212941455</c:v>
                </c:pt>
                <c:pt idx="488">
                  <c:v>-449.35561333719295</c:v>
                </c:pt>
                <c:pt idx="489">
                  <c:v>-449.75508437604583</c:v>
                </c:pt>
                <c:pt idx="490">
                  <c:v>-450.14108947313582</c:v>
                </c:pt>
                <c:pt idx="491">
                  <c:v>-450.51408207556312</c:v>
                </c:pt>
                <c:pt idx="492">
                  <c:v>-450.87452352948685</c:v>
                </c:pt>
                <c:pt idx="493">
                  <c:v>-451.222881769217</c:v>
                </c:pt>
                <c:pt idx="494">
                  <c:v>-451.55963002432532</c:v>
                </c:pt>
                <c:pt idx="495">
                  <c:v>-451.88524555239201</c:v>
                </c:pt>
                <c:pt idx="496">
                  <c:v>-452.2002084044949</c:v>
                </c:pt>
                <c:pt idx="497">
                  <c:v>-452.50500022998358</c:v>
                </c:pt>
                <c:pt idx="498">
                  <c:v>-452.80010312646618</c:v>
                </c:pt>
                <c:pt idx="499">
                  <c:v>-453.08599854028074</c:v>
                </c:pt>
                <c:pt idx="500">
                  <c:v>-453.36316622204731</c:v>
                </c:pt>
                <c:pt idx="501">
                  <c:v>-453.63208324119557</c:v>
                </c:pt>
                <c:pt idx="502">
                  <c:v>-453.89322306266365</c:v>
                </c:pt>
                <c:pt idx="503">
                  <c:v>-454.14705468826304</c:v>
                </c:pt>
                <c:pt idx="504">
                  <c:v>-454.39404186452083</c:v>
                </c:pt>
                <c:pt idx="505">
                  <c:v>-454.63464235814547</c:v>
                </c:pt>
                <c:pt idx="506">
                  <c:v>-454.86930729962995</c:v>
                </c:pt>
                <c:pt idx="507">
                  <c:v>-455.09848059490605</c:v>
                </c:pt>
                <c:pt idx="508">
                  <c:v>-455.32259840440565</c:v>
                </c:pt>
                <c:pt idx="509">
                  <c:v>-455.54208868837338</c:v>
                </c:pt>
                <c:pt idx="510">
                  <c:v>-455.75737081681285</c:v>
                </c:pt>
                <c:pt idx="511">
                  <c:v>-455.96885524203026</c:v>
                </c:pt>
                <c:pt idx="512">
                  <c:v>-456.1769432313813</c:v>
                </c:pt>
                <c:pt idx="513">
                  <c:v>-456.38202665751948</c:v>
                </c:pt>
                <c:pt idx="514">
                  <c:v>-456.58448784317795</c:v>
                </c:pt>
                <c:pt idx="515">
                  <c:v>-456.78469945731706</c:v>
                </c:pt>
                <c:pt idx="516">
                  <c:v>-456.98302445930091</c:v>
                </c:pt>
                <c:pt idx="517">
                  <c:v>-457.17981608765683</c:v>
                </c:pt>
                <c:pt idx="518">
                  <c:v>-457.37541788989176</c:v>
                </c:pt>
                <c:pt idx="519">
                  <c:v>-457.57016378981086</c:v>
                </c:pt>
                <c:pt idx="520">
                  <c:v>-457.76437818877787</c:v>
                </c:pt>
                <c:pt idx="521">
                  <c:v>-457.95837609739243</c:v>
                </c:pt>
                <c:pt idx="522">
                  <c:v>-458.15246329411809</c:v>
                </c:pt>
                <c:pt idx="523">
                  <c:v>-458.34693650747647</c:v>
                </c:pt>
                <c:pt idx="524">
                  <c:v>-458.5420836185279</c:v>
                </c:pt>
                <c:pt idx="525">
                  <c:v>-458.73818388048062</c:v>
                </c:pt>
                <c:pt idx="526">
                  <c:v>-458.9355081524007</c:v>
                </c:pt>
                <c:pt idx="527">
                  <c:v>-459.13431914414053</c:v>
                </c:pt>
                <c:pt idx="528">
                  <c:v>-459.33487166975829</c:v>
                </c:pt>
                <c:pt idx="529">
                  <c:v>-459.53741290684854</c:v>
                </c:pt>
                <c:pt idx="530">
                  <c:v>-459.74218265937213</c:v>
                </c:pt>
                <c:pt idx="531">
                  <c:v>-459.94941362172392</c:v>
                </c:pt>
                <c:pt idx="532">
                  <c:v>-460.15933164193797</c:v>
                </c:pt>
                <c:pt idx="533">
                  <c:v>-460.37215598208411</c:v>
                </c:pt>
                <c:pt idx="534">
                  <c:v>-460.58809957405458</c:v>
                </c:pt>
                <c:pt idx="535">
                  <c:v>-460.80736926908941</c:v>
                </c:pt>
                <c:pt idx="536">
                  <c:v>-461.03016607952253</c:v>
                </c:pt>
                <c:pt idx="537">
                  <c:v>-461.25668541136065</c:v>
                </c:pt>
                <c:pt idx="538">
                  <c:v>-461.48711728643542</c:v>
                </c:pt>
                <c:pt idx="539">
                  <c:v>-461.72164655297888</c:v>
                </c:pt>
                <c:pt idx="540">
                  <c:v>-461.960453083586</c:v>
                </c:pt>
                <c:pt idx="541">
                  <c:v>-462.20371195962252</c:v>
                </c:pt>
                <c:pt idx="542">
                  <c:v>-462.45159364123737</c:v>
                </c:pt>
                <c:pt idx="543">
                  <c:v>-462.70426412221713</c:v>
                </c:pt>
                <c:pt idx="544">
                  <c:v>-462.96188506900739</c:v>
                </c:pt>
                <c:pt idx="545">
                  <c:v>-463.22461394329173</c:v>
                </c:pt>
                <c:pt idx="546">
                  <c:v>-463.49260410759422</c:v>
                </c:pt>
                <c:pt idx="547">
                  <c:v>-463.7660049134289</c:v>
                </c:pt>
                <c:pt idx="548">
                  <c:v>-464.04496177158143</c:v>
                </c:pt>
                <c:pt idx="549">
                  <c:v>-464.32961620416171</c:v>
                </c:pt>
                <c:pt idx="550">
                  <c:v>-464.62010587812159</c:v>
                </c:pt>
                <c:pt idx="551">
                  <c:v>-464.9165646199761</c:v>
                </c:pt>
                <c:pt idx="552">
                  <c:v>-465.21912241152353</c:v>
                </c:pt>
                <c:pt idx="553">
                  <c:v>-465.52790536640322</c:v>
                </c:pt>
                <c:pt idx="554">
                  <c:v>-465.84303568737789</c:v>
                </c:pt>
                <c:pt idx="555">
                  <c:v>-466.1646316042835</c:v>
                </c:pt>
                <c:pt idx="556">
                  <c:v>-466.49280729263501</c:v>
                </c:pt>
                <c:pt idx="557">
                  <c:v>-466.82767277293766</c:v>
                </c:pt>
                <c:pt idx="558">
                  <c:v>-467.16933379080479</c:v>
                </c:pt>
                <c:pt idx="559">
                  <c:v>-467.51789167805208</c:v>
                </c:pt>
                <c:pt idx="560">
                  <c:v>-467.87344319500374</c:v>
                </c:pt>
                <c:pt idx="561">
                  <c:v>-468.23608035431573</c:v>
                </c:pt>
                <c:pt idx="562">
                  <c:v>-468.60589022670604</c:v>
                </c:pt>
                <c:pt idx="563">
                  <c:v>-468.98295472906352</c:v>
                </c:pt>
                <c:pt idx="564">
                  <c:v>-469.36735039550331</c:v>
                </c:pt>
                <c:pt idx="565">
                  <c:v>-469.75914813203121</c:v>
                </c:pt>
                <c:pt idx="566">
                  <c:v>-470.15841295559642</c:v>
                </c:pt>
                <c:pt idx="567">
                  <c:v>-470.56520371841907</c:v>
                </c:pt>
                <c:pt idx="568">
                  <c:v>-470.97957281860727</c:v>
                </c:pt>
                <c:pt idx="569">
                  <c:v>-471.40156589820731</c:v>
                </c:pt>
                <c:pt idx="570">
                  <c:v>-471.83122152997009</c:v>
                </c:pt>
                <c:pt idx="571">
                  <c:v>-472.26857089425926</c:v>
                </c:pt>
                <c:pt idx="572">
                  <c:v>-472.71363744767899</c:v>
                </c:pt>
                <c:pt idx="573">
                  <c:v>-473.16643658515051</c:v>
                </c:pt>
                <c:pt idx="574">
                  <c:v>-473.62697529733009</c:v>
                </c:pt>
                <c:pt idx="575">
                  <c:v>-474.09525182541688</c:v>
                </c:pt>
                <c:pt idx="576">
                  <c:v>-474.57125531556096</c:v>
                </c:pt>
                <c:pt idx="577">
                  <c:v>-475.05496547524331</c:v>
                </c:pt>
                <c:pt idx="578">
                  <c:v>-475.54635223414789</c:v>
                </c:pt>
                <c:pt idx="579">
                  <c:v>-476.04537541220327</c:v>
                </c:pt>
                <c:pt idx="580">
                  <c:v>-476.55198439760267</c:v>
                </c:pt>
                <c:pt idx="581">
                  <c:v>-477.06611783774167</c:v>
                </c:pt>
                <c:pt idx="582">
                  <c:v>-477.58770334612529</c:v>
                </c:pt>
                <c:pt idx="583">
                  <c:v>-478.11665722838848</c:v>
                </c:pt>
                <c:pt idx="584">
                  <c:v>-478.65288423064663</c:v>
                </c:pt>
                <c:pt idx="585">
                  <c:v>-479.19627731343894</c:v>
                </c:pt>
                <c:pt idx="586">
                  <c:v>-479.74671745454685</c:v>
                </c:pt>
                <c:pt idx="587">
                  <c:v>-480.30407348395528</c:v>
                </c:pt>
                <c:pt idx="588">
                  <c:v>-480.8682019541809</c:v>
                </c:pt>
                <c:pt idx="589">
                  <c:v>-481.43894704910042</c:v>
                </c:pt>
                <c:pt idx="590">
                  <c:v>-482.01614053429876</c:v>
                </c:pt>
                <c:pt idx="591">
                  <c:v>-482.59960175177542</c:v>
                </c:pt>
                <c:pt idx="592">
                  <c:v>-483.18913766166185</c:v>
                </c:pt>
                <c:pt idx="593">
                  <c:v>-483.78454293332913</c:v>
                </c:pt>
                <c:pt idx="594">
                  <c:v>-484.38560008798822</c:v>
                </c:pt>
                <c:pt idx="595">
                  <c:v>-484.99207969454056</c:v>
                </c:pt>
                <c:pt idx="596">
                  <c:v>-485.60374062006082</c:v>
                </c:pt>
                <c:pt idx="597">
                  <c:v>-486.22033033588968</c:v>
                </c:pt>
                <c:pt idx="598">
                  <c:v>-486.84158527984249</c:v>
                </c:pt>
                <c:pt idx="599">
                  <c:v>-487.46723127459268</c:v>
                </c:pt>
                <c:pt idx="600">
                  <c:v>-488.0969840017608</c:v>
                </c:pt>
                <c:pt idx="601">
                  <c:v>-488.73054953072813</c:v>
                </c:pt>
                <c:pt idx="602">
                  <c:v>-489.36762490067076</c:v>
                </c:pt>
                <c:pt idx="603">
                  <c:v>-490.00789875375381</c:v>
                </c:pt>
                <c:pt idx="604">
                  <c:v>-490.65105201691381</c:v>
                </c:pt>
                <c:pt idx="605">
                  <c:v>-491.29675862912075</c:v>
                </c:pt>
                <c:pt idx="606">
                  <c:v>-491.94468631052803</c:v>
                </c:pt>
                <c:pt idx="607">
                  <c:v>-492.59449736943031</c:v>
                </c:pt>
                <c:pt idx="608">
                  <c:v>-493.24584954253135</c:v>
                </c:pt>
                <c:pt idx="609">
                  <c:v>-493.89839686363473</c:v>
                </c:pt>
                <c:pt idx="610">
                  <c:v>-494.5517905555165</c:v>
                </c:pt>
                <c:pt idx="611">
                  <c:v>-495.20567993949101</c:v>
                </c:pt>
                <c:pt idx="612">
                  <c:v>-495.85971335693546</c:v>
                </c:pt>
                <c:pt idx="613">
                  <c:v>-496.51353909691403</c:v>
                </c:pt>
                <c:pt idx="614">
                  <c:v>-497.16680632394844</c:v>
                </c:pt>
                <c:pt idx="615">
                  <c:v>-497.81916599999448</c:v>
                </c:pt>
                <c:pt idx="616">
                  <c:v>-498.47027179472218</c:v>
                </c:pt>
                <c:pt idx="617">
                  <c:v>-499.11978097836834</c:v>
                </c:pt>
                <c:pt idx="618">
                  <c:v>-499.76735529159714</c:v>
                </c:pt>
                <c:pt idx="619">
                  <c:v>-500.4126617871043</c:v>
                </c:pt>
                <c:pt idx="620">
                  <c:v>-501.05537363800306</c:v>
                </c:pt>
                <c:pt idx="621">
                  <c:v>-501.69517090842089</c:v>
                </c:pt>
                <c:pt idx="622">
                  <c:v>-502.3317412821591</c:v>
                </c:pt>
                <c:pt idx="623">
                  <c:v>-502.96478074572741</c:v>
                </c:pt>
                <c:pt idx="624">
                  <c:v>-503.59399422256109</c:v>
                </c:pt>
                <c:pt idx="625">
                  <c:v>-504.219096155741</c:v>
                </c:pt>
                <c:pt idx="626">
                  <c:v>-504.83981103706873</c:v>
                </c:pt>
                <c:pt idx="627">
                  <c:v>-505.45587388087432</c:v>
                </c:pt>
                <c:pt idx="628">
                  <c:v>-506.06703064147786</c:v>
                </c:pt>
                <c:pt idx="629">
                  <c:v>-506.67303857372588</c:v>
                </c:pt>
                <c:pt idx="630">
                  <c:v>-507.27366653654713</c:v>
                </c:pt>
                <c:pt idx="631">
                  <c:v>-507.86869523993334</c:v>
                </c:pt>
                <c:pt idx="632">
                  <c:v>-508.45791743620794</c:v>
                </c:pt>
                <c:pt idx="633">
                  <c:v>-509.0411380568604</c:v>
                </c:pt>
                <c:pt idx="634">
                  <c:v>-509.61817429659726</c:v>
                </c:pt>
                <c:pt idx="635">
                  <c:v>-510.18885564660388</c:v>
                </c:pt>
                <c:pt idx="636">
                  <c:v>-510.75302387929855</c:v>
                </c:pt>
                <c:pt idx="637">
                  <c:v>-511.31053298712391</c:v>
                </c:pt>
                <c:pt idx="638">
                  <c:v>-511.86124907811342</c:v>
                </c:pt>
                <c:pt idx="639">
                  <c:v>-512.40505023115509</c:v>
                </c:pt>
                <c:pt idx="640">
                  <c:v>-512.94182631398212</c:v>
                </c:pt>
                <c:pt idx="641">
                  <c:v>-513.47147876700762</c:v>
                </c:pt>
                <c:pt idx="642">
                  <c:v>-513.99392035618405</c:v>
                </c:pt>
                <c:pt idx="643">
                  <c:v>-514.50907489805093</c:v>
                </c:pt>
                <c:pt idx="644">
                  <c:v>-515.01687696013732</c:v>
                </c:pt>
                <c:pt idx="645">
                  <c:v>-515.51727153982438</c:v>
                </c:pt>
                <c:pt idx="646">
                  <c:v>-516.01021372470177</c:v>
                </c:pt>
                <c:pt idx="647">
                  <c:v>-516.49566833735389</c:v>
                </c:pt>
                <c:pt idx="648">
                  <c:v>-516.97360956739385</c:v>
                </c:pt>
                <c:pt idx="649">
                  <c:v>-517.44402059343292</c:v>
                </c:pt>
                <c:pt idx="650">
                  <c:v>-517.90689319752823</c:v>
                </c:pt>
                <c:pt idx="651">
                  <c:v>-518.36222737449316</c:v>
                </c:pt>
                <c:pt idx="652">
                  <c:v>-518.81003093829895</c:v>
                </c:pt>
                <c:pt idx="653">
                  <c:v>-519.25031912762734</c:v>
                </c:pt>
                <c:pt idx="654">
                  <c:v>-519.68311421246221</c:v>
                </c:pt>
                <c:pt idx="655">
                  <c:v>-520.10844510344896</c:v>
                </c:pt>
                <c:pt idx="656">
                  <c:v>-520.52634696557959</c:v>
                </c:pt>
                <c:pt idx="657">
                  <c:v>-520.93686083759178</c:v>
                </c:pt>
                <c:pt idx="658">
                  <c:v>-521.34003325832714</c:v>
                </c:pt>
                <c:pt idx="659">
                  <c:v>-521.73591590112926</c:v>
                </c:pt>
                <c:pt idx="660">
                  <c:v>-522.12456521722208</c:v>
                </c:pt>
                <c:pt idx="661">
                  <c:v>-522.5060420888708</c:v>
                </c:pt>
                <c:pt idx="662">
                  <c:v>-522.88041149299579</c:v>
                </c:pt>
                <c:pt idx="663">
                  <c:v>-523.24774217579238</c:v>
                </c:pt>
                <c:pt idx="664">
                  <c:v>-523.60810633879055</c:v>
                </c:pt>
                <c:pt idx="665">
                  <c:v>-523.96157933669087</c:v>
                </c:pt>
                <c:pt idx="666">
                  <c:v>-524.30823938721096</c:v>
                </c:pt>
                <c:pt idx="667">
                  <c:v>-524.64816729309462</c:v>
                </c:pt>
                <c:pt idx="668">
                  <c:v>-524.98144617635239</c:v>
                </c:pt>
                <c:pt idx="669">
                  <c:v>-525.30816122473595</c:v>
                </c:pt>
                <c:pt idx="670">
                  <c:v>-525.6283994503807</c:v>
                </c:pt>
                <c:pt idx="671">
                  <c:v>-525.9422494604969</c:v>
                </c:pt>
                <c:pt idx="672">
                  <c:v>-526.24980123994328</c:v>
                </c:pt>
                <c:pt idx="673">
                  <c:v>-526.55114594546728</c:v>
                </c:pt>
                <c:pt idx="674">
                  <c:v>-526.84637571136807</c:v>
                </c:pt>
                <c:pt idx="675">
                  <c:v>-527.13558346629918</c:v>
                </c:pt>
                <c:pt idx="676">
                  <c:v>-527.41886276090918</c:v>
                </c:pt>
                <c:pt idx="677">
                  <c:v>-527.69630760599171</c:v>
                </c:pt>
                <c:pt idx="678">
                  <c:v>-527.96801232080225</c:v>
                </c:pt>
                <c:pt idx="679">
                  <c:v>-528.23407139118638</c:v>
                </c:pt>
                <c:pt idx="680">
                  <c:v>-528.49457933715394</c:v>
                </c:pt>
                <c:pt idx="681">
                  <c:v>-528.74963058952767</c:v>
                </c:pt>
                <c:pt idx="682">
                  <c:v>-528.9993193752905</c:v>
                </c:pt>
                <c:pt idx="683">
                  <c:v>-529.2437396112598</c:v>
                </c:pt>
                <c:pt idx="684">
                  <c:v>-529.48298480570872</c:v>
                </c:pt>
                <c:pt idx="685">
                  <c:v>-529.71714796756862</c:v>
                </c:pt>
                <c:pt idx="686">
                  <c:v>-529.94632152284532</c:v>
                </c:pt>
                <c:pt idx="687">
                  <c:v>-530.17059723788816</c:v>
                </c:pt>
                <c:pt idx="688">
                  <c:v>-530.39006614916411</c:v>
                </c:pt>
                <c:pt idx="689">
                  <c:v>-530.60481849918824</c:v>
                </c:pt>
                <c:pt idx="690">
                  <c:v>-530.81494367828179</c:v>
                </c:pt>
                <c:pt idx="691">
                  <c:v>-531.02053017183255</c:v>
                </c:pt>
                <c:pt idx="692">
                  <c:v>-531.22166551274267</c:v>
                </c:pt>
                <c:pt idx="693">
                  <c:v>-531.41843623876503</c:v>
                </c:pt>
                <c:pt idx="694">
                  <c:v>-531.61092785443532</c:v>
                </c:pt>
                <c:pt idx="695">
                  <c:v>-531.79922479732079</c:v>
                </c:pt>
                <c:pt idx="696">
                  <c:v>-531.98341040831838</c:v>
                </c:pt>
                <c:pt idx="697">
                  <c:v>-532.16356690574594</c:v>
                </c:pt>
                <c:pt idx="698">
                  <c:v>-532.33977536298016</c:v>
                </c:pt>
                <c:pt idx="699">
                  <c:v>-532.51211568941062</c:v>
                </c:pt>
                <c:pt idx="700">
                  <c:v>-532.68066661448256</c:v>
                </c:pt>
                <c:pt idx="701">
                  <c:v>-532.8455056746227</c:v>
                </c:pt>
                <c:pt idx="702">
                  <c:v>-533.00670920284142</c:v>
                </c:pt>
                <c:pt idx="703">
                  <c:v>-533.16435232082517</c:v>
                </c:pt>
                <c:pt idx="704">
                  <c:v>-533.3185089333349</c:v>
                </c:pt>
                <c:pt idx="705">
                  <c:v>-533.46925172474323</c:v>
                </c:pt>
                <c:pt idx="706">
                  <c:v>-533.61665215754442</c:v>
                </c:pt>
                <c:pt idx="707">
                  <c:v>-533.76078047268948</c:v>
                </c:pt>
                <c:pt idx="708">
                  <c:v>-533.90170569159943</c:v>
                </c:pt>
                <c:pt idx="709">
                  <c:v>-534.03949561972149</c:v>
                </c:pt>
                <c:pt idx="710">
                  <c:v>-534.17421685150293</c:v>
                </c:pt>
                <c:pt idx="711">
                  <c:v>-534.30593477666048</c:v>
                </c:pt>
                <c:pt idx="712">
                  <c:v>-534.43471358763418</c:v>
                </c:pt>
                <c:pt idx="713">
                  <c:v>-534.56061628811835</c:v>
                </c:pt>
                <c:pt idx="714">
                  <c:v>-534.68370470257503</c:v>
                </c:pt>
                <c:pt idx="715">
                  <c:v>-534.80403948663036</c:v>
                </c:pt>
                <c:pt idx="716">
                  <c:v>-534.92168013827461</c:v>
                </c:pt>
                <c:pt idx="717">
                  <c:v>-535.03668500977915</c:v>
                </c:pt>
                <c:pt idx="718">
                  <c:v>-535.14911132025838</c:v>
                </c:pt>
                <c:pt idx="719">
                  <c:v>-535.25901516880322</c:v>
                </c:pt>
                <c:pt idx="720">
                  <c:v>-535.36645154812334</c:v>
                </c:pt>
                <c:pt idx="721">
                  <c:v>-535.47147435863462</c:v>
                </c:pt>
                <c:pt idx="722">
                  <c:v>-535.57413642293523</c:v>
                </c:pt>
                <c:pt idx="723">
                  <c:v>-535.67448950061794</c:v>
                </c:pt>
                <c:pt idx="724">
                  <c:v>-535.77258430337099</c:v>
                </c:pt>
                <c:pt idx="725">
                  <c:v>-535.86847051031771</c:v>
                </c:pt>
                <c:pt idx="726">
                  <c:v>-535.96219678355737</c:v>
                </c:pt>
                <c:pt idx="727">
                  <c:v>-536.0538107838654</c:v>
                </c:pt>
                <c:pt idx="728">
                  <c:v>-536.14335918651784</c:v>
                </c:pt>
                <c:pt idx="729">
                  <c:v>-536.23088769720698</c:v>
                </c:pt>
                <c:pt idx="730">
                  <c:v>-536.31644106801662</c:v>
                </c:pt>
                <c:pt idx="731">
                  <c:v>-536.40006311342927</c:v>
                </c:pt>
                <c:pt idx="732">
                  <c:v>-536.48179672634024</c:v>
                </c:pt>
                <c:pt idx="733">
                  <c:v>-536.5616838940532</c:v>
                </c:pt>
                <c:pt idx="734">
                  <c:v>-536.63976571423609</c:v>
                </c:pt>
                <c:pt idx="735">
                  <c:v>-536.71608241081822</c:v>
                </c:pt>
                <c:pt idx="736">
                  <c:v>-536.79067334980925</c:v>
                </c:pt>
                <c:pt idx="737">
                  <c:v>-536.86357705502428</c:v>
                </c:pt>
                <c:pt idx="738">
                  <c:v>-536.93483122369935</c:v>
                </c:pt>
                <c:pt idx="739">
                  <c:v>-537.00447274198552</c:v>
                </c:pt>
                <c:pt idx="740">
                  <c:v>-537.07253770030616</c:v>
                </c:pt>
                <c:pt idx="741">
                  <c:v>-537.13906140856932</c:v>
                </c:pt>
                <c:pt idx="742">
                  <c:v>-537.20407841122471</c:v>
                </c:pt>
                <c:pt idx="743">
                  <c:v>-537.26762250215506</c:v>
                </c:pt>
                <c:pt idx="744">
                  <c:v>-537.3297267393948</c:v>
                </c:pt>
                <c:pt idx="745">
                  <c:v>-537.39042345967039</c:v>
                </c:pt>
                <c:pt idx="746">
                  <c:v>-537.44974429275453</c:v>
                </c:pt>
                <c:pt idx="747">
                  <c:v>-537.50772017562986</c:v>
                </c:pt>
                <c:pt idx="748">
                  <c:v>-537.5643813664559</c:v>
                </c:pt>
                <c:pt idx="749">
                  <c:v>-537.6197574583407</c:v>
                </c:pt>
                <c:pt idx="750">
                  <c:v>-537.67387739290473</c:v>
                </c:pt>
                <c:pt idx="751">
                  <c:v>-537.72676947364459</c:v>
                </c:pt>
                <c:pt idx="752">
                  <c:v>-537.77846137908648</c:v>
                </c:pt>
                <c:pt idx="753">
                  <c:v>-537.82898017573234</c:v>
                </c:pt>
                <c:pt idx="754">
                  <c:v>-537.87835233079454</c:v>
                </c:pt>
                <c:pt idx="755">
                  <c:v>-537.92660372472221</c:v>
                </c:pt>
                <c:pt idx="756">
                  <c:v>-537.97375966351331</c:v>
                </c:pt>
                <c:pt idx="757">
                  <c:v>-538.01984489081781</c:v>
                </c:pt>
                <c:pt idx="758">
                  <c:v>-538.06488359982882</c:v>
                </c:pt>
                <c:pt idx="759">
                  <c:v>-538.10889944496307</c:v>
                </c:pt>
                <c:pt idx="760">
                  <c:v>-538.15191555333297</c:v>
                </c:pt>
                <c:pt idx="761">
                  <c:v>-538.1939545360085</c:v>
                </c:pt>
                <c:pt idx="762">
                  <c:v>-538.23503849907297</c:v>
                </c:pt>
                <c:pt idx="763">
                  <c:v>-538.27518905447243</c:v>
                </c:pt>
                <c:pt idx="764">
                  <c:v>-538.31442733066126</c:v>
                </c:pt>
                <c:pt idx="765">
                  <c:v>-538.35277398304538</c:v>
                </c:pt>
                <c:pt idx="766">
                  <c:v>-538.39024920422469</c:v>
                </c:pt>
                <c:pt idx="767">
                  <c:v>-538.42687273403726</c:v>
                </c:pt>
                <c:pt idx="768">
                  <c:v>-538.46266386940852</c:v>
                </c:pt>
                <c:pt idx="769">
                  <c:v>-538.49764147400504</c:v>
                </c:pt>
                <c:pt idx="770">
                  <c:v>-538.53182398769843</c:v>
                </c:pt>
                <c:pt idx="771">
                  <c:v>-538.56522943583889</c:v>
                </c:pt>
                <c:pt idx="772">
                  <c:v>-538.59787543834364</c:v>
                </c:pt>
                <c:pt idx="773">
                  <c:v>-538.62977921860136</c:v>
                </c:pt>
                <c:pt idx="774">
                  <c:v>-538.66095761219503</c:v>
                </c:pt>
                <c:pt idx="775">
                  <c:v>-538.6914270754462</c:v>
                </c:pt>
                <c:pt idx="776">
                  <c:v>-538.72120369378501</c:v>
                </c:pt>
                <c:pt idx="777">
                  <c:v>-538.75030318994538</c:v>
                </c:pt>
                <c:pt idx="778">
                  <c:v>-538.77874093199125</c:v>
                </c:pt>
                <c:pt idx="779">
                  <c:v>-538.80653194117485</c:v>
                </c:pt>
                <c:pt idx="780">
                  <c:v>-538.83369089963151</c:v>
                </c:pt>
                <c:pt idx="781">
                  <c:v>-538.86023215791045</c:v>
                </c:pt>
                <c:pt idx="782">
                  <c:v>-538.88616974234924</c:v>
                </c:pt>
                <c:pt idx="783">
                  <c:v>-538.9115173622896</c:v>
                </c:pt>
                <c:pt idx="784">
                  <c:v>-538.93628841714178</c:v>
                </c:pt>
                <c:pt idx="785">
                  <c:v>-538.96049600329695</c:v>
                </c:pt>
                <c:pt idx="786">
                  <c:v>-538.9841529208926</c:v>
                </c:pt>
                <c:pt idx="787">
                  <c:v>-539.0072716804317</c:v>
                </c:pt>
                <c:pt idx="788">
                  <c:v>-539.02986450926085</c:v>
                </c:pt>
                <c:pt idx="789">
                  <c:v>-539.05194335790702</c:v>
                </c:pt>
                <c:pt idx="790">
                  <c:v>-539.0735199062791</c:v>
                </c:pt>
                <c:pt idx="791">
                  <c:v>-539.09460556973329</c:v>
                </c:pt>
                <c:pt idx="792">
                  <c:v>-539.11521150500721</c:v>
                </c:pt>
                <c:pt idx="793">
                  <c:v>-539.13534861602602</c:v>
                </c:pt>
                <c:pt idx="794">
                  <c:v>-539.15502755957937</c:v>
                </c:pt>
                <c:pt idx="795">
                  <c:v>-539.17425875087713</c:v>
                </c:pt>
                <c:pt idx="796">
                  <c:v>-539.19305236898003</c:v>
                </c:pt>
                <c:pt idx="797">
                  <c:v>-539.21141836211507</c:v>
                </c:pt>
                <c:pt idx="798">
                  <c:v>-539.22936645287029</c:v>
                </c:pt>
                <c:pt idx="799">
                  <c:v>-539.24690614327733</c:v>
                </c:pt>
                <c:pt idx="800">
                  <c:v>-539.26404671978241</c:v>
                </c:pt>
                <c:pt idx="801">
                  <c:v>-539.28079725810494</c:v>
                </c:pt>
                <c:pt idx="802">
                  <c:v>-539.29716662799137</c:v>
                </c:pt>
                <c:pt idx="803">
                  <c:v>-539.31316349786198</c:v>
                </c:pt>
                <c:pt idx="804">
                  <c:v>-539.32879633935624</c:v>
                </c:pt>
                <c:pt idx="805">
                  <c:v>-539.34407343177543</c:v>
                </c:pt>
                <c:pt idx="806">
                  <c:v>-539.35900286642755</c:v>
                </c:pt>
                <c:pt idx="807">
                  <c:v>-539.37359255087608</c:v>
                </c:pt>
                <c:pt idx="808">
                  <c:v>-539.38785021309275</c:v>
                </c:pt>
                <c:pt idx="809">
                  <c:v>-539.40178340551847</c:v>
                </c:pt>
                <c:pt idx="810">
                  <c:v>-539.41539950903416</c:v>
                </c:pt>
                <c:pt idx="811">
                  <c:v>-539.42870573684183</c:v>
                </c:pt>
                <c:pt idx="812">
                  <c:v>-539.44170913825917</c:v>
                </c:pt>
                <c:pt idx="813">
                  <c:v>-539.45441660243</c:v>
                </c:pt>
                <c:pt idx="814">
                  <c:v>-539.4668348619507</c:v>
                </c:pt>
                <c:pt idx="815">
                  <c:v>-539.47897049641574</c:v>
                </c:pt>
                <c:pt idx="816">
                  <c:v>-539.49082993588411</c:v>
                </c:pt>
                <c:pt idx="817">
                  <c:v>-539.5024194642665</c:v>
                </c:pt>
                <c:pt idx="818">
                  <c:v>-539.51374522263882</c:v>
                </c:pt>
              </c:numCache>
            </c:numRef>
          </c:yVal>
          <c:smooth val="1"/>
          <c:extLst>
            <c:ext xmlns:c16="http://schemas.microsoft.com/office/drawing/2014/chart" uri="{C3380CC4-5D6E-409C-BE32-E72D297353CC}">
              <c16:uniqueId val="{00000003-9647-4C25-AC02-9AC85E218214}"/>
            </c:ext>
          </c:extLst>
        </c:ser>
        <c:dLbls>
          <c:showLegendKey val="0"/>
          <c:showVal val="0"/>
          <c:showCatName val="0"/>
          <c:showSerName val="0"/>
          <c:showPercent val="0"/>
          <c:showBubbleSize val="0"/>
        </c:dLbls>
        <c:axId val="30172288"/>
        <c:axId val="30174208"/>
      </c:scatterChart>
      <c:valAx>
        <c:axId val="30172288"/>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30174208"/>
        <c:crossesAt val="0"/>
        <c:crossBetween val="midCat"/>
      </c:valAx>
      <c:valAx>
        <c:axId val="30174208"/>
        <c:scaling>
          <c:orientation val="minMax"/>
          <c:max val="60"/>
          <c:min val="-18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Phase</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30172288"/>
        <c:crossesAt val="100"/>
        <c:crossBetween val="midCat"/>
        <c:majorUnit val="20"/>
      </c:valAx>
    </c:plotArea>
    <c:legend>
      <c:legendPos val="r"/>
      <c:layout>
        <c:manualLayout>
          <c:xMode val="edge"/>
          <c:yMode val="edge"/>
          <c:x val="0.77630914967230258"/>
          <c:y val="4.3380689641490762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Simplis</a:t>
            </a:r>
            <a:r>
              <a:rPr lang="en-US" sz="1400" baseline="0"/>
              <a:t> bode plot VS. excel calculation bode plot</a:t>
            </a:r>
            <a:endParaRPr lang="en-US" sz="1400"/>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45.013854824589835</c:v>
                </c:pt>
                <c:pt idx="1">
                  <c:v>44.814643327156716</c:v>
                </c:pt>
                <c:pt idx="2">
                  <c:v>44.61546772889421</c:v>
                </c:pt>
                <c:pt idx="3">
                  <c:v>44.416329627905007</c:v>
                </c:pt>
                <c:pt idx="4">
                  <c:v>44.21723068775897</c:v>
                </c:pt>
                <c:pt idx="5">
                  <c:v>44.018172639730274</c:v>
                </c:pt>
                <c:pt idx="6">
                  <c:v>43.819157285062694</c:v>
                </c:pt>
                <c:pt idx="7">
                  <c:v>43.620186497258437</c:v>
                </c:pt>
                <c:pt idx="8">
                  <c:v>43.421262224384662</c:v>
                </c:pt>
                <c:pt idx="9">
                  <c:v>43.222386491390978</c:v>
                </c:pt>
                <c:pt idx="10">
                  <c:v>43.023561402431028</c:v>
                </c:pt>
                <c:pt idx="11">
                  <c:v>42.824789143179594</c:v>
                </c:pt>
                <c:pt idx="12">
                  <c:v>42.626071983136079</c:v>
                </c:pt>
                <c:pt idx="13">
                  <c:v>42.427412277904189</c:v>
                </c:pt>
                <c:pt idx="14">
                  <c:v>42.228812471436193</c:v>
                </c:pt>
                <c:pt idx="15">
                  <c:v>42.030275098229531</c:v>
                </c:pt>
                <c:pt idx="16">
                  <c:v>41.831802785461406</c:v>
                </c:pt>
                <c:pt idx="17">
                  <c:v>41.633398255046323</c:v>
                </c:pt>
                <c:pt idx="18">
                  <c:v>41.435064325599839</c:v>
                </c:pt>
                <c:pt idx="19">
                  <c:v>41.236803914290149</c:v>
                </c:pt>
                <c:pt idx="20">
                  <c:v>41.038620038557625</c:v>
                </c:pt>
                <c:pt idx="21">
                  <c:v>40.840515817680576</c:v>
                </c:pt>
                <c:pt idx="22">
                  <c:v>40.642494474164053</c:v>
                </c:pt>
                <c:pt idx="23">
                  <c:v>40.44455933492619</c:v>
                </c:pt>
                <c:pt idx="24">
                  <c:v>40.246713832254819</c:v>
                </c:pt>
                <c:pt idx="25">
                  <c:v>40.048961504505456</c:v>
                </c:pt>
                <c:pt idx="26">
                  <c:v>39.851305996509296</c:v>
                </c:pt>
                <c:pt idx="27">
                  <c:v>39.65375105965758</c:v>
                </c:pt>
                <c:pt idx="28">
                  <c:v>39.456300551627514</c:v>
                </c:pt>
                <c:pt idx="29">
                  <c:v>39.258958435711804</c:v>
                </c:pt>
                <c:pt idx="30">
                  <c:v>39.061728779712226</c:v>
                </c:pt>
                <c:pt idx="31">
                  <c:v>38.864615754356024</c:v>
                </c:pt>
                <c:pt idx="32">
                  <c:v>38.667623631190921</c:v>
                </c:pt>
                <c:pt idx="33">
                  <c:v>38.470756779913756</c:v>
                </c:pt>
                <c:pt idx="34">
                  <c:v>38.274019665085525</c:v>
                </c:pt>
                <c:pt idx="35">
                  <c:v>38.077416842183766</c:v>
                </c:pt>
                <c:pt idx="36">
                  <c:v>37.880952952942643</c:v>
                </c:pt>
                <c:pt idx="37">
                  <c:v>37.684632719929461</c:v>
                </c:pt>
                <c:pt idx="38">
                  <c:v>37.48846094030592</c:v>
                </c:pt>
                <c:pt idx="39">
                  <c:v>37.29244247872191</c:v>
                </c:pt>
                <c:pt idx="40">
                  <c:v>37.096582259290074</c:v>
                </c:pt>
                <c:pt idx="41">
                  <c:v>36.900885256589874</c:v>
                </c:pt>
                <c:pt idx="42">
                  <c:v>36.705356485650995</c:v>
                </c:pt>
                <c:pt idx="43">
                  <c:v>36.510000990868384</c:v>
                </c:pt>
                <c:pt idx="44">
                  <c:v>36.314823833803295</c:v>
                </c:pt>
                <c:pt idx="45">
                  <c:v>36.119830079828937</c:v>
                </c:pt>
                <c:pt idx="46">
                  <c:v>35.92502478358297</c:v>
                </c:pt>
                <c:pt idx="47">
                  <c:v>35.730412973195449</c:v>
                </c:pt>
                <c:pt idx="48">
                  <c:v>35.535999633266385</c:v>
                </c:pt>
                <c:pt idx="49">
                  <c:v>35.341789686575666</c:v>
                </c:pt>
                <c:pt idx="50">
                  <c:v>35.147787974515964</c:v>
                </c:pt>
                <c:pt idx="51">
                  <c:v>34.953999236250155</c:v>
                </c:pt>
                <c:pt idx="52">
                  <c:v>34.760428086605671</c:v>
                </c:pt>
                <c:pt idx="53">
                  <c:v>34.567078992731034</c:v>
                </c:pt>
                <c:pt idx="54">
                  <c:v>34.373956249553409</c:v>
                </c:pt>
                <c:pt idx="55">
                  <c:v>34.181063954092174</c:v>
                </c:pt>
                <c:pt idx="56">
                  <c:v>33.988405978698623</c:v>
                </c:pt>
                <c:pt idx="57">
                  <c:v>33.795985943311067</c:v>
                </c:pt>
                <c:pt idx="58">
                  <c:v>33.603807186831865</c:v>
                </c:pt>
                <c:pt idx="59">
                  <c:v>33.411872737753207</c:v>
                </c:pt>
                <c:pt idx="60">
                  <c:v>33.220185284179095</c:v>
                </c:pt>
                <c:pt idx="61">
                  <c:v>33.02874714341047</c:v>
                </c:pt>
                <c:pt idx="62">
                  <c:v>32.837560231282588</c:v>
                </c:pt>
                <c:pt idx="63">
                  <c:v>32.64662603146423</c:v>
                </c:pt>
                <c:pt idx="64">
                  <c:v>32.455945564948124</c:v>
                </c:pt>
                <c:pt idx="65">
                  <c:v>32.265519359982498</c:v>
                </c:pt>
                <c:pt idx="66">
                  <c:v>32.075347422711168</c:v>
                </c:pt>
                <c:pt idx="67">
                  <c:v>31.88542920880656</c:v>
                </c:pt>
                <c:pt idx="68">
                  <c:v>31.695763596394244</c:v>
                </c:pt>
                <c:pt idx="69">
                  <c:v>31.506348860579465</c:v>
                </c:pt>
                <c:pt idx="70">
                  <c:v>31.31718264989442</c:v>
                </c:pt>
                <c:pt idx="71">
                  <c:v>31.128261964990187</c:v>
                </c:pt>
                <c:pt idx="72">
                  <c:v>30.939583139898076</c:v>
                </c:pt>
                <c:pt idx="73">
                  <c:v>30.751141826181282</c:v>
                </c:pt>
                <c:pt idx="74">
                  <c:v>30.56293298028918</c:v>
                </c:pt>
                <c:pt idx="75">
                  <c:v>30.374950854413203</c:v>
                </c:pt>
                <c:pt idx="76">
                  <c:v>30.187188991124025</c:v>
                </c:pt>
                <c:pt idx="77">
                  <c:v>29.999640222044878</c:v>
                </c:pt>
                <c:pt idx="78">
                  <c:v>29.812296670786711</c:v>
                </c:pt>
                <c:pt idx="79">
                  <c:v>29.625149760334288</c:v>
                </c:pt>
                <c:pt idx="80">
                  <c:v>29.438190225033281</c:v>
                </c:pt>
                <c:pt idx="81">
                  <c:v>29.251408127282186</c:v>
                </c:pt>
                <c:pt idx="82">
                  <c:v>29.064792878983845</c:v>
                </c:pt>
                <c:pt idx="83">
                  <c:v>28.87833326775916</c:v>
                </c:pt>
                <c:pt idx="84">
                  <c:v>28.692017487868874</c:v>
                </c:pt>
                <c:pt idx="85">
                  <c:v>28.505833175733052</c:v>
                </c:pt>
                <c:pt idx="86">
                  <c:v>28.319767449878686</c:v>
                </c:pt>
                <c:pt idx="87">
                  <c:v>28.133806955088694</c:v>
                </c:pt>
                <c:pt idx="88">
                  <c:v>27.947937910468035</c:v>
                </c:pt>
                <c:pt idx="89">
                  <c:v>27.76214616108901</c:v>
                </c:pt>
                <c:pt idx="90">
                  <c:v>27.576417232827023</c:v>
                </c:pt>
                <c:pt idx="91">
                  <c:v>27.390736389951776</c:v>
                </c:pt>
                <c:pt idx="92">
                  <c:v>27.205088694998636</c:v>
                </c:pt>
                <c:pt idx="93">
                  <c:v>27.019459070411209</c:v>
                </c:pt>
                <c:pt idx="94">
                  <c:v>26.833832361419415</c:v>
                </c:pt>
                <c:pt idx="95">
                  <c:v>26.648193399598458</c:v>
                </c:pt>
                <c:pt idx="96">
                  <c:v>26.462527066544187</c:v>
                </c:pt>
                <c:pt idx="97">
                  <c:v>26.276818357098328</c:v>
                </c:pt>
                <c:pt idx="98">
                  <c:v>26.09105244156374</c:v>
                </c:pt>
                <c:pt idx="99">
                  <c:v>25.905214726365443</c:v>
                </c:pt>
                <c:pt idx="100">
                  <c:v>25.719290912636314</c:v>
                </c:pt>
                <c:pt idx="101">
                  <c:v>25.533267052237179</c:v>
                </c:pt>
                <c:pt idx="102">
                  <c:v>25.347129600759274</c:v>
                </c:pt>
                <c:pt idx="103">
                  <c:v>25.16086546710028</c:v>
                </c:pt>
                <c:pt idx="104">
                  <c:v>24.974462059254439</c:v>
                </c:pt>
                <c:pt idx="105">
                  <c:v>24.787907326010082</c:v>
                </c:pt>
                <c:pt idx="106">
                  <c:v>24.601189794303483</c:v>
                </c:pt>
                <c:pt idx="107">
                  <c:v>24.414298602035984</c:v>
                </c:pt>
                <c:pt idx="108">
                  <c:v>24.227223526219291</c:v>
                </c:pt>
                <c:pt idx="109">
                  <c:v>24.039955006371748</c:v>
                </c:pt>
                <c:pt idx="110">
                  <c:v>23.852484163145053</c:v>
                </c:pt>
                <c:pt idx="111">
                  <c:v>23.664802812214411</c:v>
                </c:pt>
                <c:pt idx="112">
                  <c:v>23.476903473517091</c:v>
                </c:pt>
                <c:pt idx="113">
                  <c:v>23.288779375969487</c:v>
                </c:pt>
                <c:pt idx="114">
                  <c:v>23.100424457837249</c:v>
                </c:pt>
                <c:pt idx="115">
                  <c:v>22.911833362968917</c:v>
                </c:pt>
                <c:pt idx="116">
                  <c:v>22.72300143313667</c:v>
                </c:pt>
                <c:pt idx="117">
                  <c:v>22.533924696754362</c:v>
                </c:pt>
                <c:pt idx="118">
                  <c:v>22.344599854263755</c:v>
                </c:pt>
                <c:pt idx="119">
                  <c:v>22.155024260497107</c:v>
                </c:pt>
                <c:pt idx="120">
                  <c:v>21.965195904333189</c:v>
                </c:pt>
                <c:pt idx="121">
                  <c:v>21.775113385971029</c:v>
                </c:pt>
                <c:pt idx="122">
                  <c:v>21.584775892145256</c:v>
                </c:pt>
                <c:pt idx="123">
                  <c:v>21.394183169605181</c:v>
                </c:pt>
                <c:pt idx="124">
                  <c:v>21.203335497170816</c:v>
                </c:pt>
                <c:pt idx="125">
                  <c:v>21.012233656670318</c:v>
                </c:pt>
                <c:pt idx="126">
                  <c:v>20.82087890304869</c:v>
                </c:pt>
                <c:pt idx="127">
                  <c:v>20.629272933922724</c:v>
                </c:pt>
                <c:pt idx="128">
                  <c:v>20.437417858838977</c:v>
                </c:pt>
                <c:pt idx="129">
                  <c:v>20.245316168472471</c:v>
                </c:pt>
                <c:pt idx="130">
                  <c:v>20.052970703984425</c:v>
                </c:pt>
                <c:pt idx="131">
                  <c:v>19.860384626735652</c:v>
                </c:pt>
                <c:pt idx="132">
                  <c:v>19.667561388531954</c:v>
                </c:pt>
                <c:pt idx="133">
                  <c:v>19.474504702556573</c:v>
                </c:pt>
                <c:pt idx="134">
                  <c:v>19.28121851512492</c:v>
                </c:pt>
                <c:pt idx="135">
                  <c:v>19.087706978375852</c:v>
                </c:pt>
                <c:pt idx="136">
                  <c:v>18.89397442399574</c:v>
                </c:pt>
                <c:pt idx="137">
                  <c:v>18.700025338053027</c:v>
                </c:pt>
                <c:pt idx="138">
                  <c:v>18.505864337003757</c:v>
                </c:pt>
                <c:pt idx="139">
                  <c:v>18.311496144913377</c:v>
                </c:pt>
                <c:pt idx="140">
                  <c:v>18.116925571925258</c:v>
                </c:pt>
                <c:pt idx="141">
                  <c:v>17.922157493992898</c:v>
                </c:pt>
                <c:pt idx="142">
                  <c:v>17.72719683388155</c:v>
                </c:pt>
                <c:pt idx="143">
                  <c:v>17.532048543433813</c:v>
                </c:pt>
                <c:pt idx="144">
                  <c:v>17.336717587084621</c:v>
                </c:pt>
                <c:pt idx="145">
                  <c:v>17.141208926602655</c:v>
                </c:pt>
                <c:pt idx="146">
                  <c:v>16.945527507029052</c:v>
                </c:pt>
                <c:pt idx="147">
                  <c:v>16.749678243776785</c:v>
                </c:pt>
                <c:pt idx="148">
                  <c:v>16.553666010851284</c:v>
                </c:pt>
                <c:pt idx="149">
                  <c:v>16.357495630146879</c:v>
                </c:pt>
                <c:pt idx="150">
                  <c:v>16.161171861772264</c:v>
                </c:pt>
                <c:pt idx="151">
                  <c:v>15.964699395354859</c:v>
                </c:pt>
                <c:pt idx="152">
                  <c:v>15.768082842272639</c:v>
                </c:pt>
                <c:pt idx="153">
                  <c:v>15.57132672876152</c:v>
                </c:pt>
                <c:pt idx="154">
                  <c:v>15.374435489844926</c:v>
                </c:pt>
                <c:pt idx="155">
                  <c:v>15.177413464033718</c:v>
                </c:pt>
                <c:pt idx="156">
                  <c:v>14.980264888743807</c:v>
                </c:pt>
                <c:pt idx="157">
                  <c:v>14.782993896380418</c:v>
                </c:pt>
                <c:pt idx="158">
                  <c:v>14.585604511039087</c:v>
                </c:pt>
                <c:pt idx="159">
                  <c:v>14.388100645774651</c:v>
                </c:pt>
                <c:pt idx="160">
                  <c:v>14.190486100391055</c:v>
                </c:pt>
                <c:pt idx="161">
                  <c:v>13.992764559707199</c:v>
                </c:pt>
                <c:pt idx="162">
                  <c:v>13.794939592254911</c:v>
                </c:pt>
                <c:pt idx="163">
                  <c:v>13.59701464936818</c:v>
                </c:pt>
                <c:pt idx="164">
                  <c:v>13.398993064623843</c:v>
                </c:pt>
                <c:pt idx="165">
                  <c:v>13.200878053596902</c:v>
                </c:pt>
                <c:pt idx="166">
                  <c:v>13.002672713894764</c:v>
                </c:pt>
                <c:pt idx="167">
                  <c:v>12.804380025437563</c:v>
                </c:pt>
                <c:pt idx="168">
                  <c:v>12.606002850952965</c:v>
                </c:pt>
                <c:pt idx="169">
                  <c:v>12.407543936656905</c:v>
                </c:pt>
                <c:pt idx="170">
                  <c:v>12.209005913091774</c:v>
                </c:pt>
                <c:pt idx="171">
                  <c:v>12.010391296098042</c:v>
                </c:pt>
                <c:pt idx="172">
                  <c:v>11.811702487893854</c:v>
                </c:pt>
                <c:pt idx="173">
                  <c:v>11.612941778242297</c:v>
                </c:pt>
                <c:pt idx="174">
                  <c:v>11.414111345684271</c:v>
                </c:pt>
                <c:pt idx="175">
                  <c:v>11.21521325881913</c:v>
                </c:pt>
                <c:pt idx="176">
                  <c:v>11.016249477615037</c:v>
                </c:pt>
                <c:pt idx="177">
                  <c:v>10.817221854732953</c:v>
                </c:pt>
                <c:pt idx="178">
                  <c:v>10.618132136849301</c:v>
                </c:pt>
                <c:pt idx="179">
                  <c:v>10.418981965963578</c:v>
                </c:pt>
                <c:pt idx="180">
                  <c:v>10.219772880678283</c:v>
                </c:pt>
                <c:pt idx="181">
                  <c:v>10.020506317439226</c:v>
                </c:pt>
                <c:pt idx="182">
                  <c:v>9.8211836117257967</c:v>
                </c:pt>
                <c:pt idx="183">
                  <c:v>9.6218059991811842</c:v>
                </c:pt>
                <c:pt idx="184">
                  <c:v>9.4223746166730429</c:v>
                </c:pt>
                <c:pt idx="185">
                  <c:v>9.2228905032769202</c:v>
                </c:pt>
                <c:pt idx="186">
                  <c:v>9.0233546011739953</c:v>
                </c:pt>
                <c:pt idx="187">
                  <c:v>8.8237677564561778</c:v>
                </c:pt>
                <c:pt idx="188">
                  <c:v>8.6241307198320687</c:v>
                </c:pt>
                <c:pt idx="189">
                  <c:v>8.4244441472271347</c:v>
                </c:pt>
                <c:pt idx="190">
                  <c:v>8.2247086002727432</c:v>
                </c:pt>
                <c:pt idx="191">
                  <c:v>8.0249245466782426</c:v>
                </c:pt>
                <c:pt idx="192">
                  <c:v>7.8250923604810847</c:v>
                </c:pt>
                <c:pt idx="193">
                  <c:v>7.6252123221702748</c:v>
                </c:pt>
                <c:pt idx="194">
                  <c:v>7.4252846186781776</c:v>
                </c:pt>
                <c:pt idx="195">
                  <c:v>7.2253093432363515</c:v>
                </c:pt>
                <c:pt idx="196">
                  <c:v>7.0252864950914908</c:v>
                </c:pt>
                <c:pt idx="197">
                  <c:v>6.8252159790765106</c:v>
                </c:pt>
                <c:pt idx="198">
                  <c:v>6.6250976050334476</c:v>
                </c:pt>
                <c:pt idx="199">
                  <c:v>6.4249310870836638</c:v>
                </c:pt>
                <c:pt idx="200">
                  <c:v>6.2247160427416555</c:v>
                </c:pt>
                <c:pt idx="201">
                  <c:v>6.0244519918683563</c:v>
                </c:pt>
                <c:pt idx="202">
                  <c:v>5.8241383554598558</c:v>
                </c:pt>
                <c:pt idx="203">
                  <c:v>5.6237744542678065</c:v>
                </c:pt>
                <c:pt idx="204">
                  <c:v>5.4233595072472873</c:v>
                </c:pt>
                <c:pt idx="205">
                  <c:v>5.2228926298280607</c:v>
                </c:pt>
                <c:pt idx="206">
                  <c:v>5.0223728320048115</c:v>
                </c:pt>
                <c:pt idx="207">
                  <c:v>4.8217990162429381</c:v>
                </c:pt>
                <c:pt idx="208">
                  <c:v>4.6211699751941078</c:v>
                </c:pt>
                <c:pt idx="209">
                  <c:v>4.4204843892188359</c:v>
                </c:pt>
                <c:pt idx="210">
                  <c:v>4.2197408237100058</c:v>
                </c:pt>
                <c:pt idx="211">
                  <c:v>4.0189377262137436</c:v>
                </c:pt>
                <c:pt idx="212">
                  <c:v>3.8180734233422973</c:v>
                </c:pt>
                <c:pt idx="213">
                  <c:v>3.6171461174743733</c:v>
                </c:pt>
                <c:pt idx="214">
                  <c:v>3.4161538832374818</c:v>
                </c:pt>
                <c:pt idx="215">
                  <c:v>3.2150946637680167</c:v>
                </c:pt>
                <c:pt idx="216">
                  <c:v>3.0139662667428344</c:v>
                </c:pt>
                <c:pt idx="217">
                  <c:v>2.8127663601780726</c:v>
                </c:pt>
                <c:pt idx="218">
                  <c:v>2.6114924679890761</c:v>
                </c:pt>
                <c:pt idx="219">
                  <c:v>2.410141965306452</c:v>
                </c:pt>
                <c:pt idx="220">
                  <c:v>2.2087120735428134</c:v>
                </c:pt>
                <c:pt idx="221">
                  <c:v>2.0071998552045147</c:v>
                </c:pt>
                <c:pt idx="222">
                  <c:v>1.8056022084429346</c:v>
                </c:pt>
                <c:pt idx="223">
                  <c:v>1.6039158613401607</c:v>
                </c:pt>
                <c:pt idx="224">
                  <c:v>1.4021373659231824</c:v>
                </c:pt>
                <c:pt idx="225">
                  <c:v>1.2002630919020669</c:v>
                </c:pt>
                <c:pt idx="226">
                  <c:v>0.9982892201259671</c:v>
                </c:pt>
                <c:pt idx="227">
                  <c:v>0.79621173575281112</c:v>
                </c:pt>
                <c:pt idx="228">
                  <c:v>0.59402642112763715</c:v>
                </c:pt>
                <c:pt idx="229">
                  <c:v>0.39172884836495075</c:v>
                </c:pt>
                <c:pt idx="230">
                  <c:v>0.18931437163122197</c:v>
                </c:pt>
                <c:pt idx="231">
                  <c:v>-1.3221880876499927E-2</c:v>
                </c:pt>
                <c:pt idx="232">
                  <c:v>-0.21588501525851203</c:v>
                </c:pt>
                <c:pt idx="233">
                  <c:v>-0.41868038055061951</c:v>
                </c:pt>
                <c:pt idx="234">
                  <c:v>-0.62161357767342984</c:v>
                </c:pt>
                <c:pt idx="235">
                  <c:v>-0.82469046869495566</c:v>
                </c:pt>
                <c:pt idx="236">
                  <c:v>-1.0279171864066645</c:v>
                </c:pt>
                <c:pt idx="237">
                  <c:v>-1.2313001442124119</c:v>
                </c:pt>
                <c:pt idx="238">
                  <c:v>-1.4348460463289876</c:v>
                </c:pt>
                <c:pt idx="239">
                  <c:v>-1.63856189829542</c:v>
                </c:pt>
                <c:pt idx="240">
                  <c:v>-1.8424550177866184</c:v>
                </c:pt>
                <c:pt idx="241">
                  <c:v>-2.0465330457268189</c:v>
                </c:pt>
                <c:pt idx="242">
                  <c:v>-2.2508039576941714</c:v>
                </c:pt>
                <c:pt idx="243">
                  <c:v>-2.4552760756091052</c:v>
                </c:pt>
                <c:pt idx="244">
                  <c:v>-2.6599580796940838</c:v>
                </c:pt>
                <c:pt idx="245">
                  <c:v>-2.8648590206927942</c:v>
                </c:pt>
                <c:pt idx="246">
                  <c:v>-3.0699883323323482</c:v>
                </c:pt>
                <c:pt idx="247">
                  <c:v>-3.2753558440111692</c:v>
                </c:pt>
                <c:pt idx="248">
                  <c:v>-3.4809717936911886</c:v>
                </c:pt>
                <c:pt idx="249">
                  <c:v>-3.6868468409709307</c:v>
                </c:pt>
                <c:pt idx="250">
                  <c:v>-3.8929920803121436</c:v>
                </c:pt>
                <c:pt idx="251">
                  <c:v>-4.0994190543886422</c:v>
                </c:pt>
                <c:pt idx="252">
                  <c:v>-4.3061397675254867</c:v>
                </c:pt>
                <c:pt idx="253">
                  <c:v>-4.5131666991868498</c:v>
                </c:pt>
                <c:pt idx="254">
                  <c:v>-4.7205128174723168</c:v>
                </c:pt>
                <c:pt idx="255">
                  <c:v>-4.9281915925738984</c:v>
                </c:pt>
                <c:pt idx="256">
                  <c:v>-5.1362170101416655</c:v>
                </c:pt>
                <c:pt idx="257">
                  <c:v>-5.3446035845020292</c:v>
                </c:pt>
                <c:pt idx="258">
                  <c:v>-5.5533663716653825</c:v>
                </c:pt>
                <c:pt idx="259">
                  <c:v>-5.7625209820569356</c:v>
                </c:pt>
                <c:pt idx="260">
                  <c:v>-5.9720835928966993</c:v>
                </c:pt>
                <c:pt idx="261">
                  <c:v>-6.1820709601502388</c:v>
                </c:pt>
                <c:pt idx="262">
                  <c:v>-6.3925004299648398</c:v>
                </c:pt>
                <c:pt idx="263">
                  <c:v>-6.6033899495004613</c:v>
                </c:pt>
                <c:pt idx="264">
                  <c:v>-6.8147580770579079</c:v>
                </c:pt>
                <c:pt idx="265">
                  <c:v>-7.0266239914013404</c:v>
                </c:pt>
                <c:pt idx="266">
                  <c:v>-7.2390075001650134</c:v>
                </c:pt>
                <c:pt idx="267">
                  <c:v>-7.4519290472293305</c:v>
                </c:pt>
                <c:pt idx="268">
                  <c:v>-7.665409718944538</c:v>
                </c:pt>
                <c:pt idx="269">
                  <c:v>-7.8794712490751371</c:v>
                </c:pt>
                <c:pt idx="270">
                  <c:v>-8.094136022333192</c:v>
                </c:pt>
                <c:pt idx="271">
                  <c:v>-8.3094270763634217</c:v>
                </c:pt>
                <c:pt idx="272">
                  <c:v>-8.525368102039474</c:v>
                </c:pt>
                <c:pt idx="273">
                  <c:v>-8.7419834419274629</c:v>
                </c:pt>
                <c:pt idx="274">
                  <c:v>-8.9592980867690919</c:v>
                </c:pt>
                <c:pt idx="275">
                  <c:v>-9.1773376698379572</c:v>
                </c:pt>
                <c:pt idx="276">
                  <c:v>-9.3961284590190246</c:v>
                </c:pt>
                <c:pt idx="277">
                  <c:v>-9.6156973464655202</c:v>
                </c:pt>
                <c:pt idx="278">
                  <c:v>-9.8360718356877861</c:v>
                </c:pt>
                <c:pt idx="279">
                  <c:v>-10.057280025934134</c:v>
                </c:pt>
                <c:pt idx="280">
                  <c:v>-10.279350593730376</c:v>
                </c:pt>
                <c:pt idx="281">
                  <c:v>-10.502312771451328</c:v>
                </c:pt>
                <c:pt idx="282">
                  <c:v>-10.726196322809974</c:v>
                </c:pt>
                <c:pt idx="283">
                  <c:v>-10.951031515161253</c:v>
                </c:pt>
                <c:pt idx="284">
                  <c:v>-11.176849088533961</c:v>
                </c:pt>
                <c:pt idx="285">
                  <c:v>-11.403680221321119</c:v>
                </c:pt>
                <c:pt idx="286">
                  <c:v>-11.631556492580826</c:v>
                </c:pt>
                <c:pt idx="287">
                  <c:v>-11.86050984092198</c:v>
                </c:pt>
                <c:pt idx="288">
                  <c:v>-12.090572519976185</c:v>
                </c:pt>
                <c:pt idx="289">
                  <c:v>-12.321777050485137</c:v>
                </c:pt>
                <c:pt idx="290">
                  <c:v>-12.554156169065559</c:v>
                </c:pt>
                <c:pt idx="291">
                  <c:v>-12.787742773745746</c:v>
                </c:pt>
                <c:pt idx="292">
                  <c:v>-13.022569866406332</c:v>
                </c:pt>
                <c:pt idx="293">
                  <c:v>-13.258670492292271</c:v>
                </c:pt>
                <c:pt idx="294">
                  <c:v>-13.496077676811073</c:v>
                </c:pt>
                <c:pt idx="295">
                  <c:v>-13.734824359857452</c:v>
                </c:pt>
                <c:pt idx="296">
                  <c:v>-13.974943327967996</c:v>
                </c:pt>
                <c:pt idx="297">
                  <c:v>-14.216467144630119</c:v>
                </c:pt>
                <c:pt idx="298">
                  <c:v>-14.459428079124111</c:v>
                </c:pt>
                <c:pt idx="299">
                  <c:v>-14.703858034311679</c:v>
                </c:pt>
                <c:pt idx="300">
                  <c:v>-14.949788473822965</c:v>
                </c:pt>
                <c:pt idx="301">
                  <c:v>-15.197250349128032</c:v>
                </c:pt>
                <c:pt idx="302">
                  <c:v>-15.446274027011111</c:v>
                </c:pt>
                <c:pt idx="303">
                  <c:v>-15.696889217990117</c:v>
                </c:pt>
                <c:pt idx="304">
                  <c:v>-15.949124906246315</c:v>
                </c:pt>
                <c:pt idx="305">
                  <c:v>-16.20300928164162</c:v>
                </c:pt>
                <c:pt idx="306">
                  <c:v>-16.458569674408853</c:v>
                </c:pt>
                <c:pt idx="307">
                  <c:v>-16.715832493098738</c:v>
                </c:pt>
                <c:pt idx="308">
                  <c:v>-16.974823166357545</c:v>
                </c:pt>
                <c:pt idx="309">
                  <c:v>-17.235566089091243</c:v>
                </c:pt>
                <c:pt idx="310">
                  <c:v>-17.498084573543085</c:v>
                </c:pt>
                <c:pt idx="311">
                  <c:v>-17.762400805774931</c:v>
                </c:pt>
                <c:pt idx="312">
                  <c:v>-18.02853580799454</c:v>
                </c:pt>
                <c:pt idx="313">
                  <c:v>-18.296509407115675</c:v>
                </c:pt>
                <c:pt idx="314">
                  <c:v>-18.566340209872944</c:v>
                </c:pt>
                <c:pt idx="315">
                  <c:v>-18.838045584740769</c:v>
                </c:pt>
                <c:pt idx="316">
                  <c:v>-19.111641650825845</c:v>
                </c:pt>
                <c:pt idx="317">
                  <c:v>-19.387143273818385</c:v>
                </c:pt>
                <c:pt idx="318">
                  <c:v>-19.664564068997173</c:v>
                </c:pt>
                <c:pt idx="319">
                  <c:v>-19.943916411192596</c:v>
                </c:pt>
                <c:pt idx="320">
                  <c:v>-20.225211451518494</c:v>
                </c:pt>
                <c:pt idx="321">
                  <c:v>-20.5084591405925</c:v>
                </c:pt>
                <c:pt idx="322">
                  <c:v>-20.793668257876448</c:v>
                </c:pt>
                <c:pt idx="323">
                  <c:v>-21.080846446684451</c:v>
                </c:pt>
                <c:pt idx="324">
                  <c:v>-21.370000254330726</c:v>
                </c:pt>
                <c:pt idx="325">
                  <c:v>-21.661135176820892</c:v>
                </c:pt>
                <c:pt idx="326">
                  <c:v>-21.954255707434442</c:v>
                </c:pt>
                <c:pt idx="327">
                  <c:v>-22.249365388500461</c:v>
                </c:pt>
                <c:pt idx="328">
                  <c:v>-22.546466865637449</c:v>
                </c:pt>
                <c:pt idx="329">
                  <c:v>-22.845561943709832</c:v>
                </c:pt>
                <c:pt idx="330">
                  <c:v>-23.146651643752907</c:v>
                </c:pt>
                <c:pt idx="331">
                  <c:v>-23.449736260127889</c:v>
                </c:pt>
                <c:pt idx="332">
                  <c:v>-23.754815417197833</c:v>
                </c:pt>
                <c:pt idx="333">
                  <c:v>-24.061888124856019</c:v>
                </c:pt>
                <c:pt idx="334">
                  <c:v>-24.370952832293131</c:v>
                </c:pt>
                <c:pt idx="335">
                  <c:v>-24.682007479457482</c:v>
                </c:pt>
                <c:pt idx="336">
                  <c:v>-24.995049545738425</c:v>
                </c:pt>
                <c:pt idx="337">
                  <c:v>-25.310076095494644</c:v>
                </c:pt>
                <c:pt idx="338">
                  <c:v>-25.627083820132853</c:v>
                </c:pt>
                <c:pt idx="339">
                  <c:v>-25.946069076550117</c:v>
                </c:pt>
                <c:pt idx="340">
                  <c:v>-26.267027921845354</c:v>
                </c:pt>
                <c:pt idx="341">
                  <c:v>-26.589956144307905</c:v>
                </c:pt>
                <c:pt idx="342">
                  <c:v>-26.914849290785916</c:v>
                </c:pt>
                <c:pt idx="343">
                  <c:v>-27.241702690629999</c:v>
                </c:pt>
                <c:pt idx="344">
                  <c:v>-27.570511476490303</c:v>
                </c:pt>
                <c:pt idx="345">
                  <c:v>-27.901270602321546</c:v>
                </c:pt>
                <c:pt idx="346">
                  <c:v>-28.23397485901571</c:v>
                </c:pt>
                <c:pt idx="347">
                  <c:v>-28.568618888133827</c:v>
                </c:pt>
                <c:pt idx="348">
                  <c:v>-28.905197194250505</c:v>
                </c:pt>
                <c:pt idx="349">
                  <c:v>-29.243704156450526</c:v>
                </c:pt>
                <c:pt idx="350">
                  <c:v>-29.584134039532074</c:v>
                </c:pt>
                <c:pt idx="351">
                  <c:v>-29.926481005470784</c:v>
                </c:pt>
                <c:pt idx="352">
                  <c:v>-30.270739125687463</c:v>
                </c:pt>
                <c:pt idx="353">
                  <c:v>-30.616902394637368</c:v>
                </c:pt>
                <c:pt idx="354">
                  <c:v>-30.964964745204483</c:v>
                </c:pt>
                <c:pt idx="355">
                  <c:v>-31.31492006633988</c:v>
                </c:pt>
                <c:pt idx="356">
                  <c:v>-31.66676222332984</c:v>
                </c:pt>
                <c:pt idx="357">
                  <c:v>-32.020485081019466</c:v>
                </c:pt>
                <c:pt idx="358">
                  <c:v>-32.376082530255488</c:v>
                </c:pt>
                <c:pt idx="359">
                  <c:v>-32.73354851773972</c:v>
                </c:pt>
                <c:pt idx="360">
                  <c:v>-33.092877079420944</c:v>
                </c:pt>
                <c:pt idx="361">
                  <c:v>-33.454062377477626</c:v>
                </c:pt>
                <c:pt idx="362">
                  <c:v>-33.817098740879089</c:v>
                </c:pt>
                <c:pt idx="363">
                  <c:v>-34.181980709445227</c:v>
                </c:pt>
                <c:pt idx="364">
                  <c:v>-34.548703081263191</c:v>
                </c:pt>
                <c:pt idx="365">
                  <c:v>-34.917260963260318</c:v>
                </c:pt>
                <c:pt idx="366">
                  <c:v>-35.287649824682234</c:v>
                </c:pt>
                <c:pt idx="367">
                  <c:v>-35.659865553176232</c:v>
                </c:pt>
                <c:pt idx="368">
                  <c:v>-36.033904513140868</c:v>
                </c:pt>
                <c:pt idx="369">
                  <c:v>-36.409763605967782</c:v>
                </c:pt>
                <c:pt idx="370">
                  <c:v>-36.787440331774619</c:v>
                </c:pt>
                <c:pt idx="371">
                  <c:v>-37.166932852205292</c:v>
                </c:pt>
                <c:pt idx="372">
                  <c:v>-37.54824005386012</c:v>
                </c:pt>
                <c:pt idx="373">
                  <c:v>-37.931361611905693</c:v>
                </c:pt>
                <c:pt idx="374">
                  <c:v>-38.316298053411707</c:v>
                </c:pt>
                <c:pt idx="375">
                  <c:v>-38.703050819960126</c:v>
                </c:pt>
                <c:pt idx="376">
                  <c:v>-39.09162232907709</c:v>
                </c:pt>
                <c:pt idx="377">
                  <c:v>-39.482016034043411</c:v>
                </c:pt>
                <c:pt idx="378">
                  <c:v>-39.874236481651877</c:v>
                </c:pt>
                <c:pt idx="379">
                  <c:v>-40.268289367488038</c:v>
                </c:pt>
                <c:pt idx="380">
                  <c:v>-40.66418158833438</c:v>
                </c:pt>
                <c:pt idx="381">
                  <c:v>-41.061921291299143</c:v>
                </c:pt>
                <c:pt idx="382">
                  <c:v>-41.461517919302551</c:v>
                </c:pt>
                <c:pt idx="383">
                  <c:v>-41.862982252561032</c:v>
                </c:pt>
                <c:pt idx="384">
                  <c:v>-42.266326445732126</c:v>
                </c:pt>
                <c:pt idx="385">
                  <c:v>-42.67156406039841</c:v>
                </c:pt>
                <c:pt idx="386">
                  <c:v>-43.078710092588018</c:v>
                </c:pt>
                <c:pt idx="387">
                  <c:v>-43.487780995046847</c:v>
                </c:pt>
                <c:pt idx="388">
                  <c:v>-43.898794693995143</c:v>
                </c:pt>
                <c:pt idx="389">
                  <c:v>-44.311770600118805</c:v>
                </c:pt>
                <c:pt idx="390">
                  <c:v>-44.726729613563769</c:v>
                </c:pt>
                <c:pt idx="391">
                  <c:v>-45.143694122719531</c:v>
                </c:pt>
                <c:pt idx="392">
                  <c:v>-45.56268799659658</c:v>
                </c:pt>
                <c:pt idx="393">
                  <c:v>-45.983736570621289</c:v>
                </c:pt>
                <c:pt idx="394">
                  <c:v>-46.406866625691464</c:v>
                </c:pt>
                <c:pt idx="395">
                  <c:v>-46.832106360356377</c:v>
                </c:pt>
                <c:pt idx="396">
                  <c:v>-47.259485356008426</c:v>
                </c:pt>
                <c:pt idx="397">
                  <c:v>-47.689034534995052</c:v>
                </c:pt>
                <c:pt idx="398">
                  <c:v>-48.120786111587108</c:v>
                </c:pt>
                <c:pt idx="399">
                  <c:v>-48.554773535765065</c:v>
                </c:pt>
                <c:pt idx="400">
                  <c:v>-48.991031429815962</c:v>
                </c:pt>
              </c:numCache>
            </c:numRef>
          </c:yVal>
          <c:smooth val="1"/>
          <c:extLst>
            <c:ext xmlns:c16="http://schemas.microsoft.com/office/drawing/2014/chart" uri="{C3380CC4-5D6E-409C-BE32-E72D297353CC}">
              <c16:uniqueId val="{00000000-18A0-4BFF-867D-F0A2D479A385}"/>
            </c:ext>
          </c:extLst>
        </c:ser>
        <c:ser>
          <c:idx val="0"/>
          <c:order val="2"/>
          <c:tx>
            <c:v>Simplis_gain</c:v>
          </c:tx>
          <c:spPr>
            <a:ln>
              <a:solidFill>
                <a:srgbClr val="FFC00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Sheet3!$B$3:$B$403</c:f>
              <c:numCache>
                <c:formatCode>General</c:formatCode>
                <c:ptCount val="401"/>
                <c:pt idx="0">
                  <c:v>44.368585330547603</c:v>
                </c:pt>
                <c:pt idx="1">
                  <c:v>44.168884704959801</c:v>
                </c:pt>
                <c:pt idx="2">
                  <c:v>43.9691979549509</c:v>
                </c:pt>
                <c:pt idx="3">
                  <c:v>43.769525737200297</c:v>
                </c:pt>
                <c:pt idx="4">
                  <c:v>43.569868738756902</c:v>
                </c:pt>
                <c:pt idx="5">
                  <c:v>43.370227677983102</c:v>
                </c:pt>
                <c:pt idx="6">
                  <c:v>43.170603306194998</c:v>
                </c:pt>
                <c:pt idx="7">
                  <c:v>42.970996409271102</c:v>
                </c:pt>
                <c:pt idx="8">
                  <c:v>42.771407808901699</c:v>
                </c:pt>
                <c:pt idx="9">
                  <c:v>42.571838364624703</c:v>
                </c:pt>
                <c:pt idx="10">
                  <c:v>42.372288975123197</c:v>
                </c:pt>
                <c:pt idx="11">
                  <c:v>42.172760580485303</c:v>
                </c:pt>
                <c:pt idx="12">
                  <c:v>41.973254163686697</c:v>
                </c:pt>
                <c:pt idx="13">
                  <c:v>41.773770752660702</c:v>
                </c:pt>
                <c:pt idx="14">
                  <c:v>41.574311422205597</c:v>
                </c:pt>
                <c:pt idx="15">
                  <c:v>41.374877296498703</c:v>
                </c:pt>
                <c:pt idx="16">
                  <c:v>41.175469550678201</c:v>
                </c:pt>
                <c:pt idx="17">
                  <c:v>40.976089413679198</c:v>
                </c:pt>
                <c:pt idx="18">
                  <c:v>40.776738170189802</c:v>
                </c:pt>
                <c:pt idx="19">
                  <c:v>40.577417163458001</c:v>
                </c:pt>
                <c:pt idx="20">
                  <c:v>40.378127797592299</c:v>
                </c:pt>
                <c:pt idx="21">
                  <c:v>40.178871540510698</c:v>
                </c:pt>
                <c:pt idx="22">
                  <c:v>39.979649926480903</c:v>
                </c:pt>
                <c:pt idx="23">
                  <c:v>39.780464559173097</c:v>
                </c:pt>
                <c:pt idx="24">
                  <c:v>39.581317114459601</c:v>
                </c:pt>
                <c:pt idx="25">
                  <c:v>39.382209344083797</c:v>
                </c:pt>
                <c:pt idx="26">
                  <c:v>39.183143078116501</c:v>
                </c:pt>
                <c:pt idx="27">
                  <c:v>38.984120228868903</c:v>
                </c:pt>
                <c:pt idx="28">
                  <c:v>38.7851427943476</c:v>
                </c:pt>
                <c:pt idx="29">
                  <c:v>38.586212861611401</c:v>
                </c:pt>
                <c:pt idx="30">
                  <c:v>38.387332610770997</c:v>
                </c:pt>
                <c:pt idx="31">
                  <c:v>38.188504318850399</c:v>
                </c:pt>
                <c:pt idx="32">
                  <c:v>37.989730363725698</c:v>
                </c:pt>
                <c:pt idx="33">
                  <c:v>37.791013228220002</c:v>
                </c:pt>
                <c:pt idx="34">
                  <c:v>37.592355504707399</c:v>
                </c:pt>
                <c:pt idx="35">
                  <c:v>37.393759899248899</c:v>
                </c:pt>
                <c:pt idx="36">
                  <c:v>37.195229236338101</c:v>
                </c:pt>
                <c:pt idx="37">
                  <c:v>36.996766463600103</c:v>
                </c:pt>
                <c:pt idx="38">
                  <c:v>36.798374656765397</c:v>
                </c:pt>
                <c:pt idx="39">
                  <c:v>36.600057024554097</c:v>
                </c:pt>
                <c:pt idx="40">
                  <c:v>36.401816913991198</c:v>
                </c:pt>
                <c:pt idx="41">
                  <c:v>36.203657815616801</c:v>
                </c:pt>
                <c:pt idx="42">
                  <c:v>36.0055833689566</c:v>
                </c:pt>
                <c:pt idx="43">
                  <c:v>35.807597368318703</c:v>
                </c:pt>
                <c:pt idx="44">
                  <c:v>35.609703768275899</c:v>
                </c:pt>
                <c:pt idx="45">
                  <c:v>35.411906689598098</c:v>
                </c:pt>
                <c:pt idx="46">
                  <c:v>35.214210425433997</c:v>
                </c:pt>
                <c:pt idx="47">
                  <c:v>35.016619447076302</c:v>
                </c:pt>
                <c:pt idx="48">
                  <c:v>34.819138410571</c:v>
                </c:pt>
                <c:pt idx="49">
                  <c:v>34.621772162851698</c:v>
                </c:pt>
                <c:pt idx="50">
                  <c:v>34.424525748055999</c:v>
                </c:pt>
                <c:pt idx="51">
                  <c:v>34.227404414121096</c:v>
                </c:pt>
                <c:pt idx="52">
                  <c:v>34.030413619412698</c:v>
                </c:pt>
                <c:pt idx="53">
                  <c:v>33.8335590392429</c:v>
                </c:pt>
                <c:pt idx="54">
                  <c:v>33.636846572351502</c:v>
                </c:pt>
                <c:pt idx="55">
                  <c:v>33.440282347800299</c:v>
                </c:pt>
                <c:pt idx="56">
                  <c:v>33.243872731232003</c:v>
                </c:pt>
                <c:pt idx="57">
                  <c:v>33.0476243318531</c:v>
                </c:pt>
                <c:pt idx="58">
                  <c:v>32.851544008296003</c:v>
                </c:pt>
                <c:pt idx="59">
                  <c:v>32.655638875607899</c:v>
                </c:pt>
                <c:pt idx="60">
                  <c:v>32.459916311080399</c:v>
                </c:pt>
                <c:pt idx="61">
                  <c:v>32.264383960169503</c:v>
                </c:pt>
                <c:pt idx="62">
                  <c:v>32.069049742740603</c:v>
                </c:pt>
                <c:pt idx="63">
                  <c:v>31.873921857933201</c:v>
                </c:pt>
                <c:pt idx="64">
                  <c:v>31.6790087897995</c:v>
                </c:pt>
                <c:pt idx="65">
                  <c:v>31.484319311734598</c:v>
                </c:pt>
                <c:pt idx="66">
                  <c:v>31.289862491099399</c:v>
                </c:pt>
                <c:pt idx="67">
                  <c:v>31.095647692648502</c:v>
                </c:pt>
                <c:pt idx="68">
                  <c:v>30.901684581838499</c:v>
                </c:pt>
                <c:pt idx="69">
                  <c:v>30.707983127317299</c:v>
                </c:pt>
                <c:pt idx="70">
                  <c:v>30.514553602691102</c:v>
                </c:pt>
                <c:pt idx="71">
                  <c:v>30.321406587476702</c:v>
                </c:pt>
                <c:pt idx="72">
                  <c:v>30.128552966657001</c:v>
                </c:pt>
                <c:pt idx="73">
                  <c:v>29.9360039301902</c:v>
                </c:pt>
                <c:pt idx="74">
                  <c:v>29.7437709702238</c:v>
                </c:pt>
                <c:pt idx="75">
                  <c:v>29.551865877685</c:v>
                </c:pt>
                <c:pt idx="76">
                  <c:v>29.360300737749</c:v>
                </c:pt>
                <c:pt idx="77">
                  <c:v>29.169087923034201</c:v>
                </c:pt>
                <c:pt idx="78">
                  <c:v>28.9782400857315</c:v>
                </c:pt>
                <c:pt idx="79">
                  <c:v>28.787770147938701</c:v>
                </c:pt>
                <c:pt idx="80">
                  <c:v>28.597691289946901</c:v>
                </c:pt>
                <c:pt idx="81">
                  <c:v>28.408016936623799</c:v>
                </c:pt>
                <c:pt idx="82">
                  <c:v>28.218760741347701</c:v>
                </c:pt>
                <c:pt idx="83">
                  <c:v>28.029936568270699</c:v>
                </c:pt>
                <c:pt idx="84">
                  <c:v>27.8415584715272</c:v>
                </c:pt>
                <c:pt idx="85">
                  <c:v>27.653640672081998</c:v>
                </c:pt>
                <c:pt idx="86">
                  <c:v>27.466197531876102</c:v>
                </c:pt>
                <c:pt idx="87">
                  <c:v>27.279243525285199</c:v>
                </c:pt>
                <c:pt idx="88">
                  <c:v>27.092793207470901</c:v>
                </c:pt>
                <c:pt idx="89">
                  <c:v>26.906861179257799</c:v>
                </c:pt>
                <c:pt idx="90">
                  <c:v>26.7214620498976</c:v>
                </c:pt>
                <c:pt idx="91">
                  <c:v>26.536610395270301</c:v>
                </c:pt>
                <c:pt idx="92">
                  <c:v>26.352320713741701</c:v>
                </c:pt>
                <c:pt idx="93">
                  <c:v>26.168607378069002</c:v>
                </c:pt>
                <c:pt idx="94">
                  <c:v>25.985484584160599</c:v>
                </c:pt>
                <c:pt idx="95">
                  <c:v>25.802966296046801</c:v>
                </c:pt>
                <c:pt idx="96">
                  <c:v>25.621066188216499</c:v>
                </c:pt>
                <c:pt idx="97">
                  <c:v>25.439797583204001</c:v>
                </c:pt>
                <c:pt idx="98">
                  <c:v>25.259173387450101</c:v>
                </c:pt>
                <c:pt idx="99">
                  <c:v>25.079206022972102</c:v>
                </c:pt>
                <c:pt idx="100">
                  <c:v>24.899907356326999</c:v>
                </c:pt>
                <c:pt idx="101">
                  <c:v>24.721288624627</c:v>
                </c:pt>
                <c:pt idx="102">
                  <c:v>24.5433603596212</c:v>
                </c:pt>
                <c:pt idx="103">
                  <c:v>24.366132308498401</c:v>
                </c:pt>
                <c:pt idx="104">
                  <c:v>24.1896133538939</c:v>
                </c:pt>
                <c:pt idx="105">
                  <c:v>24.0138114314597</c:v>
                </c:pt>
                <c:pt idx="106">
                  <c:v>23.838733447220601</c:v>
                </c:pt>
                <c:pt idx="107">
                  <c:v>23.6643851935182</c:v>
                </c:pt>
                <c:pt idx="108">
                  <c:v>23.4907712659891</c:v>
                </c:pt>
                <c:pt idx="109">
                  <c:v>23.317894980062199</c:v>
                </c:pt>
                <c:pt idx="110">
                  <c:v>23.1457582896326</c:v>
                </c:pt>
                <c:pt idx="111">
                  <c:v>22.9743617072738</c:v>
                </c:pt>
                <c:pt idx="112">
                  <c:v>22.803704227208399</c:v>
                </c:pt>
                <c:pt idx="113">
                  <c:v>22.633783251508799</c:v>
                </c:pt>
                <c:pt idx="114">
                  <c:v>22.464594521404699</c:v>
                </c:pt>
                <c:pt idx="115">
                  <c:v>22.296132052145499</c:v>
                </c:pt>
                <c:pt idx="116">
                  <c:v>22.128388075310401</c:v>
                </c:pt>
                <c:pt idx="117">
                  <c:v>21.961352986657001</c:v>
                </c:pt>
                <c:pt idx="118">
                  <c:v>21.795015302286799</c:v>
                </c:pt>
                <c:pt idx="119">
                  <c:v>21.6293616222361</c:v>
                </c:pt>
                <c:pt idx="120">
                  <c:v>21.4643766037563</c:v>
                </c:pt>
                <c:pt idx="121">
                  <c:v>21.300042944279799</c:v>
                </c:pt>
                <c:pt idx="122">
                  <c:v>21.136341373880001</c:v>
                </c:pt>
                <c:pt idx="123">
                  <c:v>20.9732506599846</c:v>
                </c:pt>
                <c:pt idx="124">
                  <c:v>20.810747622550998</c:v>
                </c:pt>
                <c:pt idx="125">
                  <c:v>20.648807160935299</c:v>
                </c:pt>
                <c:pt idx="126">
                  <c:v>20.4874022936561</c:v>
                </c:pt>
                <c:pt idx="127">
                  <c:v>20.3265042096277</c:v>
                </c:pt>
                <c:pt idx="128">
                  <c:v>20.1660823318804</c:v>
                </c:pt>
                <c:pt idx="129">
                  <c:v>20.006104393741602</c:v>
                </c:pt>
                <c:pt idx="130">
                  <c:v>19.846536526589102</c:v>
                </c:pt>
                <c:pt idx="131">
                  <c:v>19.687343359568501</c:v>
                </c:pt>
                <c:pt idx="132">
                  <c:v>19.528488130224801</c:v>
                </c:pt>
                <c:pt idx="133">
                  <c:v>19.369932805651398</c:v>
                </c:pt>
                <c:pt idx="134">
                  <c:v>19.2116382137038</c:v>
                </c:pt>
                <c:pt idx="135">
                  <c:v>19.053564182485999</c:v>
                </c:pt>
                <c:pt idx="136">
                  <c:v>18.895669688387802</c:v>
                </c:pt>
                <c:pt idx="137">
                  <c:v>18.737913010416602</c:v>
                </c:pt>
                <c:pt idx="138">
                  <c:v>18.5802518905185</c:v>
                </c:pt>
                <c:pt idx="139">
                  <c:v>18.422643698010699</c:v>
                </c:pt>
                <c:pt idx="140">
                  <c:v>18.265045597071101</c:v>
                </c:pt>
                <c:pt idx="141">
                  <c:v>18.107414716032501</c:v>
                </c:pt>
                <c:pt idx="142">
                  <c:v>17.949708316951799</c:v>
                </c:pt>
                <c:pt idx="143">
                  <c:v>17.791883963967599</c:v>
                </c:pt>
                <c:pt idx="144">
                  <c:v>17.6338996894881</c:v>
                </c:pt>
                <c:pt idx="145">
                  <c:v>17.475714156353899</c:v>
                </c:pt>
                <c:pt idx="146">
                  <c:v>17.317286814906101</c:v>
                </c:pt>
                <c:pt idx="147">
                  <c:v>17.158578054088402</c:v>
                </c:pt>
                <c:pt idx="148">
                  <c:v>16.999549344764802</c:v>
                </c:pt>
                <c:pt idx="149">
                  <c:v>16.8401633747844</c:v>
                </c:pt>
                <c:pt idx="150">
                  <c:v>16.6803841747573</c:v>
                </c:pt>
                <c:pt idx="151">
                  <c:v>16.5201772332579</c:v>
                </c:pt>
                <c:pt idx="152">
                  <c:v>16.359509601626101</c:v>
                </c:pt>
                <c:pt idx="153">
                  <c:v>16.1983499871932</c:v>
                </c:pt>
                <c:pt idx="154">
                  <c:v>16.036668834307001</c:v>
                </c:pt>
                <c:pt idx="155">
                  <c:v>15.8744383939757</c:v>
                </c:pt>
                <c:pt idx="156">
                  <c:v>15.711632780600301</c:v>
                </c:pt>
                <c:pt idx="157">
                  <c:v>15.5482280166847</c:v>
                </c:pt>
                <c:pt idx="158">
                  <c:v>15.3842020656498</c:v>
                </c:pt>
                <c:pt idx="159">
                  <c:v>15.219534852131501</c:v>
                </c:pt>
                <c:pt idx="160">
                  <c:v>15.054208271414799</c:v>
                </c:pt>
                <c:pt idx="161">
                  <c:v>14.888206187237</c:v>
                </c:pt>
                <c:pt idx="162">
                  <c:v>14.721514419129001</c:v>
                </c:pt>
                <c:pt idx="163">
                  <c:v>14.554120719841301</c:v>
                </c:pt>
                <c:pt idx="164">
                  <c:v>14.3860147433981</c:v>
                </c:pt>
                <c:pt idx="165">
                  <c:v>14.2171880045234</c:v>
                </c:pt>
                <c:pt idx="166">
                  <c:v>14.0476338303431</c:v>
                </c:pt>
                <c:pt idx="167">
                  <c:v>13.877347304947699</c:v>
                </c:pt>
                <c:pt idx="168">
                  <c:v>13.706325207948099</c:v>
                </c:pt>
                <c:pt idx="169">
                  <c:v>13.534565947172</c:v>
                </c:pt>
                <c:pt idx="170">
                  <c:v>13.3620694873443</c:v>
                </c:pt>
                <c:pt idx="171">
                  <c:v>13.188837274702101</c:v>
                </c:pt>
                <c:pt idx="172">
                  <c:v>13.0148721584544</c:v>
                </c:pt>
                <c:pt idx="173">
                  <c:v>12.840178310205101</c:v>
                </c:pt>
                <c:pt idx="174">
                  <c:v>12.6647611417769</c:v>
                </c:pt>
                <c:pt idx="175">
                  <c:v>12.4886272220752</c:v>
                </c:pt>
                <c:pt idx="176">
                  <c:v>12.3117841937037</c:v>
                </c:pt>
                <c:pt idx="177">
                  <c:v>12.1342406899614</c:v>
                </c:pt>
                <c:pt idx="178">
                  <c:v>11.956006252661499</c:v>
                </c:pt>
                <c:pt idx="179">
                  <c:v>11.7770912511484</c:v>
                </c:pt>
                <c:pt idx="180">
                  <c:v>11.5975068032423</c:v>
                </c:pt>
                <c:pt idx="181">
                  <c:v>11.417264698173501</c:v>
                </c:pt>
                <c:pt idx="182">
                  <c:v>11.2363773219758</c:v>
                </c:pt>
                <c:pt idx="183">
                  <c:v>11.0548575856184</c:v>
                </c:pt>
                <c:pt idx="184">
                  <c:v>10.8727188560195</c:v>
                </c:pt>
                <c:pt idx="185">
                  <c:v>10.689974890241199</c:v>
                </c:pt>
                <c:pt idx="186">
                  <c:v>10.506639772918099</c:v>
                </c:pt>
                <c:pt idx="187">
                  <c:v>10.322727856951399</c:v>
                </c:pt>
                <c:pt idx="188">
                  <c:v>10.138253707829399</c:v>
                </c:pt>
                <c:pt idx="189">
                  <c:v>9.9532320511924208</c:v>
                </c:pt>
                <c:pt idx="190">
                  <c:v>9.7676777240050008</c:v>
                </c:pt>
                <c:pt idx="191">
                  <c:v>9.5816056291115803</c:v>
                </c:pt>
                <c:pt idx="192">
                  <c:v>9.3950306932277794</c:v>
                </c:pt>
                <c:pt idx="193">
                  <c:v>9.2079678281295294</c:v>
                </c:pt>
                <c:pt idx="194">
                  <c:v>9.0204318953152196</c:v>
                </c:pt>
                <c:pt idx="195">
                  <c:v>8.83243767362395</c:v>
                </c:pt>
                <c:pt idx="196">
                  <c:v>8.6439998299766607</c:v>
                </c:pt>
                <c:pt idx="197">
                  <c:v>8.4551328930907594</c:v>
                </c:pt>
                <c:pt idx="198">
                  <c:v>8.2658512298296998</c:v>
                </c:pt>
                <c:pt idx="199">
                  <c:v>8.0761690244059103</c:v>
                </c:pt>
                <c:pt idx="200">
                  <c:v>7.8861002600464802</c:v>
                </c:pt>
                <c:pt idx="201">
                  <c:v>7.69565870296071</c:v>
                </c:pt>
                <c:pt idx="202">
                  <c:v>7.5048578886983304</c:v>
                </c:pt>
                <c:pt idx="203">
                  <c:v>7.3137111105607904</c:v>
                </c:pt>
                <c:pt idx="204">
                  <c:v>7.1222314099997801</c:v>
                </c:pt>
                <c:pt idx="205">
                  <c:v>6.9304315688642797</c:v>
                </c:pt>
                <c:pt idx="206">
                  <c:v>6.7383241033527499</c:v>
                </c:pt>
                <c:pt idx="207">
                  <c:v>6.5459212595954996</c:v>
                </c:pt>
                <c:pt idx="208">
                  <c:v>6.3532350106607103</c:v>
                </c:pt>
                <c:pt idx="209">
                  <c:v>6.16027705493073</c:v>
                </c:pt>
                <c:pt idx="210">
                  <c:v>5.9670588157181701</c:v>
                </c:pt>
                <c:pt idx="211">
                  <c:v>5.7735914420240304</c:v>
                </c:pt>
                <c:pt idx="212">
                  <c:v>5.5798858102600599</c:v>
                </c:pt>
                <c:pt idx="213">
                  <c:v>5.3859525270062596</c:v>
                </c:pt>
                <c:pt idx="214">
                  <c:v>5.1918019325390699</c:v>
                </c:pt>
                <c:pt idx="215">
                  <c:v>4.99744410512562</c:v>
                </c:pt>
                <c:pt idx="216">
                  <c:v>4.8028888660074003</c:v>
                </c:pt>
                <c:pt idx="217">
                  <c:v>4.6081457849657399</c:v>
                </c:pt>
                <c:pt idx="218">
                  <c:v>4.4132241864603898</c:v>
                </c:pt>
                <c:pt idx="219">
                  <c:v>4.2181331561712403</c:v>
                </c:pt>
                <c:pt idx="220">
                  <c:v>4.0228815479637596</c:v>
                </c:pt>
                <c:pt idx="221">
                  <c:v>3.82747799130567</c:v>
                </c:pt>
                <c:pt idx="222">
                  <c:v>3.63193089874227</c:v>
                </c:pt>
                <c:pt idx="223">
                  <c:v>3.4362484738771899</c:v>
                </c:pt>
                <c:pt idx="224">
                  <c:v>3.24043871940684</c:v>
                </c:pt>
                <c:pt idx="225">
                  <c:v>3.0445094453336901</c:v>
                </c:pt>
                <c:pt idx="226">
                  <c:v>2.8484682773522101</c:v>
                </c:pt>
                <c:pt idx="227">
                  <c:v>2.6523226652305101</c:v>
                </c:pt>
                <c:pt idx="228">
                  <c:v>2.4560798913515298</c:v>
                </c:pt>
                <c:pt idx="229">
                  <c:v>2.2597470791850802</c:v>
                </c:pt>
                <c:pt idx="230">
                  <c:v>2.0633312018053598</c:v>
                </c:pt>
                <c:pt idx="231">
                  <c:v>1.86683909033836</c:v>
                </c:pt>
                <c:pt idx="232">
                  <c:v>1.67027744234864</c:v>
                </c:pt>
                <c:pt idx="233">
                  <c:v>1.4736528301613201</c:v>
                </c:pt>
                <c:pt idx="234">
                  <c:v>1.2769717090380499</c:v>
                </c:pt>
                <c:pt idx="235">
                  <c:v>1.0802404252120199</c:v>
                </c:pt>
                <c:pt idx="236">
                  <c:v>0.88346522378009895</c:v>
                </c:pt>
                <c:pt idx="237">
                  <c:v>0.68665225639039196</c:v>
                </c:pt>
                <c:pt idx="238">
                  <c:v>0.48980758869907098</c:v>
                </c:pt>
                <c:pt idx="239">
                  <c:v>0.29293720760775399</c:v>
                </c:pt>
                <c:pt idx="240">
                  <c:v>9.6047028202203705E-2</c:v>
                </c:pt>
                <c:pt idx="241">
                  <c:v>-0.100857099578488</c:v>
                </c:pt>
                <c:pt idx="242">
                  <c:v>-0.29776938463666403</c:v>
                </c:pt>
                <c:pt idx="243">
                  <c:v>-0.49468408877207098</c:v>
                </c:pt>
                <c:pt idx="244">
                  <c:v>-0.69159552111706302</c:v>
                </c:pt>
                <c:pt idx="245">
                  <c:v>-0.88849803304309305</c:v>
                </c:pt>
                <c:pt idx="246">
                  <c:v>-1.08538601355796</c:v>
                </c:pt>
                <c:pt idx="247">
                  <c:v>-1.28225388519509</c:v>
                </c:pt>
                <c:pt idx="248">
                  <c:v>-1.4790961005412699</c:v>
                </c:pt>
                <c:pt idx="249">
                  <c:v>-1.67590713937139</c:v>
                </c:pt>
                <c:pt idx="250">
                  <c:v>-1.87268150650668</c:v>
                </c:pt>
                <c:pt idx="251">
                  <c:v>-2.0694137304622799</c:v>
                </c:pt>
                <c:pt idx="252">
                  <c:v>-2.2660983628796401</c:v>
                </c:pt>
                <c:pt idx="253">
                  <c:v>-2.4627299789794899</c:v>
                </c:pt>
                <c:pt idx="254">
                  <c:v>-2.6593031789999499</c:v>
                </c:pt>
                <c:pt idx="255">
                  <c:v>-2.8558125907201202</c:v>
                </c:pt>
                <c:pt idx="256">
                  <c:v>-3.0522528733143401</c:v>
                </c:pt>
                <c:pt idx="257">
                  <c:v>-3.2486187224721101</c:v>
                </c:pt>
                <c:pt idx="258">
                  <c:v>-3.4449048770595398</c:v>
                </c:pt>
                <c:pt idx="259">
                  <c:v>-3.6411061274051502</c:v>
                </c:pt>
                <c:pt idx="260">
                  <c:v>-3.8372173253955002</c:v>
                </c:pt>
                <c:pt idx="261">
                  <c:v>-4.0332333965155804</c:v>
                </c:pt>
                <c:pt idx="262">
                  <c:v>-4.2291493540559202</c:v>
                </c:pt>
                <c:pt idx="263">
                  <c:v>-4.4249603157413597</c:v>
                </c:pt>
                <c:pt idx="264">
                  <c:v>-4.6206615228625898</c:v>
                </c:pt>
                <c:pt idx="265">
                  <c:v>-4.8162483623794401</c:v>
                </c:pt>
                <c:pt idx="266">
                  <c:v>-5.0117163920012198</c:v>
                </c:pt>
                <c:pt idx="267">
                  <c:v>-5.2070613688347898</c:v>
                </c:pt>
                <c:pt idx="268">
                  <c:v>-5.4022792815926897</c:v>
                </c:pt>
                <c:pt idx="269">
                  <c:v>-5.5973663870652999</c:v>
                </c:pt>
                <c:pt idx="270">
                  <c:v>-5.7923192509056101</c:v>
                </c:pt>
                <c:pt idx="271">
                  <c:v>-5.9871347933310002</c:v>
                </c:pt>
                <c:pt idx="272">
                  <c:v>-6.1818103401838602</c:v>
                </c:pt>
                <c:pt idx="273">
                  <c:v>-6.3763436796653901</c:v>
                </c:pt>
                <c:pt idx="274">
                  <c:v>-6.5707331254845096</c:v>
                </c:pt>
                <c:pt idx="275">
                  <c:v>-6.7649775868080697</c:v>
                </c:pt>
                <c:pt idx="276">
                  <c:v>-6.9590766456552604</c:v>
                </c:pt>
                <c:pt idx="277">
                  <c:v>-7.1530306424395302</c:v>
                </c:pt>
                <c:pt idx="278">
                  <c:v>-7.3468407702403802</c:v>
                </c:pt>
                <c:pt idx="279">
                  <c:v>-7.5405091786696001</c:v>
                </c:pt>
                <c:pt idx="280">
                  <c:v>-7.7340390879864103</c:v>
                </c:pt>
                <c:pt idx="281">
                  <c:v>-7.9274349144191802</c:v>
                </c:pt>
                <c:pt idx="282">
                  <c:v>-8.1207024074807705</c:v>
                </c:pt>
                <c:pt idx="283">
                  <c:v>-8.3138488003380893</c:v>
                </c:pt>
                <c:pt idx="284">
                  <c:v>-8.5068829741180902</c:v>
                </c:pt>
                <c:pt idx="285">
                  <c:v>-8.6998156372795705</c:v>
                </c:pt>
                <c:pt idx="286">
                  <c:v>-8.8926595211051502</c:v>
                </c:pt>
                <c:pt idx="287">
                  <c:v>-9.0854295924534902</c:v>
                </c:pt>
                <c:pt idx="288">
                  <c:v>-9.2781432850045302</c:v>
                </c:pt>
                <c:pt idx="289">
                  <c:v>-9.4708207501092794</c:v>
                </c:pt>
                <c:pt idx="290">
                  <c:v>-9.6634851285605308</c:v>
                </c:pt>
                <c:pt idx="291">
                  <c:v>-9.8561628444639506</c:v>
                </c:pt>
                <c:pt idx="292">
                  <c:v>-10.0488839224238</c:v>
                </c:pt>
                <c:pt idx="293">
                  <c:v>-10.241682329257699</c:v>
                </c:pt>
                <c:pt idx="294">
                  <c:v>-10.4345963413048</c:v>
                </c:pt>
                <c:pt idx="295">
                  <c:v>-10.6276689383348</c:v>
                </c:pt>
                <c:pt idx="296">
                  <c:v>-10.8209482249459</c:v>
                </c:pt>
                <c:pt idx="297">
                  <c:v>-11.0144878800882</c:v>
                </c:pt>
                <c:pt idx="298">
                  <c:v>-11.208347635022299</c:v>
                </c:pt>
                <c:pt idx="299">
                  <c:v>-11.4025937799197</c:v>
                </c:pt>
                <c:pt idx="300">
                  <c:v>-11.5972996985597</c:v>
                </c:pt>
                <c:pt idx="301">
                  <c:v>-11.792546430231701</c:v>
                </c:pt>
                <c:pt idx="302">
                  <c:v>-11.9884232573564</c:v>
                </c:pt>
                <c:pt idx="303">
                  <c:v>-12.1850283162913</c:v>
                </c:pt>
                <c:pt idx="304">
                  <c:v>-12.3824692281606</c:v>
                </c:pt>
                <c:pt idx="305">
                  <c:v>-12.580863745123001</c:v>
                </c:pt>
                <c:pt idx="306">
                  <c:v>-12.7803404063737</c:v>
                </c:pt>
                <c:pt idx="307">
                  <c:v>-12.9810391966903</c:v>
                </c:pt>
                <c:pt idx="308">
                  <c:v>-13.183112198405199</c:v>
                </c:pt>
                <c:pt idx="309">
                  <c:v>-13.386724226004899</c:v>
                </c:pt>
                <c:pt idx="310">
                  <c:v>-13.5920534301945</c:v>
                </c:pt>
                <c:pt idx="311">
                  <c:v>-13.799291856159</c:v>
                </c:pt>
                <c:pt idx="312">
                  <c:v>-14.0086459380378</c:v>
                </c:pt>
                <c:pt idx="313">
                  <c:v>-14.2203369092715</c:v>
                </c:pt>
                <c:pt idx="314">
                  <c:v>-14.4346011056685</c:v>
                </c:pt>
                <c:pt idx="315">
                  <c:v>-14.6516901357717</c:v>
                </c:pt>
                <c:pt idx="316">
                  <c:v>-14.8718708905248</c:v>
                </c:pt>
                <c:pt idx="317">
                  <c:v>-15.0954253627279</c:v>
                </c:pt>
                <c:pt idx="318">
                  <c:v>-15.322650245106001</c:v>
                </c:pt>
                <c:pt idx="319">
                  <c:v>-15.553856275719999</c:v>
                </c:pt>
                <c:pt idx="320">
                  <c:v>-15.789367300037</c:v>
                </c:pt>
                <c:pt idx="321">
                  <c:v>-16.029519020926301</c:v>
                </c:pt>
                <c:pt idx="322">
                  <c:v>-16.274657411827999</c:v>
                </c:pt>
                <c:pt idx="323">
                  <c:v>-16.525136773853401</c:v>
                </c:pt>
                <c:pt idx="324">
                  <c:v>-16.781317425288901</c:v>
                </c:pt>
                <c:pt idx="325">
                  <c:v>-17.043563021937299</c:v>
                </c:pt>
                <c:pt idx="326">
                  <c:v>-17.3122375187349</c:v>
                </c:pt>
                <c:pt idx="327">
                  <c:v>-17.587701796978799</c:v>
                </c:pt>
                <c:pt idx="328">
                  <c:v>-17.8703099969268</c:v>
                </c:pt>
                <c:pt idx="329">
                  <c:v>-18.160405611944199</c:v>
                </c:pt>
                <c:pt idx="330">
                  <c:v>-18.458317416567901</c:v>
                </c:pt>
                <c:pt idx="331">
                  <c:v>-18.764355316403201</c:v>
                </c:pt>
                <c:pt idx="332">
                  <c:v>-19.078806221067801</c:v>
                </c:pt>
                <c:pt idx="333">
                  <c:v>-19.401930051437599</c:v>
                </c:pt>
                <c:pt idx="334">
                  <c:v>-19.733955998309</c:v>
                </c:pt>
                <c:pt idx="335">
                  <c:v>-20.075079149777402</c:v>
                </c:pt>
                <c:pt idx="336">
                  <c:v>-20.425457599616202</c:v>
                </c:pt>
                <c:pt idx="337">
                  <c:v>-20.785210137123201</c:v>
                </c:pt>
                <c:pt idx="338">
                  <c:v>-21.154414601844501</c:v>
                </c:pt>
                <c:pt idx="339">
                  <c:v>-21.533106964190601</c:v>
                </c:pt>
                <c:pt idx="340">
                  <c:v>-21.921281166939401</c:v>
                </c:pt>
                <c:pt idx="341">
                  <c:v>-22.318889734200798</c:v>
                </c:pt>
                <c:pt idx="342">
                  <c:v>-22.725845125741699</c:v>
                </c:pt>
                <c:pt idx="343">
                  <c:v>-23.142021787231101</c:v>
                </c:pt>
                <c:pt idx="344">
                  <c:v>-23.567258822592802</c:v>
                </c:pt>
                <c:pt idx="345">
                  <c:v>-24.0013631949165</c:v>
                </c:pt>
                <c:pt idx="346">
                  <c:v>-24.4441133482343</c:v>
                </c:pt>
                <c:pt idx="347">
                  <c:v>-24.895263133986901</c:v>
                </c:pt>
                <c:pt idx="348">
                  <c:v>-25.354545924008001</c:v>
                </c:pt>
                <c:pt idx="349">
                  <c:v>-25.821678794939999</c:v>
                </c:pt>
                <c:pt idx="350">
                  <c:v>-26.296366677576401</c:v>
                </c:pt>
                <c:pt idx="351">
                  <c:v>-26.778306376188699</c:v>
                </c:pt>
                <c:pt idx="352">
                  <c:v>-27.2671903778939</c:v>
                </c:pt>
                <c:pt idx="353">
                  <c:v>-27.762710388097599</c:v>
                </c:pt>
                <c:pt idx="354">
                  <c:v>-28.264560544564102</c:v>
                </c:pt>
                <c:pt idx="355">
                  <c:v>-28.7724402787948</c:v>
                </c:pt>
                <c:pt idx="356">
                  <c:v>-29.285921038801099</c:v>
                </c:pt>
                <c:pt idx="357">
                  <c:v>-29.804984880428201</c:v>
                </c:pt>
                <c:pt idx="358">
                  <c:v>-30.329231125846999</c:v>
                </c:pt>
                <c:pt idx="359">
                  <c:v>-30.858401606656798</c:v>
                </c:pt>
                <c:pt idx="360">
                  <c:v>-31.3922522978628</c:v>
                </c:pt>
                <c:pt idx="361">
                  <c:v>-31.930554099494401</c:v>
                </c:pt>
                <c:pt idx="362">
                  <c:v>-32.473093351200802</c:v>
                </c:pt>
                <c:pt idx="363">
                  <c:v>-33.019672111848998</c:v>
                </c:pt>
                <c:pt idx="364">
                  <c:v>-33.5701082365049</c:v>
                </c:pt>
                <c:pt idx="365">
                  <c:v>-34.124235282388199</c:v>
                </c:pt>
                <c:pt idx="366">
                  <c:v>-34.681902273620899</c:v>
                </c:pt>
                <c:pt idx="367">
                  <c:v>-35.242973352866102</c:v>
                </c:pt>
                <c:pt idx="368">
                  <c:v>-35.807327345329099</c:v>
                </c:pt>
                <c:pt idx="369">
                  <c:v>-36.374857258290703</c:v>
                </c:pt>
                <c:pt idx="370">
                  <c:v>-36.945469736688302</c:v>
                </c:pt>
                <c:pt idx="371">
                  <c:v>-37.51908449271</c:v>
                </c:pt>
                <c:pt idx="372">
                  <c:v>-38.095633725548097</c:v>
                </c:pt>
                <c:pt idx="373">
                  <c:v>-38.6749468583862</c:v>
                </c:pt>
                <c:pt idx="374">
                  <c:v>-39.2572031018438</c:v>
                </c:pt>
                <c:pt idx="375">
                  <c:v>-39.842259384724201</c:v>
                </c:pt>
                <c:pt idx="376">
                  <c:v>-40.430092274268503</c:v>
                </c:pt>
                <c:pt idx="377">
                  <c:v>-41.020688187060003</c:v>
                </c:pt>
                <c:pt idx="378">
                  <c:v>-41.614042976616702</c:v>
                </c:pt>
                <c:pt idx="379">
                  <c:v>-42.210161575077898</c:v>
                </c:pt>
                <c:pt idx="380">
                  <c:v>-42.809057694364</c:v>
                </c:pt>
                <c:pt idx="381">
                  <c:v>-43.4107535922439</c:v>
                </c:pt>
                <c:pt idx="382">
                  <c:v>-44.015279908944102</c:v>
                </c:pt>
                <c:pt idx="383">
                  <c:v>-44.622675579817802</c:v>
                </c:pt>
                <c:pt idx="384">
                  <c:v>-45.232987830949597</c:v>
                </c:pt>
                <c:pt idx="385">
                  <c:v>-45.846272265124703</c:v>
                </c:pt>
                <c:pt idx="386">
                  <c:v>-46.462503913727502</c:v>
                </c:pt>
                <c:pt idx="387">
                  <c:v>-47.081929807730901</c:v>
                </c:pt>
                <c:pt idx="388">
                  <c:v>-47.704547166319898</c:v>
                </c:pt>
                <c:pt idx="389">
                  <c:v>-48.330448115451603</c:v>
                </c:pt>
                <c:pt idx="390">
                  <c:v>-48.959735336271997</c:v>
                </c:pt>
                <c:pt idx="391">
                  <c:v>-49.592522969718097</c:v>
                </c:pt>
                <c:pt idx="392">
                  <c:v>-50.228937737817503</c:v>
                </c:pt>
                <c:pt idx="393">
                  <c:v>-50.8691203207417</c:v>
                </c:pt>
                <c:pt idx="394">
                  <c:v>-51.513227039006303</c:v>
                </c:pt>
                <c:pt idx="395">
                  <c:v>-52.161394858899101</c:v>
                </c:pt>
                <c:pt idx="396">
                  <c:v>-52.813890742345301</c:v>
                </c:pt>
                <c:pt idx="397">
                  <c:v>-53.470896349775799</c:v>
                </c:pt>
                <c:pt idx="398">
                  <c:v>-54.132656040596501</c:v>
                </c:pt>
                <c:pt idx="399">
                  <c:v>-54.799445665359102</c:v>
                </c:pt>
                <c:pt idx="400">
                  <c:v>-55.471578169784202</c:v>
                </c:pt>
              </c:numCache>
            </c:numRef>
          </c:yVal>
          <c:smooth val="1"/>
          <c:extLst>
            <c:ext xmlns:c16="http://schemas.microsoft.com/office/drawing/2014/chart" uri="{C3380CC4-5D6E-409C-BE32-E72D297353CC}">
              <c16:uniqueId val="{00000001-18A0-4BFF-867D-F0A2D479A385}"/>
            </c:ext>
          </c:extLst>
        </c:ser>
        <c:dLbls>
          <c:showLegendKey val="0"/>
          <c:showVal val="0"/>
          <c:showCatName val="0"/>
          <c:showSerName val="0"/>
          <c:showPercent val="0"/>
          <c:showBubbleSize val="0"/>
        </c:dLbls>
        <c:axId val="53637504"/>
        <c:axId val="53639424"/>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91.051944909715971</c:v>
                </c:pt>
                <c:pt idx="1">
                  <c:v>91.067466641513008</c:v>
                </c:pt>
                <c:pt idx="2">
                  <c:v>91.08349645169811</c:v>
                </c:pt>
                <c:pt idx="3">
                  <c:v>91.100038823765061</c:v>
                </c:pt>
                <c:pt idx="4">
                  <c:v>91.117098240659047</c:v>
                </c:pt>
                <c:pt idx="5">
                  <c:v>91.134679169431777</c:v>
                </c:pt>
                <c:pt idx="6">
                  <c:v>91.152786044823216</c:v>
                </c:pt>
                <c:pt idx="7">
                  <c:v>91.171423251707495</c:v>
                </c:pt>
                <c:pt idx="8">
                  <c:v>91.190595106339671</c:v>
                </c:pt>
                <c:pt idx="9">
                  <c:v>91.210305836337142</c:v>
                </c:pt>
                <c:pt idx="10">
                  <c:v>91.230559559328086</c:v>
                </c:pt>
                <c:pt idx="11">
                  <c:v>91.251360260198538</c:v>
                </c:pt>
                <c:pt idx="12">
                  <c:v>91.272711766867076</c:v>
                </c:pt>
                <c:pt idx="13">
                  <c:v>91.294617724516868</c:v>
                </c:pt>
                <c:pt idx="14">
                  <c:v>91.317081568212345</c:v>
                </c:pt>
                <c:pt idx="15">
                  <c:v>91.34010649382914</c:v>
                </c:pt>
                <c:pt idx="16">
                  <c:v>91.363695427224869</c:v>
                </c:pt>
                <c:pt idx="17">
                  <c:v>91.387850991580123</c:v>
                </c:pt>
                <c:pt idx="18">
                  <c:v>91.412575472839052</c:v>
                </c:pt>
                <c:pt idx="19">
                  <c:v>91.437870783182376</c:v>
                </c:pt>
                <c:pt idx="20">
                  <c:v>91.46373842246696</c:v>
                </c:pt>
                <c:pt idx="21">
                  <c:v>91.490179437570674</c:v>
                </c:pt>
                <c:pt idx="22">
                  <c:v>91.517194379585291</c:v>
                </c:pt>
                <c:pt idx="23">
                  <c:v>91.544783258805737</c:v>
                </c:pt>
                <c:pt idx="24">
                  <c:v>91.572945497470783</c:v>
                </c:pt>
                <c:pt idx="25">
                  <c:v>91.601679880218711</c:v>
                </c:pt>
                <c:pt idx="26">
                  <c:v>91.630984502229936</c:v>
                </c:pt>
                <c:pt idx="27">
                  <c:v>91.660856715040552</c:v>
                </c:pt>
                <c:pt idx="28">
                  <c:v>91.691293070022653</c:v>
                </c:pt>
                <c:pt idx="29">
                  <c:v>91.722289259542279</c:v>
                </c:pt>
                <c:pt idx="30">
                  <c:v>91.753840055821414</c:v>
                </c:pt>
                <c:pt idx="31">
                  <c:v>91.78593924754972</c:v>
                </c:pt>
                <c:pt idx="32">
                  <c:v>91.818579574311599</c:v>
                </c:pt>
                <c:pt idx="33">
                  <c:v>91.851752658917647</c:v>
                </c:pt>
                <c:pt idx="34">
                  <c:v>91.885448937754063</c:v>
                </c:pt>
                <c:pt idx="35">
                  <c:v>91.919657589292356</c:v>
                </c:pt>
                <c:pt idx="36">
                  <c:v>91.954366460931439</c:v>
                </c:pt>
                <c:pt idx="37">
                  <c:v>91.989561994377269</c:v>
                </c:pt>
                <c:pt idx="38">
                  <c:v>92.025229149801163</c:v>
                </c:pt>
                <c:pt idx="39">
                  <c:v>92.061351329056322</c:v>
                </c:pt>
                <c:pt idx="40">
                  <c:v>92.097910298272296</c:v>
                </c:pt>
                <c:pt idx="41">
                  <c:v>92.134886110191758</c:v>
                </c:pt>
                <c:pt idx="42">
                  <c:v>92.172257026658883</c:v>
                </c:pt>
                <c:pt idx="43">
                  <c:v>92.209999441716718</c:v>
                </c:pt>
                <c:pt idx="44">
                  <c:v>92.248087805821186</c:v>
                </c:pt>
                <c:pt idx="45">
                  <c:v>92.286494551730016</c:v>
                </c:pt>
                <c:pt idx="46">
                  <c:v>92.325190022678015</c:v>
                </c:pt>
                <c:pt idx="47">
                  <c:v>92.364142403501901</c:v>
                </c:pt>
                <c:pt idx="48">
                  <c:v>92.403317655432232</c:v>
                </c:pt>
                <c:pt idx="49">
                  <c:v>92.442679455320118</c:v>
                </c:pt>
                <c:pt idx="50">
                  <c:v>92.482189140118109</c:v>
                </c:pt>
                <c:pt idx="51">
                  <c:v>92.521805657481494</c:v>
                </c:pt>
                <c:pt idx="52">
                  <c:v>92.561485523400336</c:v>
                </c:pt>
                <c:pt idx="53">
                  <c:v>92.601182787811567</c:v>
                </c:pt>
                <c:pt idx="54">
                  <c:v>92.640849009174175</c:v>
                </c:pt>
                <c:pt idx="55">
                  <c:v>92.680433239015017</c:v>
                </c:pt>
                <c:pt idx="56">
                  <c:v>92.719882017470184</c:v>
                </c:pt>
                <c:pt idx="57">
                  <c:v>92.759139380854052</c:v>
                </c:pt>
                <c:pt idx="58">
                  <c:v>92.798146882281259</c:v>
                </c:pt>
                <c:pt idx="59">
                  <c:v>92.836843626349847</c:v>
                </c:pt>
                <c:pt idx="60">
                  <c:v>92.875166318860067</c:v>
                </c:pt>
                <c:pt idx="61">
                  <c:v>92.913049332494055</c:v>
                </c:pt>
                <c:pt idx="62">
                  <c:v>92.950424789314923</c:v>
                </c:pt>
                <c:pt idx="63">
                  <c:v>92.987222660859118</c:v>
                </c:pt>
                <c:pt idx="64">
                  <c:v>93.023370886491591</c:v>
                </c:pt>
                <c:pt idx="65">
                  <c:v>93.058795510568231</c:v>
                </c:pt>
                <c:pt idx="66">
                  <c:v>93.093420838807447</c:v>
                </c:pt>
                <c:pt idx="67">
                  <c:v>93.127169614105867</c:v>
                </c:pt>
                <c:pt idx="68">
                  <c:v>93.159963211851078</c:v>
                </c:pt>
                <c:pt idx="69">
                  <c:v>93.19172185458018</c:v>
                </c:pt>
                <c:pt idx="70">
                  <c:v>93.222364845614152</c:v>
                </c:pt>
                <c:pt idx="71">
                  <c:v>93.251810821061667</c:v>
                </c:pt>
                <c:pt idx="72">
                  <c:v>93.279978019339907</c:v>
                </c:pt>
                <c:pt idx="73">
                  <c:v>93.306784567102056</c:v>
                </c:pt>
                <c:pt idx="74">
                  <c:v>93.332148780199105</c:v>
                </c:pt>
                <c:pt idx="75">
                  <c:v>93.355989478038452</c:v>
                </c:pt>
                <c:pt idx="76">
                  <c:v>93.378226309442212</c:v>
                </c:pt>
                <c:pt idx="77">
                  <c:v>93.398780087853339</c:v>
                </c:pt>
                <c:pt idx="78">
                  <c:v>93.417573133498465</c:v>
                </c:pt>
                <c:pt idx="79">
                  <c:v>93.434529619895883</c:v>
                </c:pt>
                <c:pt idx="80">
                  <c:v>93.449575921898642</c:v>
                </c:pt>
                <c:pt idx="81">
                  <c:v>93.462640962296945</c:v>
                </c:pt>
                <c:pt idx="82">
                  <c:v>93.473656553868921</c:v>
                </c:pt>
                <c:pt idx="83">
                  <c:v>93.482557733677766</c:v>
                </c:pt>
                <c:pt idx="84">
                  <c:v>93.489283086360444</c:v>
                </c:pt>
                <c:pt idx="85">
                  <c:v>93.493775053150614</c:v>
                </c:pt>
                <c:pt idx="86">
                  <c:v>93.495980223423288</c:v>
                </c:pt>
                <c:pt idx="87">
                  <c:v>93.495849605644182</c:v>
                </c:pt>
                <c:pt idx="88">
                  <c:v>93.493338874753377</c:v>
                </c:pt>
                <c:pt idx="89">
                  <c:v>93.488408593209456</c:v>
                </c:pt>
                <c:pt idx="90">
                  <c:v>93.481024403163914</c:v>
                </c:pt>
                <c:pt idx="91">
                  <c:v>93.471157187526032</c:v>
                </c:pt>
                <c:pt idx="92">
                  <c:v>93.458783198006699</c:v>
                </c:pt>
                <c:pt idx="93">
                  <c:v>93.443884148595004</c:v>
                </c:pt>
                <c:pt idx="94">
                  <c:v>93.426447273314707</c:v>
                </c:pt>
                <c:pt idx="95">
                  <c:v>93.406465347521731</c:v>
                </c:pt>
                <c:pt idx="96">
                  <c:v>93.383936672433791</c:v>
                </c:pt>
                <c:pt idx="97">
                  <c:v>93.358865023016961</c:v>
                </c:pt>
                <c:pt idx="98">
                  <c:v>93.331259559786091</c:v>
                </c:pt>
                <c:pt idx="99">
                  <c:v>93.301134705498384</c:v>
                </c:pt>
                <c:pt idx="100">
                  <c:v>93.268509988121579</c:v>
                </c:pt>
                <c:pt idx="101">
                  <c:v>93.233409851835816</c:v>
                </c:pt>
                <c:pt idx="102">
                  <c:v>93.195863438173262</c:v>
                </c:pt>
                <c:pt idx="103">
                  <c:v>93.155904339705714</c:v>
                </c:pt>
                <c:pt idx="104">
                  <c:v>93.113570328953571</c:v>
                </c:pt>
                <c:pt idx="105">
                  <c:v>93.068903065406701</c:v>
                </c:pt>
                <c:pt idx="106">
                  <c:v>93.021947783714268</c:v>
                </c:pt>
                <c:pt idx="107">
                  <c:v>92.97275296621784</c:v>
                </c:pt>
                <c:pt idx="108">
                  <c:v>92.921370003067722</c:v>
                </c:pt>
                <c:pt idx="109">
                  <c:v>92.867852843178866</c:v>
                </c:pt>
                <c:pt idx="110">
                  <c:v>92.812257639250248</c:v>
                </c:pt>
                <c:pt idx="111">
                  <c:v>92.754642389997116</c:v>
                </c:pt>
                <c:pt idx="112">
                  <c:v>92.695066582626012</c:v>
                </c:pt>
                <c:pt idx="113">
                  <c:v>92.63359083843072</c:v>
                </c:pt>
                <c:pt idx="114">
                  <c:v>92.570276564200014</c:v>
                </c:pt>
                <c:pt idx="115">
                  <c:v>92.505185611917582</c:v>
                </c:pt>
                <c:pt idx="116">
                  <c:v>92.438379949001018</c:v>
                </c:pt>
                <c:pt idx="117">
                  <c:v>92.369921341078381</c:v>
                </c:pt>
                <c:pt idx="118">
                  <c:v>92.299871049042565</c:v>
                </c:pt>
                <c:pt idx="119">
                  <c:v>92.228289541860093</c:v>
                </c:pt>
                <c:pt idx="120">
                  <c:v>92.155236226346872</c:v>
                </c:pt>
                <c:pt idx="121">
                  <c:v>92.080769194863635</c:v>
                </c:pt>
                <c:pt idx="122">
                  <c:v>92.00494499163257</c:v>
                </c:pt>
                <c:pt idx="123">
                  <c:v>91.927818398134676</c:v>
                </c:pt>
                <c:pt idx="124">
                  <c:v>91.849442237822828</c:v>
                </c:pt>
                <c:pt idx="125">
                  <c:v>91.769867200173181</c:v>
                </c:pt>
                <c:pt idx="126">
                  <c:v>91.689141683907991</c:v>
                </c:pt>
                <c:pt idx="127">
                  <c:v>91.607311659047255</c:v>
                </c:pt>
                <c:pt idx="128">
                  <c:v>91.52442054729687</c:v>
                </c:pt>
                <c:pt idx="129">
                  <c:v>91.440509120145592</c:v>
                </c:pt>
                <c:pt idx="130">
                  <c:v>91.355615413932142</c:v>
                </c:pt>
                <c:pt idx="131">
                  <c:v>91.269774661050633</c:v>
                </c:pt>
                <c:pt idx="132">
                  <c:v>91.18301923638721</c:v>
                </c:pt>
                <c:pt idx="133">
                  <c:v>91.095378618026729</c:v>
                </c:pt>
                <c:pt idx="134">
                  <c:v>91.006879361225529</c:v>
                </c:pt>
                <c:pt idx="135">
                  <c:v>90.917545084624678</c:v>
                </c:pt>
                <c:pt idx="136">
                  <c:v>90.827396467665821</c:v>
                </c:pt>
                <c:pt idx="137">
                  <c:v>90.736451258173886</c:v>
                </c:pt>
                <c:pt idx="138">
                  <c:v>90.644724289083413</c:v>
                </c:pt>
                <c:pt idx="139">
                  <c:v>90.552227503308274</c:v>
                </c:pt>
                <c:pt idx="140">
                  <c:v>90.458969985782815</c:v>
                </c:pt>
                <c:pt idx="141">
                  <c:v>90.364958001740803</c:v>
                </c:pt>
                <c:pt idx="142">
                  <c:v>90.270195040339459</c:v>
                </c:pt>
                <c:pt idx="143">
                  <c:v>90.174681862782805</c:v>
                </c:pt>
                <c:pt idx="144">
                  <c:v>90.07841655414704</c:v>
                </c:pt>
                <c:pt idx="145">
                  <c:v>89.981394578161854</c:v>
                </c:pt>
                <c:pt idx="146">
                  <c:v>89.883608834255284</c:v>
                </c:pt>
                <c:pt idx="147">
                  <c:v>89.785049716220826</c:v>
                </c:pt>
                <c:pt idx="148">
                  <c:v>89.68570517191857</c:v>
                </c:pt>
                <c:pt idx="149">
                  <c:v>89.58556076347547</c:v>
                </c:pt>
                <c:pt idx="150">
                  <c:v>89.484599727497198</c:v>
                </c:pt>
                <c:pt idx="151">
                  <c:v>89.382803034855471</c:v>
                </c:pt>
                <c:pt idx="152">
                  <c:v>89.280149449659973</c:v>
                </c:pt>
                <c:pt idx="153">
                  <c:v>89.176615587068696</c:v>
                </c:pt>
                <c:pt idx="154">
                  <c:v>89.072175969632184</c:v>
                </c:pt>
                <c:pt idx="155">
                  <c:v>88.966803081907216</c:v>
                </c:pt>
                <c:pt idx="156">
                  <c:v>88.860467423111245</c:v>
                </c:pt>
                <c:pt idx="157">
                  <c:v>88.753137557623731</c:v>
                </c:pt>
                <c:pt idx="158">
                  <c:v>88.644780163171518</c:v>
                </c:pt>
                <c:pt idx="159">
                  <c:v>88.535360076564345</c:v>
                </c:pt>
                <c:pt idx="160">
                  <c:v>88.424840336872919</c:v>
                </c:pt>
                <c:pt idx="161">
                  <c:v>88.313182225965178</c:v>
                </c:pt>
                <c:pt idx="162">
                  <c:v>88.200345306339159</c:v>
                </c:pt>
                <c:pt idx="163">
                  <c:v>88.086287456209035</c:v>
                </c:pt>
                <c:pt idx="164">
                  <c:v>87.970964901817538</c:v>
                </c:pt>
                <c:pt idx="165">
                  <c:v>87.854332246965555</c:v>
                </c:pt>
                <c:pt idx="166">
                  <c:v>87.736342499759758</c:v>
                </c:pt>
                <c:pt idx="167">
                  <c:v>87.61694709659335</c:v>
                </c:pt>
                <c:pt idx="168">
                  <c:v>87.496095923383876</c:v>
                </c:pt>
                <c:pt idx="169">
                  <c:v>87.373737334100696</c:v>
                </c:pt>
                <c:pt idx="170">
                  <c:v>87.249818166622234</c:v>
                </c:pt>
                <c:pt idx="171">
                  <c:v>87.124283755969529</c:v>
                </c:pt>
                <c:pt idx="172">
                  <c:v>86.997077944965824</c:v>
                </c:pt>
                <c:pt idx="173">
                  <c:v>86.868143092379626</c:v>
                </c:pt>
                <c:pt idx="174">
                  <c:v>86.73742007860713</c:v>
                </c:pt>
                <c:pt idx="175">
                  <c:v>86.604848308956335</c:v>
                </c:pt>
                <c:pt idx="176">
                  <c:v>86.470365714594521</c:v>
                </c:pt>
                <c:pt idx="177">
                  <c:v>86.333908751222651</c:v>
                </c:pt>
                <c:pt idx="178">
                  <c:v>86.195412395541339</c:v>
                </c:pt>
                <c:pt idx="179">
                  <c:v>86.054810139571472</c:v>
                </c:pt>
                <c:pt idx="180">
                  <c:v>85.912033982895124</c:v>
                </c:pt>
                <c:pt idx="181">
                  <c:v>85.767014422878816</c:v>
                </c:pt>
                <c:pt idx="182">
                  <c:v>85.619680442942737</c:v>
                </c:pt>
                <c:pt idx="183">
                  <c:v>85.469959498937442</c:v>
                </c:pt>
                <c:pt idx="184">
                  <c:v>85.31777750368822</c:v>
                </c:pt>
                <c:pt idx="185">
                  <c:v>85.163058809767051</c:v>
                </c:pt>
                <c:pt idx="186">
                  <c:v>85.005726190549623</c:v>
                </c:pt>
                <c:pt idx="187">
                  <c:v>84.84570081961354</c:v>
                </c:pt>
                <c:pt idx="188">
                  <c:v>84.682902248534177</c:v>
                </c:pt>
                <c:pt idx="189">
                  <c:v>84.517248383129825</c:v>
                </c:pt>
                <c:pt idx="190">
                  <c:v>84.348655458210615</c:v>
                </c:pt>
                <c:pt idx="191">
                  <c:v>84.177038010879926</c:v>
                </c:pt>
                <c:pt idx="192">
                  <c:v>84.002308852439953</c:v>
                </c:pt>
                <c:pt idx="193">
                  <c:v>83.824379038948919</c:v>
                </c:pt>
                <c:pt idx="194">
                  <c:v>83.643157840477627</c:v>
                </c:pt>
                <c:pt idx="195">
                  <c:v>83.458552709112425</c:v>
                </c:pt>
                <c:pt idx="196">
                  <c:v>83.270469245750235</c:v>
                </c:pt>
                <c:pt idx="197">
                  <c:v>83.078811165731111</c:v>
                </c:pt>
                <c:pt idx="198">
                  <c:v>82.883480263353448</c:v>
                </c:pt>
                <c:pt idx="199">
                  <c:v>82.68437637531629</c:v>
                </c:pt>
                <c:pt idx="200">
                  <c:v>82.481397343134162</c:v>
                </c:pt>
                <c:pt idx="201">
                  <c:v>82.274438974568682</c:v>
                </c:pt>
                <c:pt idx="202">
                  <c:v>82.063395004123151</c:v>
                </c:pt>
                <c:pt idx="203">
                  <c:v>81.848157052645533</c:v>
                </c:pt>
                <c:pt idx="204">
                  <c:v>81.628614586087508</c:v>
                </c:pt>
                <c:pt idx="205">
                  <c:v>81.404654873467436</c:v>
                </c:pt>
                <c:pt idx="206">
                  <c:v>81.176162944086641</c:v>
                </c:pt>
                <c:pt idx="207">
                  <c:v>80.943021544051433</c:v>
                </c:pt>
                <c:pt idx="208">
                  <c:v>80.705111092152904</c:v>
                </c:pt>
                <c:pt idx="209">
                  <c:v>80.462309635161233</c:v>
                </c:pt>
                <c:pt idx="210">
                  <c:v>80.214492802592588</c:v>
                </c:pt>
                <c:pt idx="211">
                  <c:v>79.961533761009747</c:v>
                </c:pt>
                <c:pt idx="212">
                  <c:v>79.703303167921561</c:v>
                </c:pt>
                <c:pt idx="213">
                  <c:v>79.439669125349283</c:v>
                </c:pt>
                <c:pt idx="214">
                  <c:v>79.170497133132301</c:v>
                </c:pt>
                <c:pt idx="215">
                  <c:v>78.895650042050377</c:v>
                </c:pt>
                <c:pt idx="216">
                  <c:v>78.614988006843703</c:v>
                </c:pt>
                <c:pt idx="217">
                  <c:v>78.328368439218451</c:v>
                </c:pt>
                <c:pt idx="218">
                  <c:v>78.03564596093014</c:v>
                </c:pt>
                <c:pt idx="219">
                  <c:v>77.736672357043915</c:v>
                </c:pt>
                <c:pt idx="220">
                  <c:v>77.431296529477478</c:v>
                </c:pt>
                <c:pt idx="221">
                  <c:v>77.119364450940083</c:v>
                </c:pt>
                <c:pt idx="222">
                  <c:v>76.800719119386898</c:v>
                </c:pt>
                <c:pt idx="223">
                  <c:v>76.475200513119219</c:v>
                </c:pt>
                <c:pt idx="224">
                  <c:v>76.142645546666571</c:v>
                </c:pt>
                <c:pt idx="225">
                  <c:v>75.80288802759938</c:v>
                </c:pt>
                <c:pt idx="226">
                  <c:v>75.455758614427708</c:v>
                </c:pt>
                <c:pt idx="227">
                  <c:v>75.101084775754813</c:v>
                </c:pt>
                <c:pt idx="228">
                  <c:v>74.738690750864293</c:v>
                </c:pt>
                <c:pt idx="229">
                  <c:v>74.368397511931008</c:v>
                </c:pt>
                <c:pt idx="230">
                  <c:v>73.990022728060097</c:v>
                </c:pt>
                <c:pt idx="231">
                  <c:v>73.603380731370223</c:v>
                </c:pt>
                <c:pt idx="232">
                  <c:v>73.208282485352044</c:v>
                </c:pt>
                <c:pt idx="233">
                  <c:v>72.804535555747208</c:v>
                </c:pt>
                <c:pt idx="234">
                  <c:v>72.391944084208703</c:v>
                </c:pt>
                <c:pt idx="235">
                  <c:v>71.970308765019865</c:v>
                </c:pt>
                <c:pt idx="236">
                  <c:v>71.539426825165521</c:v>
                </c:pt>
                <c:pt idx="237">
                  <c:v>71.09909200806716</c:v>
                </c:pt>
                <c:pt idx="238">
                  <c:v>70.649094561311856</c:v>
                </c:pt>
                <c:pt idx="239">
                  <c:v>70.189221228724193</c:v>
                </c:pt>
                <c:pt idx="240">
                  <c:v>69.719255247149135</c:v>
                </c:pt>
                <c:pt idx="241">
                  <c:v>69.238976348336223</c:v>
                </c:pt>
                <c:pt idx="242">
                  <c:v>68.748160766334081</c:v>
                </c:pt>
                <c:pt idx="243">
                  <c:v>68.246581250827191</c:v>
                </c:pt>
                <c:pt idx="244">
                  <c:v>67.734007086870136</c:v>
                </c:pt>
                <c:pt idx="245">
                  <c:v>67.210204121493348</c:v>
                </c:pt>
                <c:pt idx="246">
                  <c:v>66.67493479768217</c:v>
                </c:pt>
                <c:pt idx="247">
                  <c:v>66.127958196250376</c:v>
                </c:pt>
                <c:pt idx="248">
                  <c:v>65.569030086154996</c:v>
                </c:pt>
                <c:pt idx="249">
                  <c:v>64.997902983820723</c:v>
                </c:pt>
                <c:pt idx="250">
                  <c:v>64.414326222067473</c:v>
                </c:pt>
                <c:pt idx="251">
                  <c:v>63.818046029259023</c:v>
                </c:pt>
                <c:pt idx="252">
                  <c:v>63.20880561930197</c:v>
                </c:pt>
                <c:pt idx="253">
                  <c:v>62.586345293167682</c:v>
                </c:pt>
                <c:pt idx="254">
                  <c:v>61.950402552607315</c:v>
                </c:pt>
                <c:pt idx="255">
                  <c:v>61.300712226765341</c:v>
                </c:pt>
                <c:pt idx="256">
                  <c:v>60.637006612407603</c:v>
                </c:pt>
                <c:pt idx="257">
                  <c:v>59.95901562849842</c:v>
                </c:pt>
                <c:pt idx="258">
                  <c:v>59.266466985876832</c:v>
                </c:pt>
                <c:pt idx="259">
                  <c:v>58.559086372788187</c:v>
                </c:pt>
                <c:pt idx="260">
                  <c:v>57.836597657042745</c:v>
                </c:pt>
                <c:pt idx="261">
                  <c:v>57.098723105570556</c:v>
                </c:pt>
                <c:pt idx="262">
                  <c:v>56.345183622148582</c:v>
                </c:pt>
                <c:pt idx="263">
                  <c:v>55.575699004069079</c:v>
                </c:pt>
                <c:pt idx="264">
                  <c:v>54.789988218510544</c:v>
                </c:pt>
                <c:pt idx="265">
                  <c:v>53.987769699358381</c:v>
                </c:pt>
                <c:pt idx="266">
                  <c:v>53.168761665201416</c:v>
                </c:pt>
                <c:pt idx="267">
                  <c:v>52.332682459205429</c:v>
                </c:pt>
                <c:pt idx="268">
                  <c:v>51.479250911525668</c:v>
                </c:pt>
                <c:pt idx="269">
                  <c:v>50.608186724883012</c:v>
                </c:pt>
                <c:pt idx="270">
                  <c:v>49.719210883873387</c:v>
                </c:pt>
                <c:pt idx="271">
                  <c:v>48.81204608851985</c:v>
                </c:pt>
                <c:pt idx="272">
                  <c:v>47.886417212509542</c:v>
                </c:pt>
                <c:pt idx="273">
                  <c:v>46.942051786469079</c:v>
                </c:pt>
                <c:pt idx="274">
                  <c:v>45.978680506551825</c:v>
                </c:pt>
                <c:pt idx="275">
                  <c:v>44.99603776849284</c:v>
                </c:pt>
                <c:pt idx="276">
                  <c:v>43.993862227184309</c:v>
                </c:pt>
                <c:pt idx="277">
                  <c:v>42.971897381689615</c:v>
                </c:pt>
                <c:pt idx="278">
                  <c:v>41.929892185475666</c:v>
                </c:pt>
                <c:pt idx="279">
                  <c:v>40.867601681493539</c:v>
                </c:pt>
                <c:pt idx="280">
                  <c:v>39.784787661567577</c:v>
                </c:pt>
                <c:pt idx="281">
                  <c:v>38.681219349382047</c:v>
                </c:pt>
                <c:pt idx="282">
                  <c:v>37.556674106161182</c:v>
                </c:pt>
                <c:pt idx="283">
                  <c:v>36.410938157940592</c:v>
                </c:pt>
                <c:pt idx="284">
                  <c:v>35.243807343118988</c:v>
                </c:pt>
                <c:pt idx="285">
                  <c:v>34.055087878755927</c:v>
                </c:pt>
                <c:pt idx="286">
                  <c:v>32.844597143859403</c:v>
                </c:pt>
                <c:pt idx="287">
                  <c:v>31.61216447766779</c:v>
                </c:pt>
                <c:pt idx="288">
                  <c:v>30.357631990696063</c:v>
                </c:pt>
                <c:pt idx="289">
                  <c:v>29.080855386071789</c:v>
                </c:pt>
                <c:pt idx="290">
                  <c:v>27.781704788447627</c:v>
                </c:pt>
                <c:pt idx="291">
                  <c:v>26.460065577536056</c:v>
                </c:pt>
                <c:pt idx="292">
                  <c:v>25.115839223072925</c:v>
                </c:pt>
                <c:pt idx="293">
                  <c:v>23.748944117807014</c:v>
                </c:pt>
                <c:pt idx="294">
                  <c:v>22.35931640484776</c:v>
                </c:pt>
                <c:pt idx="295">
                  <c:v>20.946910795594249</c:v>
                </c:pt>
                <c:pt idx="296">
                  <c:v>19.51170137415096</c:v>
                </c:pt>
                <c:pt idx="297">
                  <c:v>18.053682384098494</c:v>
                </c:pt>
                <c:pt idx="298">
                  <c:v>16.572868993257231</c:v>
                </c:pt>
                <c:pt idx="299">
                  <c:v>15.069298032000916</c:v>
                </c:pt>
                <c:pt idx="300">
                  <c:v>13.543028700581402</c:v>
                </c:pt>
                <c:pt idx="301">
                  <c:v>11.994143240867658</c:v>
                </c:pt>
                <c:pt idx="302">
                  <c:v>10.42274756787495</c:v>
                </c:pt>
                <c:pt idx="303">
                  <c:v>8.8289718564776649</c:v>
                </c:pt>
                <c:pt idx="304">
                  <c:v>7.2129710787374393</c:v>
                </c:pt>
                <c:pt idx="305">
                  <c:v>5.5749254873673522</c:v>
                </c:pt>
                <c:pt idx="306">
                  <c:v>3.9150410409749838</c:v>
                </c:pt>
                <c:pt idx="307">
                  <c:v>2.2335497668785251</c:v>
                </c:pt>
                <c:pt idx="308">
                  <c:v>0.53071005749470146</c:v>
                </c:pt>
                <c:pt idx="309">
                  <c:v>-1.193193103481093</c:v>
                </c:pt>
                <c:pt idx="310">
                  <c:v>-2.9378479886167668</c:v>
                </c:pt>
                <c:pt idx="311">
                  <c:v>-4.7029160512266799</c:v>
                </c:pt>
                <c:pt idx="312">
                  <c:v>-6.4880319296960067</c:v>
                </c:pt>
                <c:pt idx="313">
                  <c:v>-8.2928035341927568</c:v>
                </c:pt>
                <c:pt idx="314">
                  <c:v>-10.116812217956266</c:v>
                </c:pt>
                <c:pt idx="315">
                  <c:v>-11.95961303495065</c:v>
                </c:pt>
                <c:pt idx="316">
                  <c:v>-13.820735085273725</c:v>
                </c:pt>
                <c:pt idx="317">
                  <c:v>-15.699681949299958</c:v>
                </c:pt>
                <c:pt idx="318">
                  <c:v>-17.595932211100347</c:v>
                </c:pt>
                <c:pt idx="319">
                  <c:v>-19.50894007127053</c:v>
                </c:pt>
                <c:pt idx="320">
                  <c:v>-21.438136048842381</c:v>
                </c:pt>
                <c:pt idx="321">
                  <c:v>-23.382927771537368</c:v>
                </c:pt>
                <c:pt idx="322">
                  <c:v>-25.342700853180276</c:v>
                </c:pt>
                <c:pt idx="323">
                  <c:v>-27.316819856659805</c:v>
                </c:pt>
                <c:pt idx="324">
                  <c:v>-29.30462934039511</c:v>
                </c:pt>
                <c:pt idx="325">
                  <c:v>-31.30545498584911</c:v>
                </c:pt>
                <c:pt idx="326">
                  <c:v>-33.318604803209467</c:v>
                </c:pt>
                <c:pt idx="327">
                  <c:v>-35.343370411946296</c:v>
                </c:pt>
                <c:pt idx="328">
                  <c:v>-37.379028392553408</c:v>
                </c:pt>
                <c:pt idx="329">
                  <c:v>-39.424841705379578</c:v>
                </c:pt>
                <c:pt idx="330">
                  <c:v>-41.48006117207234</c:v>
                </c:pt>
                <c:pt idx="331">
                  <c:v>-43.54392701476695</c:v>
                </c:pt>
                <c:pt idx="332">
                  <c:v>-45.615670447789284</c:v>
                </c:pt>
                <c:pt idx="333">
                  <c:v>-47.694515316279166</c:v>
                </c:pt>
                <c:pt idx="334">
                  <c:v>-49.779679775792459</c:v>
                </c:pt>
                <c:pt idx="335">
                  <c:v>-51.87037800661659</c:v>
                </c:pt>
                <c:pt idx="336">
                  <c:v>-53.965821956210277</c:v>
                </c:pt>
                <c:pt idx="337">
                  <c:v>-56.065223102931185</c:v>
                </c:pt>
                <c:pt idx="338">
                  <c:v>-58.167794233885161</c:v>
                </c:pt>
                <c:pt idx="339">
                  <c:v>-60.272751229585509</c:v>
                </c:pt>
                <c:pt idx="340">
                  <c:v>-62.379314847858353</c:v>
                </c:pt>
                <c:pt idx="341">
                  <c:v>-64.486712499314478</c:v>
                </c:pt>
                <c:pt idx="342">
                  <c:v>-66.594180006588829</c:v>
                </c:pt>
                <c:pt idx="343">
                  <c:v>-68.700963339504654</c:v>
                </c:pt>
                <c:pt idx="344">
                  <c:v>-70.806320318311407</c:v>
                </c:pt>
                <c:pt idx="345">
                  <c:v>-72.909522277210783</c:v>
                </c:pt>
                <c:pt idx="346">
                  <c:v>-75.00985568050038</c:v>
                </c:pt>
                <c:pt idx="347">
                  <c:v>-77.106623683842997</c:v>
                </c:pt>
                <c:pt idx="348">
                  <c:v>-79.199147633416771</c:v>
                </c:pt>
                <c:pt idx="349">
                  <c:v>-81.286768495999354</c:v>
                </c:pt>
                <c:pt idx="350">
                  <c:v>-83.368848213414253</c:v>
                </c:pt>
                <c:pt idx="351">
                  <c:v>-85.444770975184667</c:v>
                </c:pt>
                <c:pt idx="352">
                  <c:v>-87.5139444037261</c:v>
                </c:pt>
                <c:pt idx="353">
                  <c:v>-89.575800646933772</c:v>
                </c:pt>
                <c:pt idx="354">
                  <c:v>-91.629797373598706</c:v>
                </c:pt>
                <c:pt idx="355">
                  <c:v>-93.675418667702957</c:v>
                </c:pt>
                <c:pt idx="356">
                  <c:v>-95.712175818281082</c:v>
                </c:pt>
                <c:pt idx="357">
                  <c:v>-97.739608002205387</c:v>
                </c:pt>
                <c:pt idx="358">
                  <c:v>-99.757282857942414</c:v>
                </c:pt>
                <c:pt idx="359">
                  <c:v>-101.76479694899501</c:v>
                </c:pt>
                <c:pt idx="360">
                  <c:v>-103.76177611646227</c:v>
                </c:pt>
                <c:pt idx="361">
                  <c:v>-105.74787572079271</c:v>
                </c:pt>
                <c:pt idx="362">
                  <c:v>-107.72278077348579</c:v>
                </c:pt>
                <c:pt idx="363">
                  <c:v>-109.68620596011687</c:v>
                </c:pt>
                <c:pt idx="364">
                  <c:v>-111.63789555666654</c:v>
                </c:pt>
                <c:pt idx="365">
                  <c:v>-113.57762324168181</c:v>
                </c:pt>
                <c:pt idx="366">
                  <c:v>-115.50519180732721</c:v>
                </c:pt>
                <c:pt idx="367">
                  <c:v>-117.42043277283801</c:v>
                </c:pt>
                <c:pt idx="368">
                  <c:v>-119.32320590430754</c:v>
                </c:pt>
                <c:pt idx="369">
                  <c:v>-121.21339864509906</c:v>
                </c:pt>
                <c:pt idx="370">
                  <c:v>-123.0909254614802</c:v>
                </c:pt>
                <c:pt idx="371">
                  <c:v>-124.95572710832175</c:v>
                </c:pt>
                <c:pt idx="372">
                  <c:v>-126.80776981990863</c:v>
                </c:pt>
                <c:pt idx="373">
                  <c:v>-128.6470444310404</c:v>
                </c:pt>
                <c:pt idx="374">
                  <c:v>-130.47356543369614</c:v>
                </c:pt>
                <c:pt idx="375">
                  <c:v>-132.28736997458458</c:v>
                </c:pt>
                <c:pt idx="376">
                  <c:v>-134.08851679889631</c:v>
                </c:pt>
                <c:pt idx="377">
                  <c:v>-135.87708514553384</c:v>
                </c:pt>
                <c:pt idx="378">
                  <c:v>-137.65317359903054</c:v>
                </c:pt>
                <c:pt idx="379">
                  <c:v>-139.4168989032429</c:v>
                </c:pt>
                <c:pt idx="380">
                  <c:v>-141.16839474181484</c:v>
                </c:pt>
                <c:pt idx="381">
                  <c:v>-142.90781049019853</c:v>
                </c:pt>
                <c:pt idx="382">
                  <c:v>-144.63530994391101</c:v>
                </c:pt>
                <c:pt idx="383">
                  <c:v>-146.35107002749953</c:v>
                </c:pt>
                <c:pt idx="384">
                  <c:v>-148.05527948851477</c:v>
                </c:pt>
                <c:pt idx="385">
                  <c:v>-149.74813758060651</c:v>
                </c:pt>
                <c:pt idx="386">
                  <c:v>-151.42985273968441</c:v>
                </c:pt>
                <c:pt idx="387">
                  <c:v>-153.10064125690047</c:v>
                </c:pt>
                <c:pt idx="388">
                  <c:v>-154.7607259520596</c:v>
                </c:pt>
                <c:pt idx="389">
                  <c:v>-156.41033485089883</c:v>
                </c:pt>
                <c:pt idx="390">
                  <c:v>-158.04969986954615</c:v>
                </c:pt>
                <c:pt idx="391">
                  <c:v>-159.67905550933887</c:v>
                </c:pt>
                <c:pt idx="392">
                  <c:v>-161.29863756508439</c:v>
                </c:pt>
                <c:pt idx="393">
                  <c:v>-162.90868184973783</c:v>
                </c:pt>
                <c:pt idx="394">
                  <c:v>-164.50942293841888</c:v>
                </c:pt>
                <c:pt idx="395">
                  <c:v>-166.10109293460994</c:v>
                </c:pt>
                <c:pt idx="396">
                  <c:v>-167.68392026135001</c:v>
                </c:pt>
                <c:pt idx="397">
                  <c:v>-169.25812848019984</c:v>
                </c:pt>
                <c:pt idx="398">
                  <c:v>-170.82393514073692</c:v>
                </c:pt>
                <c:pt idx="399">
                  <c:v>-172.38155066332592</c:v>
                </c:pt>
                <c:pt idx="400">
                  <c:v>-173.93117725791029</c:v>
                </c:pt>
              </c:numCache>
            </c:numRef>
          </c:yVal>
          <c:smooth val="1"/>
          <c:extLst>
            <c:ext xmlns:c16="http://schemas.microsoft.com/office/drawing/2014/chart" uri="{C3380CC4-5D6E-409C-BE32-E72D297353CC}">
              <c16:uniqueId val="{00000002-18A0-4BFF-867D-F0A2D479A385}"/>
            </c:ext>
          </c:extLst>
        </c:ser>
        <c:ser>
          <c:idx val="1"/>
          <c:order val="3"/>
          <c:tx>
            <c:v>Simplis_phase</c:v>
          </c:tx>
          <c:spPr>
            <a:ln>
              <a:solidFill>
                <a:srgbClr val="92D05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Sheet3!$C$3:$C$403</c:f>
              <c:numCache>
                <c:formatCode>General</c:formatCode>
                <c:ptCount val="401"/>
                <c:pt idx="0">
                  <c:v>91.127288289861994</c:v>
                </c:pt>
                <c:pt idx="1">
                  <c:v>91.145125944034902</c:v>
                </c:pt>
                <c:pt idx="2">
                  <c:v>91.163562806241202</c:v>
                </c:pt>
                <c:pt idx="3">
                  <c:v>91.182608085865098</c:v>
                </c:pt>
                <c:pt idx="4">
                  <c:v>91.202271274560502</c:v>
                </c:pt>
                <c:pt idx="5">
                  <c:v>91.222562148624505</c:v>
                </c:pt>
                <c:pt idx="6">
                  <c:v>91.243490770979506</c:v>
                </c:pt>
                <c:pt idx="7">
                  <c:v>91.265067493368903</c:v>
                </c:pt>
                <c:pt idx="8">
                  <c:v>91.287302958310804</c:v>
                </c:pt>
                <c:pt idx="9">
                  <c:v>91.310208100986699</c:v>
                </c:pt>
                <c:pt idx="10">
                  <c:v>91.3337941512317</c:v>
                </c:pt>
                <c:pt idx="11">
                  <c:v>91.3580726349537</c:v>
                </c:pt>
                <c:pt idx="12">
                  <c:v>91.383055375874903</c:v>
                </c:pt>
                <c:pt idx="13">
                  <c:v>91.4087544968353</c:v>
                </c:pt>
                <c:pt idx="14">
                  <c:v>91.435182421200196</c:v>
                </c:pt>
                <c:pt idx="15">
                  <c:v>91.462351873511693</c:v>
                </c:pt>
                <c:pt idx="16">
                  <c:v>91.490275880627294</c:v>
                </c:pt>
                <c:pt idx="17">
                  <c:v>91.518967772043993</c:v>
                </c:pt>
                <c:pt idx="18">
                  <c:v>91.548441180268497</c:v>
                </c:pt>
                <c:pt idx="19">
                  <c:v>91.578710040700102</c:v>
                </c:pt>
                <c:pt idx="20">
                  <c:v>91.609788591227499</c:v>
                </c:pt>
                <c:pt idx="21">
                  <c:v>91.641691371522001</c:v>
                </c:pt>
                <c:pt idx="22">
                  <c:v>91.674433221825595</c:v>
                </c:pt>
                <c:pt idx="23">
                  <c:v>91.708029281318701</c:v>
                </c:pt>
                <c:pt idx="24">
                  <c:v>91.742494986081496</c:v>
                </c:pt>
                <c:pt idx="25">
                  <c:v>91.777846066261603</c:v>
                </c:pt>
                <c:pt idx="26">
                  <c:v>91.814098543177195</c:v>
                </c:pt>
                <c:pt idx="27">
                  <c:v>91.851268725113002</c:v>
                </c:pt>
                <c:pt idx="28">
                  <c:v>91.889373203009498</c:v>
                </c:pt>
                <c:pt idx="29">
                  <c:v>91.928428845185095</c:v>
                </c:pt>
                <c:pt idx="30">
                  <c:v>91.968452791183495</c:v>
                </c:pt>
                <c:pt idx="31">
                  <c:v>92.009462444931302</c:v>
                </c:pt>
                <c:pt idx="32">
                  <c:v>92.051475466795196</c:v>
                </c:pt>
                <c:pt idx="33">
                  <c:v>92.094509764905197</c:v>
                </c:pt>
                <c:pt idx="34">
                  <c:v>92.138583485052195</c:v>
                </c:pt>
                <c:pt idx="35">
                  <c:v>92.183714999752397</c:v>
                </c:pt>
                <c:pt idx="36">
                  <c:v>92.229922895837603</c:v>
                </c:pt>
                <c:pt idx="37">
                  <c:v>92.277225960908396</c:v>
                </c:pt>
                <c:pt idx="38">
                  <c:v>92.325643168223493</c:v>
                </c:pt>
                <c:pt idx="39">
                  <c:v>92.375193660131401</c:v>
                </c:pt>
                <c:pt idx="40">
                  <c:v>92.425896729855396</c:v>
                </c:pt>
                <c:pt idx="41">
                  <c:v>92.477771801615503</c:v>
                </c:pt>
                <c:pt idx="42">
                  <c:v>92.530838408795105</c:v>
                </c:pt>
                <c:pt idx="43">
                  <c:v>92.585116170132096</c:v>
                </c:pt>
                <c:pt idx="44">
                  <c:v>92.640624763915696</c:v>
                </c:pt>
                <c:pt idx="45">
                  <c:v>92.697383899910605</c:v>
                </c:pt>
                <c:pt idx="46">
                  <c:v>92.7554132887809</c:v>
                </c:pt>
                <c:pt idx="47">
                  <c:v>92.814732609255799</c:v>
                </c:pt>
                <c:pt idx="48">
                  <c:v>92.875361472280105</c:v>
                </c:pt>
                <c:pt idx="49">
                  <c:v>92.937319382590005</c:v>
                </c:pt>
                <c:pt idx="50">
                  <c:v>93.000625697370893</c:v>
                </c:pt>
                <c:pt idx="51">
                  <c:v>93.065299581402599</c:v>
                </c:pt>
                <c:pt idx="52">
                  <c:v>93.131359959171206</c:v>
                </c:pt>
                <c:pt idx="53">
                  <c:v>93.198825463330806</c:v>
                </c:pt>
                <c:pt idx="54">
                  <c:v>93.267714379629894</c:v>
                </c:pt>
                <c:pt idx="55">
                  <c:v>93.338044587603903</c:v>
                </c:pt>
                <c:pt idx="56">
                  <c:v>93.409833497677994</c:v>
                </c:pt>
                <c:pt idx="57">
                  <c:v>93.483097983412193</c:v>
                </c:pt>
                <c:pt idx="58">
                  <c:v>93.557854309996998</c:v>
                </c:pt>
                <c:pt idx="59">
                  <c:v>93.634118057227695</c:v>
                </c:pt>
                <c:pt idx="60">
                  <c:v>93.711904038333202</c:v>
                </c:pt>
                <c:pt idx="61">
                  <c:v>93.791226213481295</c:v>
                </c:pt>
                <c:pt idx="62">
                  <c:v>93.8720975977471</c:v>
                </c:pt>
                <c:pt idx="63">
                  <c:v>93.954530164281394</c:v>
                </c:pt>
                <c:pt idx="64">
                  <c:v>94.038534741127506</c:v>
                </c:pt>
                <c:pt idx="65">
                  <c:v>94.124120902895896</c:v>
                </c:pt>
                <c:pt idx="66">
                  <c:v>94.2112968558272</c:v>
                </c:pt>
                <c:pt idx="67">
                  <c:v>94.300069317457698</c:v>
                </c:pt>
                <c:pt idx="68">
                  <c:v>94.390443389510907</c:v>
                </c:pt>
                <c:pt idx="69">
                  <c:v>94.482422424741102</c:v>
                </c:pt>
                <c:pt idx="70">
                  <c:v>94.576007887128696</c:v>
                </c:pt>
                <c:pt idx="71">
                  <c:v>94.671199205744401</c:v>
                </c:pt>
                <c:pt idx="72">
                  <c:v>94.767993622410003</c:v>
                </c:pt>
                <c:pt idx="73">
                  <c:v>94.866386032060504</c:v>
                </c:pt>
                <c:pt idx="74">
                  <c:v>94.966368817629004</c:v>
                </c:pt>
                <c:pt idx="75">
                  <c:v>95.067931678179505</c:v>
                </c:pt>
                <c:pt idx="76">
                  <c:v>95.171061450474397</c:v>
                </c:pt>
                <c:pt idx="77">
                  <c:v>95.275741925526901</c:v>
                </c:pt>
                <c:pt idx="78">
                  <c:v>95.381953658785505</c:v>
                </c:pt>
                <c:pt idx="79">
                  <c:v>95.489673775206796</c:v>
                </c:pt>
                <c:pt idx="80">
                  <c:v>95.598875769588801</c:v>
                </c:pt>
                <c:pt idx="81">
                  <c:v>95.709529302386699</c:v>
                </c:pt>
                <c:pt idx="82">
                  <c:v>95.821599992229494</c:v>
                </c:pt>
                <c:pt idx="83">
                  <c:v>95.935049204653296</c:v>
                </c:pt>
                <c:pt idx="84">
                  <c:v>96.049833839359593</c:v>
                </c:pt>
                <c:pt idx="85">
                  <c:v>96.1659061159435</c:v>
                </c:pt>
                <c:pt idx="86">
                  <c:v>96.283213359454507</c:v>
                </c:pt>
                <c:pt idx="87">
                  <c:v>96.401697786662893</c:v>
                </c:pt>
                <c:pt idx="88">
                  <c:v>96.521296294778693</c:v>
                </c:pt>
                <c:pt idx="89">
                  <c:v>96.641940254375399</c:v>
                </c:pt>
                <c:pt idx="90">
                  <c:v>96.763555306128296</c:v>
                </c:pt>
                <c:pt idx="91">
                  <c:v>96.886061166267595</c:v>
                </c:pt>
                <c:pt idx="92">
                  <c:v>97.009371439394897</c:v>
                </c:pt>
                <c:pt idx="93">
                  <c:v>97.133393442858505</c:v>
                </c:pt>
                <c:pt idx="94">
                  <c:v>97.258028043521094</c:v>
                </c:pt>
                <c:pt idx="95">
                  <c:v>97.383169510129406</c:v>
                </c:pt>
                <c:pt idx="96">
                  <c:v>97.508705381853503</c:v>
                </c:pt>
                <c:pt idx="97">
                  <c:v>97.634516358816001</c:v>
                </c:pt>
                <c:pt idx="98">
                  <c:v>97.760476212486495</c:v>
                </c:pt>
                <c:pt idx="99">
                  <c:v>97.8864517226679</c:v>
                </c:pt>
                <c:pt idx="100">
                  <c:v>98.012302641581201</c:v>
                </c:pt>
                <c:pt idx="101">
                  <c:v>98.137881688527401</c:v>
                </c:pt>
                <c:pt idx="102">
                  <c:v>98.263034576288305</c:v>
                </c:pt>
                <c:pt idx="103">
                  <c:v>98.387600075040197</c:v>
                </c:pt>
                <c:pt idx="104">
                  <c:v>98.511410112255604</c:v>
                </c:pt>
                <c:pt idx="105">
                  <c:v>98.634289915048399</c:v>
                </c:pt>
                <c:pt idx="106">
                  <c:v>98.756058193681795</c:v>
                </c:pt>
                <c:pt idx="107">
                  <c:v>98.876527371933904</c:v>
                </c:pt>
                <c:pt idx="108">
                  <c:v>98.995503862129993</c:v>
                </c:pt>
                <c:pt idx="109">
                  <c:v>99.112788391074801</c:v>
                </c:pt>
                <c:pt idx="110">
                  <c:v>99.228176373761599</c:v>
                </c:pt>
                <c:pt idx="111">
                  <c:v>99.341458338641004</c:v>
                </c:pt>
                <c:pt idx="112">
                  <c:v>99.452420403894493</c:v>
                </c:pt>
                <c:pt idx="113">
                  <c:v>99.560844805466303</c:v>
                </c:pt>
                <c:pt idx="114">
                  <c:v>99.666510473548499</c:v>
                </c:pt>
                <c:pt idx="115">
                  <c:v>99.769193662465597</c:v>
                </c:pt>
                <c:pt idx="116">
                  <c:v>99.868668624559206</c:v>
                </c:pt>
                <c:pt idx="117">
                  <c:v>99.964708332801905</c:v>
                </c:pt>
                <c:pt idx="118">
                  <c:v>100.05708524411899</c:v>
                </c:pt>
                <c:pt idx="119">
                  <c:v>100.14557210448299</c:v>
                </c:pt>
                <c:pt idx="120">
                  <c:v>100.229942787506</c:v>
                </c:pt>
                <c:pt idx="121">
                  <c:v>100.30997316373301</c:v>
                </c:pt>
                <c:pt idx="122">
                  <c:v>100.38544199768</c:v>
                </c:pt>
                <c:pt idx="123">
                  <c:v>100.45613186047299</c:v>
                </c:pt>
                <c:pt idx="124">
                  <c:v>100.52183005817101</c:v>
                </c:pt>
                <c:pt idx="125">
                  <c:v>100.582329566586</c:v>
                </c:pt>
                <c:pt idx="126">
                  <c:v>100.637429962445</c:v>
                </c:pt>
                <c:pt idx="127">
                  <c:v>100.68693834808199</c:v>
                </c:pt>
                <c:pt idx="128">
                  <c:v>100.730670259002</c:v>
                </c:pt>
                <c:pt idx="129">
                  <c:v>100.768450545926</c:v>
                </c:pt>
                <c:pt idx="130">
                  <c:v>100.80011422561699</c:v>
                </c:pt>
                <c:pt idx="131">
                  <c:v>100.82550728995</c:v>
                </c:pt>
                <c:pt idx="132">
                  <c:v>100.844487467413</c:v>
                </c:pt>
                <c:pt idx="133">
                  <c:v>100.856924928787</c:v>
                </c:pt>
                <c:pt idx="134">
                  <c:v>100.862702928687</c:v>
                </c:pt>
                <c:pt idx="135">
                  <c:v>100.86171837996901</c:v>
                </c:pt>
                <c:pt idx="136">
                  <c:v>100.853882350083</c:v>
                </c:pt>
                <c:pt idx="137">
                  <c:v>100.83912047868699</c:v>
                </c:pt>
                <c:pt idx="138">
                  <c:v>100.817373308528</c:v>
                </c:pt>
                <c:pt idx="139">
                  <c:v>100.788596528513</c:v>
                </c:pt>
                <c:pt idx="140">
                  <c:v>100.752761125227</c:v>
                </c:pt>
                <c:pt idx="141">
                  <c:v>100.709853440728</c:v>
                </c:pt>
                <c:pt idx="142">
                  <c:v>100.659875136473</c:v>
                </c:pt>
                <c:pt idx="143">
                  <c:v>100.60284306421499</c:v>
                </c:pt>
                <c:pt idx="144">
                  <c:v>100.538789043184</c:v>
                </c:pt>
                <c:pt idx="145">
                  <c:v>100.467759548264</c:v>
                </c:pt>
                <c:pt idx="146">
                  <c:v>100.389815311411</c:v>
                </c:pt>
                <c:pt idx="147">
                  <c:v>100.305030838641</c:v>
                </c:pt>
                <c:pt idx="148">
                  <c:v>100.213493850925</c:v>
                </c:pt>
                <c:pt idx="149">
                  <c:v>100.11530465180699</c:v>
                </c:pt>
                <c:pt idx="150">
                  <c:v>100.010575428569</c:v>
                </c:pt>
                <c:pt idx="151">
                  <c:v>99.899429496360696</c:v>
                </c:pt>
                <c:pt idx="152">
                  <c:v>99.782000488065293</c:v>
                </c:pt>
                <c:pt idx="153">
                  <c:v>99.658431500809002</c:v>
                </c:pt>
                <c:pt idx="154">
                  <c:v>99.528874208426998</c:v>
                </c:pt>
                <c:pt idx="155">
                  <c:v>99.393487941454595</c:v>
                </c:pt>
                <c:pt idx="156">
                  <c:v>99.252438750714802</c:v>
                </c:pt>
                <c:pt idx="157">
                  <c:v>99.105898457229699</c:v>
                </c:pt>
                <c:pt idx="158">
                  <c:v>98.954043695897198</c:v>
                </c:pt>
                <c:pt idx="159">
                  <c:v>98.797054965742404</c:v>
                </c:pt>
                <c:pt idx="160">
                  <c:v>98.635115685550801</c:v>
                </c:pt>
                <c:pt idx="161">
                  <c:v>98.468411269135899</c:v>
                </c:pt>
                <c:pt idx="162">
                  <c:v>98.297128222357003</c:v>
                </c:pt>
                <c:pt idx="163">
                  <c:v>98.121453267771102</c:v>
                </c:pt>
                <c:pt idx="164">
                  <c:v>97.941572502773795</c:v>
                </c:pt>
                <c:pt idx="165">
                  <c:v>97.757670595513005</c:v>
                </c:pt>
                <c:pt idx="166">
                  <c:v>97.569930021303307</c:v>
                </c:pt>
                <c:pt idx="167">
                  <c:v>97.3785303441785</c:v>
                </c:pt>
                <c:pt idx="168">
                  <c:v>97.183647543661394</c:v>
                </c:pt>
                <c:pt idx="169">
                  <c:v>96.985453393663306</c:v>
                </c:pt>
                <c:pt idx="170">
                  <c:v>96.784114887025297</c:v>
                </c:pt>
                <c:pt idx="171">
                  <c:v>96.579793712732595</c:v>
                </c:pt>
                <c:pt idx="172">
                  <c:v>96.372645785131198</c:v>
                </c:pt>
                <c:pt idx="173">
                  <c:v>96.162820821904802</c:v>
                </c:pt>
                <c:pt idx="174">
                  <c:v>95.950461972159601</c:v>
                </c:pt>
                <c:pt idx="175">
                  <c:v>95.735705493792196</c:v>
                </c:pt>
                <c:pt idx="176">
                  <c:v>95.518680477964594</c:v>
                </c:pt>
                <c:pt idx="177">
                  <c:v>95.299508618429897</c:v>
                </c:pt>
                <c:pt idx="178">
                  <c:v>95.078304024374901</c:v>
                </c:pt>
                <c:pt idx="179">
                  <c:v>94.855173075444895</c:v>
                </c:pt>
                <c:pt idx="180">
                  <c:v>94.630214313838707</c:v>
                </c:pt>
                <c:pt idx="181">
                  <c:v>94.403518373659196</c:v>
                </c:pt>
                <c:pt idx="182">
                  <c:v>94.175167943590296</c:v>
                </c:pt>
                <c:pt idx="183">
                  <c:v>93.945237760186203</c:v>
                </c:pt>
                <c:pt idx="184">
                  <c:v>93.7137946298228</c:v>
                </c:pt>
                <c:pt idx="185">
                  <c:v>93.480897475556603</c:v>
                </c:pt>
                <c:pt idx="186">
                  <c:v>93.246597407057607</c:v>
                </c:pt>
                <c:pt idx="187">
                  <c:v>93.010937811736497</c:v>
                </c:pt>
                <c:pt idx="188">
                  <c:v>92.773954461723207</c:v>
                </c:pt>
                <c:pt idx="189">
                  <c:v>92.535675638291394</c:v>
                </c:pt>
                <c:pt idx="190">
                  <c:v>92.296122267980095</c:v>
                </c:pt>
                <c:pt idx="191">
                  <c:v>92.055308070182505</c:v>
                </c:pt>
                <c:pt idx="192">
                  <c:v>91.813239713190001</c:v>
                </c:pt>
                <c:pt idx="193">
                  <c:v>91.569916978534295</c:v>
                </c:pt>
                <c:pt idx="194">
                  <c:v>91.325332928212006</c:v>
                </c:pt>
                <c:pt idx="195">
                  <c:v>91.079474077380496</c:v>
                </c:pt>
                <c:pt idx="196">
                  <c:v>90.832320568235502</c:v>
                </c:pt>
                <c:pt idx="197">
                  <c:v>90.583846343965106</c:v>
                </c:pt>
                <c:pt idx="198">
                  <c:v>90.334019323731695</c:v>
                </c:pt>
                <c:pt idx="199">
                  <c:v>90.082801573917493</c:v>
                </c:pt>
                <c:pt idx="200">
                  <c:v>89.830149477271604</c:v>
                </c:pt>
                <c:pt idx="201">
                  <c:v>89.576013899280198</c:v>
                </c:pt>
                <c:pt idx="202">
                  <c:v>89.320340348632797</c:v>
                </c:pt>
                <c:pt idx="203">
                  <c:v>89.063069133133297</c:v>
                </c:pt>
                <c:pt idx="204">
                  <c:v>88.804135509746601</c:v>
                </c:pt>
                <c:pt idx="205">
                  <c:v>88.543469828301895</c:v>
                </c:pt>
                <c:pt idx="206">
                  <c:v>88.280997668547499</c:v>
                </c:pt>
                <c:pt idx="207">
                  <c:v>88.016639969663998</c:v>
                </c:pt>
                <c:pt idx="208">
                  <c:v>87.750313152804296</c:v>
                </c:pt>
                <c:pt idx="209">
                  <c:v>87.4819292357611</c:v>
                </c:pt>
                <c:pt idx="210">
                  <c:v>87.211395939757693</c:v>
                </c:pt>
                <c:pt idx="211">
                  <c:v>86.938616788128996</c:v>
                </c:pt>
                <c:pt idx="212">
                  <c:v>86.663491197590304</c:v>
                </c:pt>
                <c:pt idx="213">
                  <c:v>86.385914560288398</c:v>
                </c:pt>
                <c:pt idx="214">
                  <c:v>86.1057783184215</c:v>
                </c:pt>
                <c:pt idx="215">
                  <c:v>85.822970030577807</c:v>
                </c:pt>
                <c:pt idx="216">
                  <c:v>85.537373429787607</c:v>
                </c:pt>
                <c:pt idx="217">
                  <c:v>85.248868473655804</c:v>
                </c:pt>
                <c:pt idx="218">
                  <c:v>84.957331386021295</c:v>
                </c:pt>
                <c:pt idx="219">
                  <c:v>84.662634691258404</c:v>
                </c:pt>
                <c:pt idx="220">
                  <c:v>84.364647240472806</c:v>
                </c:pt>
                <c:pt idx="221">
                  <c:v>84.063234228880603</c:v>
                </c:pt>
                <c:pt idx="222">
                  <c:v>83.758257207759499</c:v>
                </c:pt>
                <c:pt idx="223">
                  <c:v>83.449574086245605</c:v>
                </c:pt>
                <c:pt idx="224">
                  <c:v>83.137039127012898</c:v>
                </c:pt>
                <c:pt idx="225">
                  <c:v>82.820502934296997</c:v>
                </c:pt>
                <c:pt idx="226">
                  <c:v>82.499812434040606</c:v>
                </c:pt>
                <c:pt idx="227">
                  <c:v>82.174810847552607</c:v>
                </c:pt>
                <c:pt idx="228">
                  <c:v>81.845337656914495</c:v>
                </c:pt>
                <c:pt idx="229">
                  <c:v>81.511228563997193</c:v>
                </c:pt>
                <c:pt idx="230">
                  <c:v>81.172315441834996</c:v>
                </c:pt>
                <c:pt idx="231">
                  <c:v>80.828426279156702</c:v>
                </c:pt>
                <c:pt idx="232">
                  <c:v>80.479385117781106</c:v>
                </c:pt>
                <c:pt idx="233">
                  <c:v>80.125011982698496</c:v>
                </c:pt>
                <c:pt idx="234">
                  <c:v>79.765122805322505</c:v>
                </c:pt>
                <c:pt idx="235">
                  <c:v>79.399529339623598</c:v>
                </c:pt>
                <c:pt idx="236">
                  <c:v>79.028039070926496</c:v>
                </c:pt>
                <c:pt idx="237">
                  <c:v>78.650455117632404</c:v>
                </c:pt>
                <c:pt idx="238">
                  <c:v>78.266576125805699</c:v>
                </c:pt>
                <c:pt idx="239">
                  <c:v>77.876196156227905</c:v>
                </c:pt>
                <c:pt idx="240">
                  <c:v>77.479104564247905</c:v>
                </c:pt>
                <c:pt idx="241">
                  <c:v>77.0750858718567</c:v>
                </c:pt>
                <c:pt idx="242">
                  <c:v>76.6639196323449</c:v>
                </c:pt>
                <c:pt idx="243">
                  <c:v>76.245380287111502</c:v>
                </c:pt>
                <c:pt idx="244">
                  <c:v>75.819237014352595</c:v>
                </c:pt>
                <c:pt idx="245">
                  <c:v>75.385253569821103</c:v>
                </c:pt>
                <c:pt idx="246">
                  <c:v>74.943188119299506</c:v>
                </c:pt>
                <c:pt idx="247">
                  <c:v>74.492793062252403</c:v>
                </c:pt>
                <c:pt idx="248">
                  <c:v>74.033814847112794</c:v>
                </c:pt>
                <c:pt idx="249">
                  <c:v>73.565993777334597</c:v>
                </c:pt>
                <c:pt idx="250">
                  <c:v>73.0890638083483</c:v>
                </c:pt>
                <c:pt idx="251">
                  <c:v>72.602752335109003</c:v>
                </c:pt>
                <c:pt idx="252">
                  <c:v>72.106779969482005</c:v>
                </c:pt>
                <c:pt idx="253">
                  <c:v>71.600860308119593</c:v>
                </c:pt>
                <c:pt idx="254">
                  <c:v>71.084699689743005</c:v>
                </c:pt>
                <c:pt idx="255">
                  <c:v>70.557996941538207</c:v>
                </c:pt>
                <c:pt idx="256">
                  <c:v>70.020443115164497</c:v>
                </c:pt>
                <c:pt idx="257">
                  <c:v>69.471721210944395</c:v>
                </c:pt>
                <c:pt idx="258">
                  <c:v>68.911505890781598</c:v>
                </c:pt>
                <c:pt idx="259">
                  <c:v>68.339463179109799</c:v>
                </c:pt>
                <c:pt idx="260">
                  <c:v>67.755250151734103</c:v>
                </c:pt>
                <c:pt idx="261">
                  <c:v>67.158514612026394</c:v>
                </c:pt>
                <c:pt idx="262">
                  <c:v>66.548894754417304</c:v>
                </c:pt>
                <c:pt idx="263">
                  <c:v>65.9260188151123</c:v>
                </c:pt>
                <c:pt idx="264">
                  <c:v>65.289504709097898</c:v>
                </c:pt>
                <c:pt idx="265">
                  <c:v>64.638959654343907</c:v>
                </c:pt>
                <c:pt idx="266">
                  <c:v>63.973979781763099</c:v>
                </c:pt>
                <c:pt idx="267">
                  <c:v>63.294149732261197</c:v>
                </c:pt>
                <c:pt idx="268">
                  <c:v>62.5990422393389</c:v>
                </c:pt>
                <c:pt idx="269">
                  <c:v>61.888217698938902</c:v>
                </c:pt>
                <c:pt idx="270">
                  <c:v>61.161223725216502</c:v>
                </c:pt>
                <c:pt idx="271">
                  <c:v>60.417594693416703</c:v>
                </c:pt>
                <c:pt idx="272">
                  <c:v>59.656851270220599</c:v>
                </c:pt>
                <c:pt idx="273">
                  <c:v>58.878499931489102</c:v>
                </c:pt>
                <c:pt idx="274">
                  <c:v>58.082032469082399</c:v>
                </c:pt>
                <c:pt idx="275">
                  <c:v>57.266925487017502</c:v>
                </c:pt>
                <c:pt idx="276">
                  <c:v>56.432639888397198</c:v>
                </c:pt>
                <c:pt idx="277">
                  <c:v>55.5786203548138</c:v>
                </c:pt>
                <c:pt idx="278">
                  <c:v>54.704294819663197</c:v>
                </c:pt>
                <c:pt idx="279">
                  <c:v>53.8090739380239</c:v>
                </c:pt>
                <c:pt idx="280">
                  <c:v>52.8923505552496</c:v>
                </c:pt>
                <c:pt idx="281">
                  <c:v>51.9534991778009</c:v>
                </c:pt>
                <c:pt idx="282">
                  <c:v>50.991875449615499</c:v>
                </c:pt>
                <c:pt idx="283">
                  <c:v>50.006815638699599</c:v>
                </c:pt>
                <c:pt idx="284">
                  <c:v>48.997636138556203</c:v>
                </c:pt>
                <c:pt idx="285">
                  <c:v>47.963632990534101</c:v>
                </c:pt>
                <c:pt idx="286">
                  <c:v>46.904081433680297</c:v>
                </c:pt>
                <c:pt idx="287">
                  <c:v>45.8182354898467</c:v>
                </c:pt>
                <c:pt idx="288">
                  <c:v>44.705327593092697</c:v>
                </c:pt>
                <c:pt idx="289">
                  <c:v>43.564568273317199</c:v>
                </c:pt>
                <c:pt idx="290">
                  <c:v>42.395145905992301</c:v>
                </c:pt>
                <c:pt idx="291">
                  <c:v>41.196226541104402</c:v>
                </c:pt>
                <c:pt idx="292">
                  <c:v>39.966953826332499</c:v>
                </c:pt>
                <c:pt idx="293">
                  <c:v>38.706449041557001</c:v>
                </c:pt>
                <c:pt idx="294">
                  <c:v>37.4138112637674</c:v>
                </c:pt>
                <c:pt idx="295">
                  <c:v>36.088117683927102</c:v>
                </c:pt>
                <c:pt idx="296">
                  <c:v>34.728424100018003</c:v>
                </c:pt>
                <c:pt idx="297">
                  <c:v>33.333765613132698</c:v>
                </c:pt>
                <c:pt idx="298">
                  <c:v>31.903157556411401</c:v>
                </c:pt>
                <c:pt idx="299">
                  <c:v>30.435596690178201</c:v>
                </c:pt>
                <c:pt idx="300">
                  <c:v>28.930062699394998</c:v>
                </c:pt>
                <c:pt idx="301">
                  <c:v>27.385520033245399</c:v>
                </c:pt>
                <c:pt idx="302">
                  <c:v>25.800920130211701</c:v>
                </c:pt>
                <c:pt idx="303">
                  <c:v>24.175204074908301</c:v>
                </c:pt>
                <c:pt idx="304">
                  <c:v>22.5073057365815</c:v>
                </c:pt>
                <c:pt idx="305">
                  <c:v>20.796155441488501</c:v>
                </c:pt>
                <c:pt idx="306">
                  <c:v>19.0406842338693</c:v>
                </c:pt>
                <c:pt idx="307">
                  <c:v>17.239828781564501</c:v>
                </c:pt>
                <c:pt idx="308">
                  <c:v>15.392536982365501</c:v>
                </c:pt>
                <c:pt idx="309">
                  <c:v>13.4977743261593</c:v>
                </c:pt>
                <c:pt idx="310">
                  <c:v>11.554531064563101</c:v>
                </c:pt>
                <c:pt idx="311">
                  <c:v>9.5618302343966004</c:v>
                </c:pt>
                <c:pt idx="312">
                  <c:v>7.5187365725739701</c:v>
                </c:pt>
                <c:pt idx="313">
                  <c:v>5.4243663483576103</c:v>
                </c:pt>
                <c:pt idx="314">
                  <c:v>3.2778981226875401</c:v>
                </c:pt>
                <c:pt idx="315">
                  <c:v>1.0785844240315601</c:v>
                </c:pt>
                <c:pt idx="316">
                  <c:v>-1.17423569563692</c:v>
                </c:pt>
                <c:pt idx="317">
                  <c:v>-3.4811232916511399</c:v>
                </c:pt>
                <c:pt idx="318">
                  <c:v>-5.8425254479089501</c:v>
                </c:pt>
                <c:pt idx="319">
                  <c:v>-8.2587606335789001</c:v>
                </c:pt>
                <c:pt idx="320">
                  <c:v>-10.7300036866993</c:v>
                </c:pt>
                <c:pt idx="321">
                  <c:v>-13.2562706663411</c:v>
                </c:pt>
                <c:pt idx="322">
                  <c:v>-15.8374038668421</c:v>
                </c:pt>
                <c:pt idx="323">
                  <c:v>-18.473057339786301</c:v>
                </c:pt>
                <c:pt idx="324">
                  <c:v>-21.1626833182513</c:v>
                </c:pt>
                <c:pt idx="325">
                  <c:v>-23.905519980134201</c:v>
                </c:pt>
                <c:pt idx="326">
                  <c:v>-26.700581019294599</c:v>
                </c:pt>
                <c:pt idx="327">
                  <c:v>-29.546647510133599</c:v>
                </c:pt>
                <c:pt idx="328">
                  <c:v>-32.442262549324099</c:v>
                </c:pt>
                <c:pt idx="329">
                  <c:v>-35.385729133321703</c:v>
                </c:pt>
                <c:pt idx="330">
                  <c:v>-38.3751116796792</c:v>
                </c:pt>
                <c:pt idx="331">
                  <c:v>-41.408241522016503</c:v>
                </c:pt>
                <c:pt idx="332">
                  <c:v>-44.482726603249603</c:v>
                </c:pt>
                <c:pt idx="333">
                  <c:v>-47.595965462024402</c:v>
                </c:pt>
                <c:pt idx="334">
                  <c:v>-50.745165457589401</c:v>
                </c:pt>
                <c:pt idx="335">
                  <c:v>-53.927365016555001</c:v>
                </c:pt>
                <c:pt idx="336">
                  <c:v>-57.139459519084603</c:v>
                </c:pt>
                <c:pt idx="337">
                  <c:v>-60.378230283859097</c:v>
                </c:pt>
                <c:pt idx="338">
                  <c:v>-63.6403759702211</c:v>
                </c:pt>
                <c:pt idx="339">
                  <c:v>-66.922545603241701</c:v>
                </c:pt>
                <c:pt idx="340">
                  <c:v>-70.221372351314699</c:v>
                </c:pt>
                <c:pt idx="341">
                  <c:v>-73.533507152302505</c:v>
                </c:pt>
                <c:pt idx="342">
                  <c:v>-76.855651295629201</c:v>
                </c:pt>
                <c:pt idx="343">
                  <c:v>-80.184587123495206</c:v>
                </c:pt>
                <c:pt idx="344">
                  <c:v>-83.517206109822197</c:v>
                </c:pt>
                <c:pt idx="345">
                  <c:v>-86.850533703484999</c:v>
                </c:pt>
                <c:pt idx="346">
                  <c:v>-90.181750472843703</c:v>
                </c:pt>
                <c:pt idx="347">
                  <c:v>-93.508209251795805</c:v>
                </c:pt>
                <c:pt idx="348">
                  <c:v>-96.827448151432193</c:v>
                </c:pt>
                <c:pt idx="349">
                  <c:v>-100.13719945772699</c:v>
                </c:pt>
                <c:pt idx="350">
                  <c:v>-103.435394574455</c:v>
                </c:pt>
                <c:pt idx="351">
                  <c:v>-106.72016528775001</c:v>
                </c:pt>
                <c:pt idx="352">
                  <c:v>-109.989841719035</c:v>
                </c:pt>
                <c:pt idx="353">
                  <c:v>-113.24294739602701</c:v>
                </c:pt>
                <c:pt idx="354">
                  <c:v>-116.47819190824001</c:v>
                </c:pt>
                <c:pt idx="355">
                  <c:v>-119.694461624971</c:v>
                </c:pt>
                <c:pt idx="356">
                  <c:v>-122.890815098587</c:v>
                </c:pt>
                <c:pt idx="357">
                  <c:v>-126.06644920596899</c:v>
                </c:pt>
                <c:pt idx="358">
                  <c:v>-129.220716147052</c:v>
                </c:pt>
                <c:pt idx="359">
                  <c:v>-132.35309362482201</c:v>
                </c:pt>
                <c:pt idx="360">
                  <c:v>-135.46317593459</c:v>
                </c:pt>
                <c:pt idx="361">
                  <c:v>-138.55066165401399</c:v>
                </c:pt>
                <c:pt idx="362">
                  <c:v>-141.61534183658699</c:v>
                </c:pt>
                <c:pt idx="363">
                  <c:v>-144.657088863665</c:v>
                </c:pt>
                <c:pt idx="364">
                  <c:v>-147.67584606588301</c:v>
                </c:pt>
                <c:pt idx="365">
                  <c:v>-150.67161818599101</c:v>
                </c:pt>
                <c:pt idx="366">
                  <c:v>-153.64446272220999</c:v>
                </c:pt>
                <c:pt idx="367">
                  <c:v>-156.59448216331199</c:v>
                </c:pt>
                <c:pt idx="368">
                  <c:v>-159.52181710421101</c:v>
                </c:pt>
                <c:pt idx="369">
                  <c:v>-162.42664021363899</c:v>
                </c:pt>
                <c:pt idx="370">
                  <c:v>-165.30915101208399</c:v>
                </c:pt>
                <c:pt idx="371">
                  <c:v>-168.169571409897</c:v>
                </c:pt>
                <c:pt idx="372">
                  <c:v>-171.00814194756299</c:v>
                </c:pt>
                <c:pt idx="373">
                  <c:v>-173.825164215017</c:v>
                </c:pt>
                <c:pt idx="374">
                  <c:v>-176.62081742561401</c:v>
                </c:pt>
                <c:pt idx="375">
                  <c:v>-179.39542577472099</c:v>
                </c:pt>
                <c:pt idx="376">
                  <c:v>-182.14927867566601</c:v>
                </c:pt>
                <c:pt idx="377">
                  <c:v>-184.88267382542099</c:v>
                </c:pt>
                <c:pt idx="378">
                  <c:v>-187.59591642775001</c:v>
                </c:pt>
                <c:pt idx="379">
                  <c:v>-190.289318730373</c:v>
                </c:pt>
                <c:pt idx="380">
                  <c:v>-192.96319983654899</c:v>
                </c:pt>
                <c:pt idx="381">
                  <c:v>-195.61788575521999</c:v>
                </c:pt>
                <c:pt idx="382">
                  <c:v>-198.25370965936099</c:v>
                </c:pt>
                <c:pt idx="383">
                  <c:v>-200.871012329471</c:v>
                </c:pt>
                <c:pt idx="384">
                  <c:v>-203.47014276235501</c:v>
                </c:pt>
                <c:pt idx="385">
                  <c:v>-206.05145893192599</c:v>
                </c:pt>
                <c:pt idx="386">
                  <c:v>-208.61533936004801</c:v>
                </c:pt>
                <c:pt idx="387">
                  <c:v>-211.16214141443399</c:v>
                </c:pt>
                <c:pt idx="388">
                  <c:v>-213.69226669406899</c:v>
                </c:pt>
                <c:pt idx="389">
                  <c:v>-216.20611956023799</c:v>
                </c:pt>
                <c:pt idx="390">
                  <c:v>-218.70411934423899</c:v>
                </c:pt>
                <c:pt idx="391">
                  <c:v>-221.18670204064099</c:v>
                </c:pt>
                <c:pt idx="392">
                  <c:v>-223.654322208396</c:v>
                </c:pt>
                <c:pt idx="393">
                  <c:v>-226.10745510988301</c:v>
                </c:pt>
                <c:pt idx="394">
                  <c:v>-228.546599119392</c:v>
                </c:pt>
                <c:pt idx="395">
                  <c:v>-230.97226714845101</c:v>
                </c:pt>
                <c:pt idx="396">
                  <c:v>-233.38503745307</c:v>
                </c:pt>
                <c:pt idx="397">
                  <c:v>-235.78548191302801</c:v>
                </c:pt>
                <c:pt idx="398">
                  <c:v>-238.17422220491301</c:v>
                </c:pt>
                <c:pt idx="399">
                  <c:v>-240.551920534723</c:v>
                </c:pt>
                <c:pt idx="400">
                  <c:v>-242.919284392066</c:v>
                </c:pt>
              </c:numCache>
            </c:numRef>
          </c:yVal>
          <c:smooth val="1"/>
          <c:extLst>
            <c:ext xmlns:c16="http://schemas.microsoft.com/office/drawing/2014/chart" uri="{C3380CC4-5D6E-409C-BE32-E72D297353CC}">
              <c16:uniqueId val="{00000003-18A0-4BFF-867D-F0A2D479A385}"/>
            </c:ext>
          </c:extLst>
        </c:ser>
        <c:dLbls>
          <c:showLegendKey val="0"/>
          <c:showVal val="0"/>
          <c:showCatName val="0"/>
          <c:showSerName val="0"/>
          <c:showPercent val="0"/>
          <c:showBubbleSize val="0"/>
        </c:dLbls>
        <c:axId val="53645696"/>
        <c:axId val="53647232"/>
      </c:scatterChart>
      <c:valAx>
        <c:axId val="536375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53639424"/>
        <c:crossesAt val="0"/>
        <c:crossBetween val="midCat"/>
      </c:valAx>
      <c:valAx>
        <c:axId val="5363942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53637504"/>
        <c:crossesAt val="100"/>
        <c:crossBetween val="midCat"/>
        <c:majorUnit val="20"/>
      </c:valAx>
      <c:valAx>
        <c:axId val="53645696"/>
        <c:scaling>
          <c:logBase val="10"/>
          <c:orientation val="minMax"/>
        </c:scaling>
        <c:delete val="1"/>
        <c:axPos val="b"/>
        <c:numFmt formatCode="0" sourceLinked="1"/>
        <c:majorTickMark val="out"/>
        <c:minorTickMark val="none"/>
        <c:tickLblPos val="nextTo"/>
        <c:crossAx val="53647232"/>
        <c:crossesAt val="0"/>
        <c:crossBetween val="midCat"/>
      </c:valAx>
      <c:valAx>
        <c:axId val="5364723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zh-TW"/>
          </a:p>
        </c:txPr>
        <c:crossAx val="53645696"/>
        <c:crosses val="max"/>
        <c:crossBetween val="midCat"/>
        <c:majorUnit val="40"/>
      </c:valAx>
    </c:plotArea>
    <c:legend>
      <c:legendPos val="r"/>
      <c:layout>
        <c:manualLayout>
          <c:xMode val="edge"/>
          <c:yMode val="edge"/>
          <c:x val="0.1390747623213765"/>
          <c:y val="0.59156490929387739"/>
          <c:w val="0.13090211207344732"/>
          <c:h val="0.17387559129788718"/>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74467</xdr:colOff>
      <xdr:row>44</xdr:row>
      <xdr:rowOff>45893</xdr:rowOff>
    </xdr:from>
    <xdr:to>
      <xdr:col>12</xdr:col>
      <xdr:colOff>579293</xdr:colOff>
      <xdr:row>66</xdr:row>
      <xdr:rowOff>55418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485777</xdr:colOff>
      <xdr:row>0</xdr:row>
      <xdr:rowOff>19050</xdr:rowOff>
    </xdr:from>
    <xdr:to>
      <xdr:col>0</xdr:col>
      <xdr:colOff>2403158</xdr:colOff>
      <xdr:row>2</xdr:row>
      <xdr:rowOff>187528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85777" y="19050"/>
          <a:ext cx="1928811" cy="516458"/>
        </a:xfrm>
        <a:prstGeom prst="rect">
          <a:avLst/>
        </a:prstGeom>
      </xdr:spPr>
    </xdr:pic>
    <xdr:clientData/>
  </xdr:twoCellAnchor>
  <xdr:twoCellAnchor editAs="oneCell">
    <xdr:from>
      <xdr:col>3</xdr:col>
      <xdr:colOff>112566</xdr:colOff>
      <xdr:row>6</xdr:row>
      <xdr:rowOff>8660</xdr:rowOff>
    </xdr:from>
    <xdr:to>
      <xdr:col>12</xdr:col>
      <xdr:colOff>554600</xdr:colOff>
      <xdr:row>22</xdr:row>
      <xdr:rowOff>21358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6407" y="1134342"/>
          <a:ext cx="6411727" cy="322983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xdr:colOff>
      <xdr:row>103</xdr:row>
      <xdr:rowOff>0</xdr:rowOff>
    </xdr:from>
    <xdr:to>
      <xdr:col>20</xdr:col>
      <xdr:colOff>490538</xdr:colOff>
      <xdr:row>114</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Arial" charset="0"/>
                  <a:ea typeface="+mn-ea"/>
                  <a:cs typeface="Arial" charset="0"/>
                </a:rPr>
                <a:t>𝑅_</a:t>
              </a:r>
              <a:r>
                <a:rPr lang="en-US" sz="1100" b="0" i="0" kern="1200">
                  <a:solidFill>
                    <a:schemeClr val="tx1"/>
                  </a:solidFill>
                  <a:effectLst/>
                  <a:latin typeface="Cambria Math"/>
                  <a:ea typeface="+mn-ea"/>
                  <a:cs typeface="Arial" charset="0"/>
                </a:rPr>
                <a:t>2 </a:t>
              </a:r>
              <a:r>
                <a:rPr lang="en-US" sz="1100" b="0" i="0" kern="1200">
                  <a:solidFill>
                    <a:schemeClr val="tx1"/>
                  </a:solidFill>
                  <a:effectLst/>
                  <a:latin typeface="Arial" charset="0"/>
                  <a:ea typeface="+mn-ea"/>
                  <a:cs typeface="Arial" charset="0"/>
                </a:rPr>
                <a:t>𝐶_</a:t>
              </a:r>
              <a:r>
                <a:rPr lang="en-US" sz="1100" b="0" i="0" kern="1200">
                  <a:solidFill>
                    <a:schemeClr val="tx1"/>
                  </a:solidFill>
                  <a:effectLst/>
                  <a:latin typeface="Cambria Math"/>
                  <a:ea typeface="+mn-ea"/>
                  <a:cs typeface="Arial" charset="0"/>
                </a:rPr>
                <a:t>𝑓𝑓</a:t>
              </a:r>
              <a:r>
                <a:rPr lang="en-US" sz="1400" b="0" i="0" kern="1200">
                  <a:solidFill>
                    <a:schemeClr val="tx1"/>
                  </a:solidFill>
                  <a:effectLst/>
                  <a:latin typeface="Cambria Math"/>
                  <a:ea typeface="+mn-ea"/>
                  <a:cs typeface="Arial" charset="0"/>
                </a:rPr>
                <a:t> ))/(</a:t>
              </a:r>
              <a:r>
                <a:rPr lang="en-US" sz="1100" b="0" i="0" kern="1200">
                  <a:solidFill>
                    <a:schemeClr val="tx1"/>
                  </a:solidFill>
                  <a:effectLst/>
                  <a:latin typeface="Arial" charset="0"/>
                  <a:ea typeface="+mn-ea"/>
                  <a:cs typeface="Arial" charset="0"/>
                </a:rPr>
                <a:t>1+𝑠/(</a:t>
              </a:r>
              <a:r>
                <a:rPr lang="en-US" sz="1100" b="0" i="0" kern="1200">
                  <a:solidFill>
                    <a:schemeClr val="tx1"/>
                  </a:solidFill>
                  <a:effectLst/>
                  <a:latin typeface="Cambria Math"/>
                  <a:ea typeface="+mn-ea"/>
                  <a:cs typeface="Arial" charset="0"/>
                </a:rPr>
                <a:t>(𝑅_1∗𝑅_2)/(</a:t>
              </a:r>
              <a:r>
                <a:rPr lang="en-US" sz="1100" b="0" i="0" kern="1200">
                  <a:solidFill>
                    <a:schemeClr val="tx1"/>
                  </a:solidFill>
                  <a:effectLst/>
                  <a:latin typeface="Arial" charset="0"/>
                  <a:ea typeface="+mn-ea"/>
                  <a:cs typeface="Arial" charset="0"/>
                </a:rPr>
                <a:t>𝑅_1</a:t>
              </a:r>
              <a:r>
                <a:rPr lang="en-US" sz="1100" b="0" i="0" kern="1200">
                  <a:solidFill>
                    <a:schemeClr val="tx1"/>
                  </a:solidFill>
                  <a:effectLst/>
                  <a:latin typeface="Cambria Math"/>
                  <a:ea typeface="+mn-ea"/>
                  <a:cs typeface="Arial" charset="0"/>
                </a:rPr>
                <a:t>+</a:t>
              </a:r>
              <a:r>
                <a:rPr lang="en-US" sz="1100" b="0" i="0" kern="1200">
                  <a:solidFill>
                    <a:schemeClr val="tx1"/>
                  </a:solidFill>
                  <a:effectLst/>
                  <a:latin typeface="Arial" charset="0"/>
                  <a:ea typeface="+mn-ea"/>
                  <a:cs typeface="Arial" charset="0"/>
                </a:rPr>
                <a:t>𝑅_2</a:t>
              </a:r>
              <a:r>
                <a:rPr lang="en-US" sz="1100" b="0" i="0" kern="1200">
                  <a:solidFill>
                    <a:schemeClr val="tx1"/>
                  </a:solidFill>
                  <a:effectLst/>
                  <a:latin typeface="Cambria Math"/>
                  <a:ea typeface="+mn-ea"/>
                  <a:cs typeface="Arial" charset="0"/>
                </a:rPr>
                <a:t> ) </a:t>
              </a:r>
              <a:r>
                <a:rPr lang="en-US" sz="1100" b="0" i="0" kern="1200">
                  <a:solidFill>
                    <a:schemeClr val="tx1"/>
                  </a:solidFill>
                  <a:effectLst/>
                  <a:latin typeface="Arial" charset="0"/>
                  <a:ea typeface="+mn-ea"/>
                  <a:cs typeface="Arial" charset="0"/>
                </a:rPr>
                <a:t>𝐶_𝑓𝑓 )</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twoCellAnchor editAs="oneCell">
    <xdr:from>
      <xdr:col>13</xdr:col>
      <xdr:colOff>42862</xdr:colOff>
      <xdr:row>31</xdr:row>
      <xdr:rowOff>19050</xdr:rowOff>
    </xdr:from>
    <xdr:to>
      <xdr:col>17</xdr:col>
      <xdr:colOff>566760</xdr:colOff>
      <xdr:row>34</xdr:row>
      <xdr:rowOff>123830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9234487" y="6419850"/>
          <a:ext cx="2962298" cy="676280"/>
        </a:xfrm>
        <a:prstGeom prst="rect">
          <a:avLst/>
        </a:prstGeom>
      </xdr:spPr>
    </xdr:pic>
    <xdr:clientData/>
  </xdr:twoCellAnchor>
  <xdr:twoCellAnchor editAs="oneCell">
    <xdr:from>
      <xdr:col>13</xdr:col>
      <xdr:colOff>123825</xdr:colOff>
      <xdr:row>36</xdr:row>
      <xdr:rowOff>104775</xdr:rowOff>
    </xdr:from>
    <xdr:to>
      <xdr:col>18</xdr:col>
      <xdr:colOff>266725</xdr:colOff>
      <xdr:row>40</xdr:row>
      <xdr:rowOff>123830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9315450" y="7458075"/>
          <a:ext cx="3190900" cy="781055"/>
        </a:xfrm>
        <a:prstGeom prst="rect">
          <a:avLst/>
        </a:prstGeom>
      </xdr:spPr>
    </xdr:pic>
    <xdr:clientData/>
  </xdr:twoCellAnchor>
  <xdr:twoCellAnchor editAs="oneCell">
    <xdr:from>
      <xdr:col>5</xdr:col>
      <xdr:colOff>28576</xdr:colOff>
      <xdr:row>1</xdr:row>
      <xdr:rowOff>33337</xdr:rowOff>
    </xdr:from>
    <xdr:to>
      <xdr:col>11</xdr:col>
      <xdr:colOff>9554</xdr:colOff>
      <xdr:row>18</xdr:row>
      <xdr:rowOff>128612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4633914" y="642937"/>
          <a:ext cx="3867178" cy="3390925"/>
        </a:xfrm>
        <a:prstGeom prst="rect">
          <a:avLst/>
        </a:prstGeom>
      </xdr:spPr>
    </xdr:pic>
    <xdr:clientData/>
  </xdr:twoCellAnchor>
  <xdr:twoCellAnchor>
    <xdr:from>
      <xdr:col>3</xdr:col>
      <xdr:colOff>117230</xdr:colOff>
      <xdr:row>51</xdr:row>
      <xdr:rowOff>65943</xdr:rowOff>
    </xdr:from>
    <xdr:to>
      <xdr:col>13</xdr:col>
      <xdr:colOff>289759</xdr:colOff>
      <xdr:row>73</xdr:row>
      <xdr:rowOff>109085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152400</xdr:colOff>
      <xdr:row>75</xdr:row>
      <xdr:rowOff>152400</xdr:rowOff>
    </xdr:from>
    <xdr:to>
      <xdr:col>13</xdr:col>
      <xdr:colOff>324929</xdr:colOff>
      <xdr:row>98</xdr:row>
      <xdr:rowOff>5042</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223837</xdr:colOff>
      <xdr:row>43</xdr:row>
      <xdr:rowOff>133350</xdr:rowOff>
    </xdr:from>
    <xdr:to>
      <xdr:col>14</xdr:col>
      <xdr:colOff>261966</xdr:colOff>
      <xdr:row>52</xdr:row>
      <xdr:rowOff>66686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958262" y="10153650"/>
          <a:ext cx="3924329" cy="15621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228599</xdr:colOff>
      <xdr:row>25</xdr:row>
      <xdr:rowOff>136071</xdr:rowOff>
    </xdr:from>
    <xdr:to>
      <xdr:col>23</xdr:col>
      <xdr:colOff>581024</xdr:colOff>
      <xdr:row>60</xdr:row>
      <xdr:rowOff>164646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0</xdr:row>
      <xdr:rowOff>27214</xdr:rowOff>
    </xdr:from>
    <xdr:to>
      <xdr:col>23</xdr:col>
      <xdr:colOff>414083</xdr:colOff>
      <xdr:row>23</xdr:row>
      <xdr:rowOff>179047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021286" y="27214"/>
          <a:ext cx="7476190" cy="4533333"/>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psearch.cn.murata.com/capacitor/product/GCM31CR71C106KA64%23.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M79"/>
  <sheetViews>
    <sheetView tabSelected="1" zoomScaleNormal="100" workbookViewId="0">
      <selection activeCell="B11" sqref="B11"/>
    </sheetView>
  </sheetViews>
  <sheetFormatPr defaultColWidth="9.19921875" defaultRowHeight="14.5" x14ac:dyDescent="0.3"/>
  <cols>
    <col min="1" max="1" width="49.3984375" style="38" customWidth="1"/>
    <col min="2" max="2" width="10.3984375" style="38" customWidth="1"/>
    <col min="3" max="3" width="11.3984375" style="38" customWidth="1"/>
    <col min="4" max="4" width="10.796875" style="38" customWidth="1"/>
    <col min="5" max="7" width="9.19921875" style="38"/>
    <col min="8" max="8" width="13.19921875" style="38" customWidth="1"/>
    <col min="9" max="11" width="9.19921875" style="38"/>
    <col min="12" max="12" width="11" style="38" customWidth="1"/>
    <col min="13" max="13" width="9.19921875" style="38" customWidth="1"/>
    <col min="14" max="14" width="3.796875" style="38" customWidth="1"/>
    <col min="15" max="19" width="9.19921875" style="38"/>
    <col min="20" max="20" width="9.19921875" style="38" customWidth="1"/>
    <col min="21" max="16384" width="9.19921875" style="38"/>
  </cols>
  <sheetData>
    <row r="1" spans="1:46 16367:16367" ht="15" customHeight="1" x14ac:dyDescent="0.3">
      <c r="A1" s="250"/>
      <c r="B1" s="251" t="s">
        <v>257</v>
      </c>
      <c r="C1" s="251"/>
      <c r="D1" s="251"/>
      <c r="E1" s="251"/>
      <c r="F1" s="251"/>
      <c r="G1" s="251"/>
      <c r="H1" s="251"/>
      <c r="I1" s="251"/>
      <c r="J1" s="251"/>
      <c r="K1" s="251"/>
      <c r="L1" s="251"/>
      <c r="M1" s="251"/>
      <c r="N1" s="195"/>
      <c r="O1" s="151"/>
      <c r="P1" s="151"/>
      <c r="Q1" s="151"/>
      <c r="R1" s="151"/>
      <c r="S1" s="39"/>
      <c r="T1" s="39" t="s">
        <v>332</v>
      </c>
      <c r="U1" s="39"/>
      <c r="V1" s="39"/>
    </row>
    <row r="2" spans="1:46 16367:16367" ht="15" customHeight="1" x14ac:dyDescent="0.3">
      <c r="A2" s="250"/>
      <c r="B2" s="251"/>
      <c r="C2" s="251"/>
      <c r="D2" s="251"/>
      <c r="E2" s="251"/>
      <c r="F2" s="251"/>
      <c r="G2" s="251"/>
      <c r="H2" s="251"/>
      <c r="I2" s="251"/>
      <c r="J2" s="251"/>
      <c r="K2" s="251"/>
      <c r="L2" s="251"/>
      <c r="M2" s="251"/>
      <c r="N2" s="195"/>
      <c r="O2" s="151"/>
      <c r="P2" s="151"/>
      <c r="Q2" s="151"/>
      <c r="R2" s="151"/>
      <c r="S2" s="39"/>
      <c r="T2" s="39" t="s">
        <v>333</v>
      </c>
      <c r="U2" s="39"/>
      <c r="V2" s="39"/>
      <c r="W2" s="223"/>
    </row>
    <row r="3" spans="1:46 16367:16367" ht="15.75" customHeight="1" thickBot="1" x14ac:dyDescent="0.35">
      <c r="A3" s="250"/>
      <c r="B3" s="251"/>
      <c r="C3" s="251"/>
      <c r="D3" s="251"/>
      <c r="E3" s="251"/>
      <c r="F3" s="251"/>
      <c r="G3" s="251"/>
      <c r="H3" s="251"/>
      <c r="I3" s="251"/>
      <c r="J3" s="251"/>
      <c r="K3" s="251"/>
      <c r="L3" s="251"/>
      <c r="M3" s="251"/>
      <c r="N3" s="195"/>
      <c r="O3" s="151"/>
      <c r="P3" s="151"/>
      <c r="Q3" s="151"/>
      <c r="R3" s="151"/>
      <c r="S3" s="39"/>
      <c r="T3" s="39" t="s">
        <v>324</v>
      </c>
      <c r="U3" s="39">
        <f>1-Vinmin*B12/100/B10</f>
        <v>0.74392696629213484</v>
      </c>
      <c r="V3" s="224"/>
      <c r="W3" s="225"/>
      <c r="X3" s="223"/>
    </row>
    <row r="4" spans="1:46 16367:16367" ht="14.25" customHeight="1" thickBot="1" x14ac:dyDescent="0.35">
      <c r="A4" s="1"/>
      <c r="B4" s="46"/>
      <c r="C4" s="194" t="s">
        <v>1</v>
      </c>
      <c r="D4" s="2"/>
      <c r="E4" s="1"/>
      <c r="F4" s="1"/>
      <c r="G4" s="2" t="s">
        <v>99</v>
      </c>
      <c r="H4" s="1"/>
      <c r="I4" s="1"/>
      <c r="J4" s="1"/>
      <c r="K4" s="2" t="s">
        <v>100</v>
      </c>
      <c r="L4" s="1"/>
      <c r="M4" s="1"/>
      <c r="N4" s="195"/>
      <c r="O4" s="151"/>
      <c r="P4" s="151"/>
      <c r="Q4" s="151"/>
      <c r="R4" s="151"/>
      <c r="S4" s="39"/>
      <c r="T4" s="39" t="s">
        <v>325</v>
      </c>
      <c r="U4" s="226">
        <f>1-Vinmax*B12/100/B10</f>
        <v>0.72796910112359559</v>
      </c>
      <c r="V4" s="224"/>
      <c r="W4" s="225"/>
      <c r="X4" s="223"/>
    </row>
    <row r="5" spans="1:46 16367:16367" ht="14.25" customHeight="1" x14ac:dyDescent="0.3">
      <c r="A5" s="243" t="s">
        <v>111</v>
      </c>
      <c r="B5" s="244"/>
      <c r="C5" s="245"/>
      <c r="D5" s="246" t="s">
        <v>353</v>
      </c>
      <c r="E5" s="247"/>
      <c r="F5" s="247"/>
      <c r="G5" s="247"/>
      <c r="H5" s="247"/>
      <c r="I5" s="247"/>
      <c r="J5" s="247"/>
      <c r="K5" s="247"/>
      <c r="L5" s="247"/>
      <c r="M5" s="248"/>
      <c r="N5" s="195"/>
      <c r="O5" s="151"/>
      <c r="P5" s="151"/>
      <c r="Q5" s="151"/>
      <c r="R5" s="151"/>
      <c r="S5" s="39"/>
      <c r="T5" s="39" t="s">
        <v>326</v>
      </c>
      <c r="U5" s="39">
        <v>0.8</v>
      </c>
      <c r="V5" s="224"/>
      <c r="W5" s="225"/>
      <c r="X5" s="223"/>
    </row>
    <row r="6" spans="1:46 16367:16367" ht="14.25" customHeight="1" x14ac:dyDescent="0.3">
      <c r="A6" s="186" t="s">
        <v>315</v>
      </c>
      <c r="B6" s="187" t="s">
        <v>316</v>
      </c>
      <c r="C6" s="188" t="s">
        <v>314</v>
      </c>
      <c r="D6" s="47"/>
      <c r="E6" s="151"/>
      <c r="F6" s="151"/>
      <c r="G6" s="151"/>
      <c r="H6" s="151"/>
      <c r="I6" s="151"/>
      <c r="J6" s="151"/>
      <c r="K6" s="151"/>
      <c r="L6" s="151"/>
      <c r="M6" s="151"/>
      <c r="N6" s="195"/>
      <c r="O6" s="151"/>
      <c r="P6" s="151"/>
      <c r="Q6" s="151"/>
      <c r="R6" s="151"/>
      <c r="S6" s="39"/>
      <c r="T6" s="39" t="s">
        <v>327</v>
      </c>
      <c r="U6" s="39">
        <v>2</v>
      </c>
      <c r="V6" s="224"/>
      <c r="W6" s="225"/>
      <c r="X6" s="223"/>
    </row>
    <row r="7" spans="1:46 16367:16367" ht="17.5" x14ac:dyDescent="0.3">
      <c r="A7" s="157" t="s">
        <v>317</v>
      </c>
      <c r="B7" s="44">
        <v>4.798</v>
      </c>
      <c r="C7" s="3" t="s">
        <v>0</v>
      </c>
      <c r="E7" s="151"/>
      <c r="F7" s="151"/>
      <c r="G7" s="151"/>
      <c r="H7" s="151"/>
      <c r="I7" s="151"/>
      <c r="J7" s="151"/>
      <c r="K7" s="151"/>
      <c r="L7" s="151"/>
      <c r="M7" s="151"/>
      <c r="N7" s="195"/>
      <c r="O7" s="151"/>
      <c r="P7" s="151"/>
      <c r="Q7" s="151"/>
      <c r="R7" s="151"/>
      <c r="S7" s="39"/>
      <c r="T7" s="39" t="s">
        <v>328</v>
      </c>
      <c r="U7" s="39">
        <f>Vinmin*U3/U5/B13</f>
        <v>2.2308509901685394</v>
      </c>
      <c r="V7" s="224"/>
      <c r="W7" s="225"/>
      <c r="X7" s="223"/>
    </row>
    <row r="8" spans="1:46 16367:16367" ht="17.5" x14ac:dyDescent="0.3">
      <c r="A8" s="157" t="s">
        <v>319</v>
      </c>
      <c r="B8" s="44">
        <v>5.0110000000000001</v>
      </c>
      <c r="C8" s="3" t="s">
        <v>0</v>
      </c>
      <c r="E8" s="151"/>
      <c r="F8" s="151"/>
      <c r="G8" s="151"/>
      <c r="H8" s="151"/>
      <c r="I8" s="151"/>
      <c r="J8" s="151"/>
      <c r="K8" s="151"/>
      <c r="L8" s="151"/>
      <c r="M8" s="151"/>
      <c r="N8" s="195"/>
      <c r="O8" s="151"/>
      <c r="P8" s="151"/>
      <c r="Q8" s="151"/>
      <c r="R8" s="227"/>
      <c r="S8" s="39"/>
      <c r="T8" s="39" t="s">
        <v>329</v>
      </c>
      <c r="U8" s="94">
        <f>Vinmin*U3/U6/B13</f>
        <v>0.89234039606741578</v>
      </c>
      <c r="V8" s="224"/>
      <c r="W8" s="225"/>
      <c r="X8" s="223"/>
    </row>
    <row r="9" spans="1:46 16367:16367" ht="17.5" x14ac:dyDescent="0.3">
      <c r="A9" s="157" t="s">
        <v>318</v>
      </c>
      <c r="B9" s="44">
        <v>5.0970000000000004</v>
      </c>
      <c r="C9" s="3" t="s">
        <v>0</v>
      </c>
      <c r="E9" s="151"/>
      <c r="F9" s="151"/>
      <c r="G9" s="151"/>
      <c r="H9" s="151"/>
      <c r="I9" s="151"/>
      <c r="J9" s="151"/>
      <c r="K9" s="151"/>
      <c r="L9" s="151"/>
      <c r="M9" s="151"/>
      <c r="N9" s="195"/>
      <c r="O9" s="151"/>
      <c r="P9" s="151"/>
      <c r="Q9" s="151"/>
      <c r="R9" s="151"/>
      <c r="S9" s="39"/>
      <c r="T9" s="39" t="s">
        <v>330</v>
      </c>
      <c r="U9" s="94">
        <f>Vinmax*U4/U5/B13</f>
        <v>2.3190365677668541</v>
      </c>
      <c r="V9" s="224"/>
      <c r="W9" s="225"/>
      <c r="X9" s="223"/>
    </row>
    <row r="10" spans="1:46 16367:16367" ht="17.5" x14ac:dyDescent="0.3">
      <c r="A10" s="158" t="s">
        <v>321</v>
      </c>
      <c r="B10" s="44">
        <v>17.8</v>
      </c>
      <c r="C10" s="3" t="s">
        <v>0</v>
      </c>
      <c r="E10" s="151"/>
      <c r="F10" s="151"/>
      <c r="G10" s="151"/>
      <c r="H10" s="151"/>
      <c r="I10" s="151"/>
      <c r="J10" s="151"/>
      <c r="K10" s="151"/>
      <c r="L10" s="151"/>
      <c r="M10" s="151"/>
      <c r="N10" s="195"/>
      <c r="O10" s="151"/>
      <c r="P10" s="151"/>
      <c r="Q10" s="151"/>
      <c r="R10" s="151"/>
      <c r="S10" s="39"/>
      <c r="T10" s="39" t="s">
        <v>331</v>
      </c>
      <c r="U10" s="39">
        <f>Vinmax*U4/U6/B13</f>
        <v>0.9276146271067417</v>
      </c>
      <c r="V10" s="224"/>
      <c r="W10" s="225"/>
      <c r="X10" s="223"/>
    </row>
    <row r="11" spans="1:46 16367:16367" x14ac:dyDescent="0.3">
      <c r="A11" s="158" t="s">
        <v>3</v>
      </c>
      <c r="B11" s="44">
        <v>0.56533999999999995</v>
      </c>
      <c r="C11" s="3" t="s">
        <v>4</v>
      </c>
      <c r="E11" s="151"/>
      <c r="F11" s="151"/>
      <c r="G11" s="151"/>
      <c r="H11" s="151"/>
      <c r="I11" s="151"/>
      <c r="J11" s="151"/>
      <c r="K11" s="151"/>
      <c r="L11" s="151"/>
      <c r="M11" s="151"/>
      <c r="N11" s="195"/>
      <c r="O11" s="151"/>
      <c r="P11" s="151"/>
      <c r="Q11" s="151"/>
      <c r="R11" s="151"/>
      <c r="S11" s="39"/>
      <c r="T11" s="228" t="s">
        <v>342</v>
      </c>
      <c r="U11" s="39">
        <f>B10*B11/(B12/100*Vinmin)+B22/2</f>
        <v>2.8026231338079297</v>
      </c>
      <c r="V11" s="224"/>
      <c r="W11" s="225"/>
      <c r="X11" s="223"/>
    </row>
    <row r="12" spans="1:46 16367:16367" x14ac:dyDescent="0.3">
      <c r="A12" s="159" t="s">
        <v>322</v>
      </c>
      <c r="B12" s="44">
        <v>95</v>
      </c>
      <c r="C12" s="4" t="s">
        <v>6</v>
      </c>
      <c r="E12" s="151"/>
      <c r="F12" s="151"/>
      <c r="G12" s="151"/>
      <c r="H12" s="151"/>
      <c r="I12" s="151"/>
      <c r="J12" s="151"/>
      <c r="K12" s="151"/>
      <c r="L12" s="151"/>
      <c r="M12" s="151"/>
      <c r="N12" s="195"/>
      <c r="O12" s="151"/>
      <c r="P12" s="151"/>
      <c r="Q12" s="151"/>
      <c r="R12" s="151"/>
      <c r="S12" s="229"/>
      <c r="T12" s="39" t="s">
        <v>343</v>
      </c>
      <c r="U12" s="39">
        <f>B10*B11/(B12/100*Vin)+B23/2</f>
        <v>2.7256955611734068</v>
      </c>
      <c r="V12" s="229"/>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XEM12" s="36"/>
    </row>
    <row r="13" spans="1:46 16367:16367" x14ac:dyDescent="0.3">
      <c r="A13" s="157" t="s">
        <v>8</v>
      </c>
      <c r="B13" s="167">
        <v>2</v>
      </c>
      <c r="C13" s="160" t="s">
        <v>9</v>
      </c>
      <c r="D13" s="39">
        <f>0.6+(B8-1)*0.8</f>
        <v>3.8088000000000002</v>
      </c>
      <c r="E13" s="151"/>
      <c r="F13" s="151"/>
      <c r="G13" s="151"/>
      <c r="H13" s="151"/>
      <c r="I13" s="151"/>
      <c r="J13" s="151"/>
      <c r="K13" s="151"/>
      <c r="L13" s="151"/>
      <c r="M13" s="151"/>
      <c r="N13" s="195"/>
      <c r="O13" s="151"/>
      <c r="P13" s="151"/>
      <c r="Q13" s="151"/>
      <c r="R13" s="151"/>
      <c r="S13" s="229"/>
      <c r="T13" s="229" t="s">
        <v>344</v>
      </c>
      <c r="U13" s="229">
        <f>B10*B11/(B12/100*Vinmax)+B24/2</f>
        <v>2.6966295504606985</v>
      </c>
      <c r="V13" s="229"/>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row>
    <row r="14" spans="1:46 16367:16367" x14ac:dyDescent="0.3">
      <c r="A14" s="205" t="s">
        <v>320</v>
      </c>
      <c r="B14" s="189">
        <f>41.9/B13-1.05</f>
        <v>19.899999999999999</v>
      </c>
      <c r="C14" s="160" t="s">
        <v>7</v>
      </c>
      <c r="D14" s="39">
        <v>2.2000000000000002</v>
      </c>
      <c r="E14" s="151"/>
      <c r="F14" s="151"/>
      <c r="G14" s="151"/>
      <c r="H14" s="151"/>
      <c r="I14" s="151"/>
      <c r="J14" s="151"/>
      <c r="K14" s="151"/>
      <c r="L14" s="151"/>
      <c r="M14" s="151"/>
      <c r="N14" s="195"/>
      <c r="O14" s="151"/>
      <c r="P14" s="151"/>
      <c r="Q14" s="151"/>
      <c r="R14" s="151"/>
      <c r="S14" s="229"/>
      <c r="T14" s="229"/>
      <c r="U14" s="229"/>
      <c r="V14" s="229"/>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row>
    <row r="15" spans="1:46 16367:16367" x14ac:dyDescent="0.3">
      <c r="A15" s="162" t="s">
        <v>10</v>
      </c>
      <c r="B15" s="163">
        <f>1-Vin*B12/100/B10</f>
        <v>0.7325589887640449</v>
      </c>
      <c r="C15" s="160"/>
      <c r="D15" s="39">
        <v>1</v>
      </c>
      <c r="E15" s="151"/>
      <c r="F15" s="151"/>
      <c r="G15" s="151"/>
      <c r="H15" s="151"/>
      <c r="I15" s="151"/>
      <c r="J15" s="151"/>
      <c r="K15" s="151"/>
      <c r="L15" s="151"/>
      <c r="M15" s="151"/>
      <c r="N15" s="195"/>
      <c r="O15" s="151"/>
      <c r="P15" s="151"/>
      <c r="Q15" s="151"/>
      <c r="R15" s="151"/>
      <c r="S15" s="229"/>
      <c r="T15" s="229" t="s">
        <v>365</v>
      </c>
      <c r="U15" s="229">
        <f>((B10*B11/(B12/100*Vin))^2+1/12*(B23)^2)^0.5</f>
        <v>2.1431955242825267</v>
      </c>
      <c r="V15" s="229" t="s">
        <v>4</v>
      </c>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row>
    <row r="16" spans="1:46 16367:16367" x14ac:dyDescent="0.3">
      <c r="A16" s="164"/>
      <c r="B16" s="165"/>
      <c r="C16" s="166"/>
      <c r="D16" s="151"/>
      <c r="E16" s="151"/>
      <c r="F16" s="151"/>
      <c r="G16" s="151"/>
      <c r="H16" s="151"/>
      <c r="I16" s="151"/>
      <c r="J16" s="151"/>
      <c r="K16" s="151"/>
      <c r="L16" s="151"/>
      <c r="M16" s="94"/>
      <c r="N16" s="196"/>
      <c r="O16" s="3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row>
    <row r="17" spans="1:46" ht="15.5" x14ac:dyDescent="0.3">
      <c r="A17" s="249" t="s">
        <v>112</v>
      </c>
      <c r="B17" s="249"/>
      <c r="C17" s="243"/>
      <c r="D17" s="152"/>
      <c r="E17" s="151"/>
      <c r="F17" s="151"/>
      <c r="G17" s="151"/>
      <c r="H17" s="151"/>
      <c r="I17" s="151"/>
      <c r="J17" s="151"/>
      <c r="K17" s="151"/>
      <c r="L17" s="151"/>
      <c r="M17" s="94"/>
      <c r="N17" s="197"/>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row>
    <row r="18" spans="1:46" x14ac:dyDescent="0.3">
      <c r="A18" s="157" t="s">
        <v>345</v>
      </c>
      <c r="B18" s="167">
        <v>1.1559999999999999</v>
      </c>
      <c r="C18" s="160" t="s">
        <v>4</v>
      </c>
      <c r="D18" s="151"/>
      <c r="E18" s="151"/>
      <c r="F18" s="154"/>
      <c r="G18" s="154"/>
      <c r="H18" s="154"/>
      <c r="I18" s="151"/>
      <c r="J18" s="151"/>
      <c r="K18" s="151"/>
      <c r="L18" s="151"/>
      <c r="M18" s="94"/>
      <c r="N18" s="197"/>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row>
    <row r="19" spans="1:46" x14ac:dyDescent="0.3">
      <c r="A19" s="203" t="s">
        <v>370</v>
      </c>
      <c r="B19" s="163">
        <f>Vinmin*U3/(B18*B13)</f>
        <v>1.5438415156875707</v>
      </c>
      <c r="C19" s="160" t="s">
        <v>338</v>
      </c>
      <c r="D19" s="151"/>
      <c r="E19" s="151"/>
      <c r="F19" s="151"/>
      <c r="G19" s="151"/>
      <c r="H19" s="151"/>
      <c r="I19" s="151"/>
      <c r="J19" s="151"/>
      <c r="K19" s="151"/>
      <c r="L19" s="151"/>
      <c r="M19" s="94"/>
      <c r="N19" s="198"/>
      <c r="V19" s="230"/>
      <c r="W19" s="225"/>
      <c r="X19" s="223"/>
    </row>
    <row r="20" spans="1:46" x14ac:dyDescent="0.3">
      <c r="A20" s="158" t="s">
        <v>103</v>
      </c>
      <c r="B20" s="168">
        <v>1.5</v>
      </c>
      <c r="C20" s="169" t="s">
        <v>339</v>
      </c>
      <c r="D20" s="151"/>
      <c r="E20" s="151"/>
      <c r="F20" s="151"/>
      <c r="G20" s="151"/>
      <c r="H20" s="151"/>
      <c r="I20" s="151"/>
      <c r="J20" s="151"/>
      <c r="K20" s="151"/>
      <c r="L20" s="151"/>
      <c r="M20" s="94"/>
      <c r="N20" s="198"/>
      <c r="V20" s="230"/>
      <c r="W20" s="225"/>
      <c r="X20" s="223"/>
    </row>
    <row r="21" spans="1:46" x14ac:dyDescent="0.3">
      <c r="A21" s="158" t="s">
        <v>138</v>
      </c>
      <c r="B21" s="211">
        <v>20</v>
      </c>
      <c r="C21" s="169" t="s">
        <v>56</v>
      </c>
      <c r="D21" s="151"/>
      <c r="E21" s="151"/>
      <c r="F21" s="151"/>
      <c r="G21" s="151"/>
      <c r="H21" s="151"/>
      <c r="I21" s="151"/>
      <c r="J21" s="151"/>
      <c r="K21" s="151"/>
      <c r="L21" s="151"/>
      <c r="M21" s="94"/>
      <c r="N21" s="198"/>
      <c r="V21" s="230"/>
      <c r="W21" s="225"/>
      <c r="X21" s="223"/>
    </row>
    <row r="22" spans="1:46" ht="17.5" x14ac:dyDescent="0.3">
      <c r="A22" s="158" t="s">
        <v>334</v>
      </c>
      <c r="B22" s="236">
        <f>Vinmin*U3/B20/B13</f>
        <v>1.1897871947565544</v>
      </c>
      <c r="C22" s="169" t="s">
        <v>4</v>
      </c>
      <c r="D22" s="151"/>
      <c r="E22" s="151"/>
      <c r="F22" s="151"/>
      <c r="G22" s="151"/>
      <c r="H22" s="151"/>
      <c r="I22" s="151"/>
      <c r="J22" s="151"/>
      <c r="K22" s="151"/>
      <c r="L22" s="151"/>
      <c r="M22" s="94"/>
      <c r="N22" s="198"/>
      <c r="V22" s="230"/>
      <c r="W22" s="225"/>
      <c r="X22" s="223"/>
    </row>
    <row r="23" spans="1:46" ht="18.75" customHeight="1" x14ac:dyDescent="0.3">
      <c r="A23" s="183" t="s">
        <v>335</v>
      </c>
      <c r="B23" s="163">
        <f>B8*B15/B20/B13</f>
        <v>1.2236176975655431</v>
      </c>
      <c r="C23" s="160" t="s">
        <v>4</v>
      </c>
      <c r="D23" s="151"/>
      <c r="E23" s="151"/>
      <c r="F23" s="151"/>
      <c r="G23" s="151"/>
      <c r="H23" s="151"/>
      <c r="I23" s="151"/>
      <c r="J23" s="151"/>
      <c r="K23" s="151"/>
      <c r="L23" s="151"/>
      <c r="M23" s="94"/>
      <c r="N23" s="197"/>
      <c r="V23" s="230"/>
      <c r="W23" s="225"/>
      <c r="X23" s="223"/>
    </row>
    <row r="24" spans="1:46" ht="17.5" x14ac:dyDescent="0.3">
      <c r="A24" s="158" t="s">
        <v>336</v>
      </c>
      <c r="B24" s="163">
        <f>Vinmax*U4/B20/B13</f>
        <v>1.236819502808989</v>
      </c>
      <c r="C24" s="160" t="s">
        <v>4</v>
      </c>
      <c r="D24" s="151"/>
      <c r="E24" s="151"/>
      <c r="F24" s="151"/>
      <c r="G24" s="151"/>
      <c r="H24" s="151"/>
      <c r="I24" s="151"/>
      <c r="J24" s="151"/>
      <c r="K24" s="151"/>
      <c r="L24" s="151"/>
      <c r="M24" s="94"/>
      <c r="N24" s="197"/>
      <c r="S24" s="36"/>
    </row>
    <row r="25" spans="1:46" x14ac:dyDescent="0.3">
      <c r="A25" s="159" t="s">
        <v>120</v>
      </c>
      <c r="B25" s="163">
        <f>B10*B11/(Vinmin*B12/100)+B22/2</f>
        <v>2.8026231338079297</v>
      </c>
      <c r="C25" s="160" t="s">
        <v>4</v>
      </c>
      <c r="D25" s="151"/>
      <c r="E25" s="151"/>
      <c r="F25" s="151"/>
      <c r="G25" s="151"/>
      <c r="H25" s="151"/>
      <c r="I25" s="151"/>
      <c r="J25" s="153"/>
      <c r="K25" s="151"/>
      <c r="L25" s="151"/>
      <c r="M25" s="94"/>
      <c r="N25" s="197"/>
    </row>
    <row r="26" spans="1:46" x14ac:dyDescent="0.3">
      <c r="A26" s="159" t="s">
        <v>119</v>
      </c>
      <c r="B26" s="163">
        <f>SQRT((B10*B11/Vinmin/B12*100)^2+1/12*(B23)^2)</f>
        <v>2.235808517853632</v>
      </c>
      <c r="C26" s="160" t="s">
        <v>4</v>
      </c>
      <c r="D26" s="151"/>
      <c r="E26" s="151"/>
      <c r="F26" s="151"/>
      <c r="G26" s="151"/>
      <c r="H26" s="151"/>
      <c r="I26" s="151"/>
      <c r="J26" s="153"/>
      <c r="K26" s="151"/>
      <c r="L26" s="151"/>
      <c r="M26" s="94"/>
      <c r="N26" s="197"/>
    </row>
    <row r="27" spans="1:46" x14ac:dyDescent="0.3">
      <c r="A27" s="159" t="s">
        <v>139</v>
      </c>
      <c r="B27" s="168">
        <v>4.8</v>
      </c>
      <c r="C27" s="160" t="s">
        <v>4</v>
      </c>
      <c r="D27" s="155"/>
      <c r="E27" s="151"/>
      <c r="F27" s="151"/>
      <c r="G27" s="151"/>
      <c r="H27" s="151"/>
      <c r="I27" s="151"/>
      <c r="J27" s="151"/>
      <c r="K27" s="151"/>
      <c r="L27" s="151"/>
      <c r="M27" s="94"/>
      <c r="N27" s="197"/>
    </row>
    <row r="28" spans="1:46" x14ac:dyDescent="0.3">
      <c r="A28" s="203" t="s">
        <v>357</v>
      </c>
      <c r="B28" s="163">
        <f>1.184+90.56/B27</f>
        <v>20.050666666666668</v>
      </c>
      <c r="C28" s="160" t="s">
        <v>7</v>
      </c>
      <c r="D28" s="151"/>
      <c r="E28" s="151"/>
      <c r="F28" s="151"/>
      <c r="G28" s="151"/>
      <c r="H28" s="151"/>
      <c r="I28" s="151"/>
      <c r="J28" s="151"/>
      <c r="K28" s="151"/>
      <c r="L28" s="151"/>
      <c r="M28" s="94"/>
      <c r="N28" s="197"/>
    </row>
    <row r="29" spans="1:46" x14ac:dyDescent="0.3">
      <c r="A29" s="166"/>
      <c r="B29" s="166"/>
      <c r="C29" s="166"/>
      <c r="D29" s="50"/>
      <c r="E29" s="93"/>
      <c r="F29" s="151"/>
      <c r="G29" s="151"/>
      <c r="H29" s="151"/>
      <c r="I29" s="151"/>
      <c r="J29" s="151"/>
      <c r="K29" s="151"/>
      <c r="L29" s="93"/>
      <c r="N29" s="199"/>
    </row>
    <row r="30" spans="1:46" ht="15.5" x14ac:dyDescent="0.3">
      <c r="A30" s="249" t="s">
        <v>113</v>
      </c>
      <c r="B30" s="249"/>
      <c r="C30" s="249"/>
      <c r="D30" s="152"/>
      <c r="E30" s="50"/>
      <c r="F30" s="50"/>
      <c r="G30" s="50"/>
      <c r="H30" s="50"/>
      <c r="I30" s="50"/>
      <c r="J30" s="50"/>
      <c r="K30" s="50"/>
      <c r="L30" s="50"/>
      <c r="N30" s="199"/>
    </row>
    <row r="31" spans="1:46" ht="17.5" x14ac:dyDescent="0.3">
      <c r="A31" s="170" t="s">
        <v>122</v>
      </c>
      <c r="B31" s="171">
        <v>90</v>
      </c>
      <c r="C31" s="172" t="s">
        <v>337</v>
      </c>
      <c r="D31" s="50"/>
      <c r="E31" s="50"/>
      <c r="F31" s="50"/>
      <c r="G31" s="50"/>
      <c r="H31" s="50"/>
      <c r="I31" s="50"/>
      <c r="J31" s="50"/>
      <c r="K31" s="50"/>
      <c r="L31" s="50"/>
      <c r="N31" s="199"/>
    </row>
    <row r="32" spans="1:46" x14ac:dyDescent="0.3">
      <c r="A32" s="203" t="s">
        <v>355</v>
      </c>
      <c r="B32" s="163">
        <f>B11*(1-B7*B12/100/B10)/B13/B31*1000</f>
        <v>2.336509284019975</v>
      </c>
      <c r="C32" s="160" t="s">
        <v>347</v>
      </c>
      <c r="D32" s="50"/>
      <c r="E32" s="50"/>
      <c r="F32" s="50"/>
      <c r="G32" s="50"/>
      <c r="H32" s="50"/>
      <c r="I32" s="50"/>
      <c r="J32" s="50"/>
      <c r="K32" s="50"/>
      <c r="L32" s="50"/>
      <c r="N32" s="199"/>
    </row>
    <row r="33" spans="1:14" x14ac:dyDescent="0.3">
      <c r="A33" s="158" t="s">
        <v>258</v>
      </c>
      <c r="B33" s="167">
        <v>10</v>
      </c>
      <c r="C33" s="160" t="s">
        <v>347</v>
      </c>
      <c r="D33" s="50"/>
      <c r="E33" s="50"/>
      <c r="F33" s="50"/>
      <c r="G33" s="50"/>
      <c r="H33" s="50"/>
      <c r="I33" s="50"/>
      <c r="J33" s="50"/>
      <c r="K33" s="50"/>
      <c r="L33" s="50"/>
      <c r="N33" s="199"/>
    </row>
    <row r="34" spans="1:14" x14ac:dyDescent="0.3">
      <c r="A34" s="158" t="s">
        <v>98</v>
      </c>
      <c r="B34" s="167">
        <v>2</v>
      </c>
      <c r="C34" s="169" t="s">
        <v>56</v>
      </c>
      <c r="D34" s="50"/>
      <c r="E34" s="50"/>
      <c r="F34" s="50"/>
      <c r="G34" s="50"/>
      <c r="H34" s="50"/>
      <c r="I34" s="50"/>
      <c r="J34" s="50"/>
      <c r="K34" s="50"/>
      <c r="L34" s="50"/>
      <c r="N34" s="199"/>
    </row>
    <row r="35" spans="1:14" x14ac:dyDescent="0.3">
      <c r="A35" s="157" t="s">
        <v>346</v>
      </c>
      <c r="B35" s="174">
        <f>B11*SQRT(B10/Vinmin-1)</f>
        <v>0.93064633976547861</v>
      </c>
      <c r="C35" s="175" t="s">
        <v>4</v>
      </c>
      <c r="D35" s="156"/>
      <c r="E35" s="50"/>
      <c r="F35" s="50"/>
      <c r="G35" s="50"/>
      <c r="H35" s="50"/>
      <c r="I35" s="50"/>
      <c r="J35" s="50"/>
      <c r="K35" s="50"/>
      <c r="L35" s="50"/>
      <c r="N35" s="199"/>
    </row>
    <row r="36" spans="1:14" x14ac:dyDescent="0.3">
      <c r="A36" s="158" t="s">
        <v>340</v>
      </c>
      <c r="B36" s="219">
        <v>1</v>
      </c>
      <c r="C36" s="169" t="s">
        <v>347</v>
      </c>
      <c r="D36" s="50"/>
      <c r="E36" s="50"/>
      <c r="F36" s="50"/>
      <c r="G36" s="50"/>
      <c r="H36" s="50"/>
      <c r="I36" s="50"/>
      <c r="J36" s="50"/>
      <c r="K36" s="50"/>
      <c r="L36" s="50"/>
      <c r="N36" s="199"/>
    </row>
    <row r="37" spans="1:14" x14ac:dyDescent="0.3">
      <c r="A37" s="176"/>
      <c r="B37" s="177"/>
      <c r="C37" s="178"/>
      <c r="D37" s="50"/>
      <c r="E37" s="50"/>
      <c r="F37" s="50"/>
      <c r="G37" s="50"/>
      <c r="H37" s="50"/>
      <c r="I37" s="50"/>
      <c r="J37" s="50"/>
      <c r="K37" s="50"/>
      <c r="L37" s="50"/>
      <c r="N37" s="199"/>
    </row>
    <row r="38" spans="1:14" ht="15.5" x14ac:dyDescent="0.3">
      <c r="A38" s="243" t="s">
        <v>117</v>
      </c>
      <c r="B38" s="244"/>
      <c r="C38" s="245"/>
      <c r="D38" s="152"/>
      <c r="E38" s="50"/>
      <c r="F38" s="50"/>
      <c r="G38" s="50"/>
      <c r="H38" s="50"/>
      <c r="I38" s="50"/>
      <c r="J38" s="50"/>
      <c r="K38" s="50"/>
      <c r="L38" s="50"/>
      <c r="N38" s="199"/>
    </row>
    <row r="39" spans="1:14" x14ac:dyDescent="0.3">
      <c r="A39" s="158" t="s">
        <v>114</v>
      </c>
      <c r="B39" s="220">
        <v>100</v>
      </c>
      <c r="C39" s="169" t="s">
        <v>5</v>
      </c>
      <c r="D39" s="50"/>
      <c r="E39" s="50"/>
      <c r="F39" s="50"/>
      <c r="G39" s="50"/>
      <c r="H39" s="50"/>
      <c r="I39" s="50"/>
      <c r="J39" s="50"/>
      <c r="K39" s="50"/>
      <c r="L39" s="50"/>
      <c r="N39" s="199"/>
    </row>
    <row r="40" spans="1:14" x14ac:dyDescent="0.3">
      <c r="A40" s="203" t="s">
        <v>356</v>
      </c>
      <c r="B40" s="173">
        <f>B22/(4*B13*1000*B39)*1000000</f>
        <v>1.4872339934456928</v>
      </c>
      <c r="C40" s="169" t="s">
        <v>115</v>
      </c>
      <c r="D40" s="50"/>
      <c r="E40" s="50"/>
      <c r="F40" s="50"/>
      <c r="G40" s="50"/>
      <c r="H40" s="50"/>
      <c r="I40" s="50"/>
      <c r="J40" s="50"/>
      <c r="K40" s="50"/>
      <c r="L40" s="50"/>
      <c r="N40" s="199"/>
    </row>
    <row r="41" spans="1:14" x14ac:dyDescent="0.3">
      <c r="A41" s="158" t="s">
        <v>116</v>
      </c>
      <c r="B41" s="220">
        <v>10</v>
      </c>
      <c r="C41" s="169" t="s">
        <v>115</v>
      </c>
      <c r="D41" s="50"/>
      <c r="E41" s="50"/>
      <c r="F41" s="50"/>
      <c r="G41" s="50"/>
      <c r="H41" s="50"/>
      <c r="I41" s="50"/>
      <c r="J41" s="50"/>
      <c r="K41" s="50"/>
      <c r="L41" s="50"/>
      <c r="N41" s="199"/>
    </row>
    <row r="42" spans="1:14" x14ac:dyDescent="0.3">
      <c r="A42" s="158" t="s">
        <v>121</v>
      </c>
      <c r="B42" s="173">
        <f>B22/SQRT(12)</f>
        <v>0.34346197858553318</v>
      </c>
      <c r="C42" s="169" t="s">
        <v>4</v>
      </c>
      <c r="D42" s="50"/>
      <c r="E42" s="50"/>
      <c r="F42" s="50"/>
      <c r="G42" s="50"/>
      <c r="H42" s="50"/>
      <c r="I42" s="50"/>
      <c r="J42" s="50"/>
      <c r="K42" s="50"/>
      <c r="L42" s="50"/>
      <c r="N42" s="199"/>
    </row>
    <row r="43" spans="1:14" x14ac:dyDescent="0.3">
      <c r="A43" s="166"/>
      <c r="B43" s="166"/>
      <c r="C43" s="166"/>
      <c r="D43" s="50"/>
      <c r="E43" s="50"/>
      <c r="F43" s="50"/>
      <c r="G43" s="50"/>
      <c r="H43" s="50"/>
      <c r="I43" s="50"/>
      <c r="J43" s="50"/>
      <c r="K43" s="50"/>
      <c r="L43" s="50"/>
      <c r="N43" s="199"/>
    </row>
    <row r="44" spans="1:14" ht="15.5" x14ac:dyDescent="0.3">
      <c r="A44" s="191" t="s">
        <v>341</v>
      </c>
      <c r="B44" s="192"/>
      <c r="C44" s="193"/>
      <c r="D44" s="246" t="s">
        <v>354</v>
      </c>
      <c r="E44" s="247"/>
      <c r="F44" s="247"/>
      <c r="G44" s="247"/>
      <c r="H44" s="247"/>
      <c r="I44" s="247"/>
      <c r="J44" s="247"/>
      <c r="K44" s="247"/>
      <c r="L44" s="247"/>
      <c r="M44" s="248"/>
      <c r="N44" s="199"/>
    </row>
    <row r="45" spans="1:14" x14ac:dyDescent="0.3">
      <c r="A45" s="204" t="s">
        <v>375</v>
      </c>
      <c r="B45" s="167">
        <v>0</v>
      </c>
      <c r="C45" s="160" t="s">
        <v>7</v>
      </c>
      <c r="D45" s="232"/>
      <c r="E45" s="232"/>
      <c r="F45" s="232"/>
      <c r="G45" s="232"/>
      <c r="H45" s="232"/>
      <c r="I45" s="232"/>
      <c r="J45" s="232"/>
      <c r="K45" s="232"/>
      <c r="L45" s="232"/>
      <c r="M45" s="232"/>
      <c r="N45" s="199"/>
    </row>
    <row r="46" spans="1:14" x14ac:dyDescent="0.3">
      <c r="A46" s="204" t="s">
        <v>348</v>
      </c>
      <c r="B46" s="168">
        <v>24</v>
      </c>
      <c r="C46" s="160" t="s">
        <v>7</v>
      </c>
      <c r="E46" s="50"/>
      <c r="F46" s="50"/>
      <c r="G46" s="50"/>
      <c r="H46" s="50"/>
      <c r="I46" s="50"/>
      <c r="J46" s="50"/>
      <c r="N46" s="199"/>
    </row>
    <row r="47" spans="1:14" x14ac:dyDescent="0.3">
      <c r="A47" s="204" t="s">
        <v>349</v>
      </c>
      <c r="B47" s="185">
        <f>((B10/0.8)-1)*B46</f>
        <v>510</v>
      </c>
      <c r="C47" s="160" t="s">
        <v>7</v>
      </c>
      <c r="E47" s="50"/>
      <c r="F47" s="50"/>
      <c r="G47" s="50"/>
      <c r="H47" s="50"/>
      <c r="I47" s="50"/>
      <c r="J47" s="50"/>
      <c r="M47" s="50"/>
      <c r="N47" s="200"/>
    </row>
    <row r="48" spans="1:14" x14ac:dyDescent="0.3">
      <c r="A48" s="157" t="s">
        <v>350</v>
      </c>
      <c r="B48" s="185">
        <f>Sheet2!B23/1000</f>
        <v>0.9190669614665179</v>
      </c>
      <c r="C48" s="160" t="s">
        <v>14</v>
      </c>
      <c r="E48" s="50"/>
      <c r="F48" s="50"/>
      <c r="G48" s="50"/>
      <c r="H48" s="50"/>
      <c r="I48" s="50"/>
      <c r="J48" s="50"/>
      <c r="M48" s="50"/>
      <c r="N48" s="200"/>
    </row>
    <row r="49" spans="1:14" ht="17.5" x14ac:dyDescent="0.3">
      <c r="A49" s="157" t="s">
        <v>351</v>
      </c>
      <c r="B49" s="182">
        <f>Sheet2!B26/1000</f>
        <v>7234.3155950861519</v>
      </c>
      <c r="C49" s="160" t="s">
        <v>14</v>
      </c>
      <c r="E49" s="50"/>
      <c r="F49" s="50"/>
      <c r="G49" s="50"/>
      <c r="H49" s="50"/>
      <c r="I49" s="50"/>
      <c r="J49" s="50"/>
      <c r="M49" s="50"/>
      <c r="N49" s="200"/>
    </row>
    <row r="50" spans="1:14" x14ac:dyDescent="0.3">
      <c r="A50" s="157" t="s">
        <v>352</v>
      </c>
      <c r="B50" s="182">
        <f>Sheet2!B24/1000</f>
        <v>219.06190172200132</v>
      </c>
      <c r="C50" s="160" t="s">
        <v>14</v>
      </c>
      <c r="E50" s="50"/>
      <c r="F50" s="50"/>
      <c r="G50" s="50"/>
      <c r="H50" s="50"/>
      <c r="I50" s="50"/>
      <c r="J50" s="50"/>
      <c r="M50" s="50"/>
      <c r="N50" s="200"/>
    </row>
    <row r="51" spans="1:14" x14ac:dyDescent="0.3">
      <c r="A51" s="162" t="s">
        <v>125</v>
      </c>
      <c r="B51" s="185">
        <f>MIN(B50/4,B13*1000/10)</f>
        <v>54.765475430500331</v>
      </c>
      <c r="C51" s="160" t="s">
        <v>14</v>
      </c>
      <c r="D51" s="50"/>
      <c r="E51" s="50"/>
      <c r="F51" s="50"/>
      <c r="G51" s="50"/>
      <c r="H51" s="50"/>
      <c r="I51" s="50"/>
      <c r="J51" s="50"/>
      <c r="K51" s="50"/>
      <c r="M51" s="50"/>
      <c r="N51" s="200"/>
    </row>
    <row r="52" spans="1:14" x14ac:dyDescent="0.3">
      <c r="A52" s="157" t="s">
        <v>126</v>
      </c>
      <c r="B52" s="211">
        <v>20</v>
      </c>
      <c r="C52" s="160" t="s">
        <v>14</v>
      </c>
      <c r="D52" s="50"/>
      <c r="E52" s="50"/>
      <c r="F52" s="50"/>
      <c r="G52" s="50"/>
      <c r="H52" s="50"/>
      <c r="I52" s="50"/>
      <c r="J52" s="50"/>
      <c r="K52" s="50"/>
      <c r="N52" s="199"/>
    </row>
    <row r="53" spans="1:14" x14ac:dyDescent="0.3">
      <c r="A53" s="252" t="s">
        <v>170</v>
      </c>
      <c r="B53" s="252"/>
      <c r="C53" s="253"/>
      <c r="D53" s="50"/>
      <c r="E53" s="50"/>
      <c r="F53" s="50"/>
      <c r="G53" s="50"/>
      <c r="H53" s="50"/>
      <c r="I53" s="50"/>
      <c r="J53" s="50"/>
      <c r="K53" s="50"/>
      <c r="N53" s="199"/>
    </row>
    <row r="54" spans="1:14" x14ac:dyDescent="0.3">
      <c r="A54" s="205" t="s">
        <v>371</v>
      </c>
      <c r="B54" s="189">
        <f>Sheet2!B31</f>
        <v>202.46627147898093</v>
      </c>
      <c r="C54" s="160" t="s">
        <v>7</v>
      </c>
      <c r="D54" s="50"/>
      <c r="E54" s="50"/>
      <c r="F54" s="50"/>
      <c r="G54" s="50"/>
      <c r="H54" s="50"/>
      <c r="I54" s="50"/>
      <c r="J54" s="50"/>
      <c r="K54" s="50"/>
      <c r="N54" s="199"/>
    </row>
    <row r="55" spans="1:14" x14ac:dyDescent="0.3">
      <c r="A55" s="161" t="s">
        <v>373</v>
      </c>
      <c r="B55" s="211">
        <v>200</v>
      </c>
      <c r="C55" s="160" t="s">
        <v>7</v>
      </c>
      <c r="D55" s="50"/>
      <c r="E55" s="50"/>
      <c r="F55" s="50"/>
      <c r="G55" s="50"/>
      <c r="H55" s="50"/>
      <c r="I55" s="50"/>
      <c r="J55" s="50"/>
      <c r="K55" s="50"/>
      <c r="N55" s="199"/>
    </row>
    <row r="56" spans="1:14" x14ac:dyDescent="0.3">
      <c r="A56" s="205" t="s">
        <v>372</v>
      </c>
      <c r="B56" s="202">
        <f>Sheet2!B32</f>
        <v>0.85530358437373522</v>
      </c>
      <c r="C56" s="160" t="s">
        <v>123</v>
      </c>
      <c r="D56" s="50"/>
      <c r="E56" s="50"/>
      <c r="F56" s="50"/>
      <c r="G56" s="50"/>
      <c r="H56" s="50"/>
      <c r="I56" s="50"/>
      <c r="J56" s="50"/>
      <c r="K56" s="50"/>
      <c r="N56" s="199"/>
    </row>
    <row r="57" spans="1:14" x14ac:dyDescent="0.3">
      <c r="A57" s="183" t="s">
        <v>374</v>
      </c>
      <c r="B57" s="168">
        <v>1</v>
      </c>
      <c r="C57" s="160" t="s">
        <v>123</v>
      </c>
      <c r="D57" s="50"/>
      <c r="E57" s="50"/>
      <c r="F57" s="50"/>
      <c r="G57" s="50"/>
      <c r="H57" s="50"/>
      <c r="I57" s="50"/>
      <c r="J57" s="50"/>
      <c r="K57" s="50"/>
      <c r="N57" s="199"/>
    </row>
    <row r="58" spans="1:14" x14ac:dyDescent="0.3">
      <c r="A58" s="161" t="s">
        <v>358</v>
      </c>
      <c r="B58" s="189">
        <f>Sheet2!B33</f>
        <v>0.10866007379547132</v>
      </c>
      <c r="C58" s="160" t="s">
        <v>15</v>
      </c>
      <c r="D58" s="50"/>
      <c r="E58" s="50"/>
      <c r="F58" s="50"/>
      <c r="G58" s="50"/>
      <c r="H58" s="50"/>
      <c r="I58" s="50"/>
      <c r="J58" s="50"/>
      <c r="K58" s="50"/>
      <c r="N58" s="199"/>
    </row>
    <row r="59" spans="1:14" x14ac:dyDescent="0.3">
      <c r="A59" s="183" t="s">
        <v>359</v>
      </c>
      <c r="B59" s="190">
        <v>0</v>
      </c>
      <c r="C59" s="160" t="s">
        <v>15</v>
      </c>
      <c r="D59" s="50"/>
      <c r="E59" s="50"/>
      <c r="F59" s="50"/>
      <c r="G59" s="50"/>
      <c r="H59" s="50"/>
      <c r="I59" s="50"/>
      <c r="J59" s="50"/>
      <c r="K59" s="50"/>
      <c r="N59" s="199"/>
    </row>
    <row r="60" spans="1:14" x14ac:dyDescent="0.3">
      <c r="A60" s="183" t="s">
        <v>360</v>
      </c>
      <c r="B60" s="206">
        <f>Sheet2!B34/1000</f>
        <v>0.79577471545947676</v>
      </c>
      <c r="C60" s="160" t="s">
        <v>14</v>
      </c>
      <c r="D60" s="50"/>
      <c r="E60" s="50"/>
      <c r="F60" s="50"/>
      <c r="G60" s="50"/>
      <c r="H60" s="50"/>
      <c r="I60" s="50"/>
      <c r="J60" s="50"/>
      <c r="K60" s="50"/>
      <c r="N60" s="199"/>
    </row>
    <row r="61" spans="1:14" x14ac:dyDescent="0.3">
      <c r="A61" s="183" t="s">
        <v>361</v>
      </c>
      <c r="B61" s="206">
        <f>Sheet2!B36/1000</f>
        <v>159.15494309189538</v>
      </c>
      <c r="C61" s="160" t="s">
        <v>14</v>
      </c>
      <c r="D61" s="50"/>
      <c r="E61" s="50"/>
      <c r="F61" s="50"/>
      <c r="G61" s="50"/>
      <c r="H61" s="50"/>
      <c r="I61" s="50"/>
      <c r="J61" s="50"/>
      <c r="K61" s="50"/>
      <c r="N61" s="199"/>
    </row>
    <row r="62" spans="1:14" x14ac:dyDescent="0.3">
      <c r="A62" s="158" t="s">
        <v>175</v>
      </c>
      <c r="B62" s="190">
        <v>0</v>
      </c>
      <c r="C62" s="160" t="s">
        <v>15</v>
      </c>
      <c r="D62" s="50"/>
      <c r="E62" s="50"/>
      <c r="F62" s="50"/>
      <c r="G62" s="50"/>
      <c r="H62" s="50"/>
      <c r="I62" s="50"/>
      <c r="J62" s="50"/>
      <c r="K62" s="50"/>
      <c r="N62" s="199"/>
    </row>
    <row r="63" spans="1:14" x14ac:dyDescent="0.3">
      <c r="A63" s="158" t="s">
        <v>376</v>
      </c>
      <c r="B63" s="231" t="str">
        <f>IF(B45&lt;&gt;0,"N/A",IF(B62=0,"N/A",fz_ff/1000))</f>
        <v>N/A</v>
      </c>
      <c r="C63" s="160" t="s">
        <v>14</v>
      </c>
      <c r="D63" s="50"/>
      <c r="E63" s="50"/>
      <c r="F63" s="50"/>
      <c r="G63" s="50"/>
      <c r="H63" s="50"/>
      <c r="I63" s="50"/>
      <c r="J63" s="50"/>
      <c r="K63" s="50"/>
      <c r="N63" s="199"/>
    </row>
    <row r="64" spans="1:14" x14ac:dyDescent="0.3">
      <c r="A64" s="184" t="s">
        <v>176</v>
      </c>
      <c r="B64" s="185">
        <f>Sheet2!BJ9/1000</f>
        <v>20.417379446695318</v>
      </c>
      <c r="C64" s="169" t="s">
        <v>14</v>
      </c>
      <c r="D64" s="50"/>
      <c r="E64" s="50"/>
      <c r="F64" s="50"/>
      <c r="G64" s="50"/>
      <c r="H64" s="50"/>
      <c r="I64" s="50"/>
      <c r="J64" s="50"/>
      <c r="K64" s="50"/>
      <c r="N64" s="199"/>
    </row>
    <row r="65" spans="1:15" x14ac:dyDescent="0.3">
      <c r="A65" s="184" t="s">
        <v>106</v>
      </c>
      <c r="B65" s="185">
        <f>Sheet2!BJ10</f>
        <v>73.603380731370223</v>
      </c>
      <c r="C65" s="160" t="s">
        <v>104</v>
      </c>
      <c r="D65" s="50"/>
      <c r="E65" s="50"/>
      <c r="F65" s="50"/>
      <c r="G65" s="50"/>
      <c r="H65" s="50"/>
      <c r="I65" s="50"/>
      <c r="J65" s="50"/>
      <c r="K65" s="50"/>
      <c r="N65" s="199"/>
    </row>
    <row r="66" spans="1:15" x14ac:dyDescent="0.3">
      <c r="A66" s="184" t="s">
        <v>105</v>
      </c>
      <c r="B66" s="185">
        <f>Sheet2!BJ11*-1</f>
        <v>17.235566089091243</v>
      </c>
      <c r="C66" s="160" t="s">
        <v>75</v>
      </c>
      <c r="D66" s="50"/>
      <c r="E66" s="50"/>
      <c r="F66" s="50"/>
      <c r="G66" s="50"/>
      <c r="H66" s="50"/>
      <c r="I66" s="50"/>
      <c r="J66" s="50"/>
      <c r="K66" s="50"/>
      <c r="N66" s="199"/>
    </row>
    <row r="67" spans="1:15" x14ac:dyDescent="0.3">
      <c r="A67" s="254" t="s">
        <v>178</v>
      </c>
      <c r="B67" s="255"/>
      <c r="C67" s="256"/>
      <c r="N67" s="199"/>
    </row>
    <row r="68" spans="1:15" x14ac:dyDescent="0.3">
      <c r="A68" s="157" t="s">
        <v>177</v>
      </c>
      <c r="B68" s="167">
        <v>0</v>
      </c>
      <c r="C68" s="160" t="s">
        <v>4</v>
      </c>
      <c r="N68" s="199"/>
    </row>
    <row r="69" spans="1:15" x14ac:dyDescent="0.3">
      <c r="A69" s="157" t="s">
        <v>362</v>
      </c>
      <c r="B69" s="163">
        <f>B68/(2&amp;PI()*B33*B64)*10^6</f>
        <v>0</v>
      </c>
      <c r="C69" s="169" t="s">
        <v>5</v>
      </c>
      <c r="E69" s="36"/>
      <c r="F69" s="36"/>
      <c r="G69" s="36"/>
      <c r="H69" s="36"/>
      <c r="I69" s="36"/>
      <c r="J69" s="36"/>
      <c r="N69" s="199"/>
    </row>
    <row r="70" spans="1:15" x14ac:dyDescent="0.3">
      <c r="A70"/>
      <c r="B70"/>
      <c r="C70"/>
      <c r="E70" s="36"/>
      <c r="F70" s="36"/>
      <c r="G70" s="36"/>
      <c r="H70" s="36"/>
      <c r="I70" s="36"/>
      <c r="J70" s="36"/>
      <c r="N70" s="199"/>
    </row>
    <row r="71" spans="1:15" ht="15.5" x14ac:dyDescent="0.3">
      <c r="A71" s="243" t="s">
        <v>140</v>
      </c>
      <c r="B71" s="244"/>
      <c r="C71" s="245"/>
      <c r="N71" s="199"/>
    </row>
    <row r="72" spans="1:15" x14ac:dyDescent="0.3">
      <c r="A72" s="179" t="s">
        <v>363</v>
      </c>
      <c r="B72" s="221">
        <v>66</v>
      </c>
      <c r="C72" s="215" t="s">
        <v>155</v>
      </c>
      <c r="D72" s="36"/>
      <c r="E72" s="36"/>
      <c r="F72" s="36"/>
      <c r="G72" s="36"/>
      <c r="H72" s="36"/>
      <c r="I72" s="36"/>
      <c r="J72" s="36"/>
      <c r="N72" s="199"/>
      <c r="O72" s="38" t="s">
        <v>101</v>
      </c>
    </row>
    <row r="73" spans="1:15" x14ac:dyDescent="0.3">
      <c r="A73" s="179" t="s">
        <v>369</v>
      </c>
      <c r="B73" s="180">
        <f>Sheet4!C27-Sheet1!B72</f>
        <v>91.865741106093083</v>
      </c>
      <c r="C73" s="215" t="s">
        <v>155</v>
      </c>
      <c r="D73" s="36"/>
      <c r="E73" s="36"/>
      <c r="F73" s="36"/>
      <c r="G73" s="36"/>
      <c r="H73" s="36"/>
      <c r="I73" s="36"/>
      <c r="J73" s="36"/>
      <c r="N73" s="199"/>
    </row>
    <row r="74" spans="1:15" x14ac:dyDescent="0.3">
      <c r="A74" s="179" t="s">
        <v>364</v>
      </c>
      <c r="B74" s="180">
        <f>Sheet4!C33</f>
        <v>789.23737313543961</v>
      </c>
      <c r="C74" s="181" t="s">
        <v>155</v>
      </c>
      <c r="D74" s="36"/>
      <c r="E74" s="36"/>
      <c r="F74" s="36"/>
      <c r="G74" s="36"/>
      <c r="H74" s="36"/>
      <c r="I74" s="36"/>
      <c r="J74" s="36"/>
      <c r="N74" s="199"/>
    </row>
    <row r="75" spans="1:15" x14ac:dyDescent="0.3">
      <c r="A75" s="210" t="s">
        <v>366</v>
      </c>
      <c r="B75" s="235">
        <f>Sheet4!C35*100</f>
        <v>91.397913068304888</v>
      </c>
      <c r="C75" s="181" t="s">
        <v>6</v>
      </c>
      <c r="D75" s="36"/>
      <c r="E75" s="36"/>
      <c r="F75" s="36"/>
      <c r="G75" s="36"/>
      <c r="H75" s="36"/>
      <c r="I75" s="36"/>
      <c r="J75" s="36"/>
      <c r="N75" s="199"/>
    </row>
    <row r="76" spans="1:15" ht="15" x14ac:dyDescent="0.3">
      <c r="A76" s="216" t="s">
        <v>368</v>
      </c>
      <c r="B76" s="222">
        <v>46.2</v>
      </c>
      <c r="C76" s="218" t="s">
        <v>367</v>
      </c>
      <c r="D76" s="36"/>
      <c r="E76" s="36"/>
      <c r="F76" s="36"/>
      <c r="G76" s="36"/>
      <c r="H76" s="36"/>
      <c r="I76" s="36"/>
      <c r="J76" s="36"/>
      <c r="N76" s="199"/>
    </row>
    <row r="77" spans="1:15" x14ac:dyDescent="0.3">
      <c r="A77" s="216" t="s">
        <v>377</v>
      </c>
      <c r="B77" s="217">
        <f>B76*B74/1000</f>
        <v>36.46276663885731</v>
      </c>
      <c r="C77" s="218" t="s">
        <v>291</v>
      </c>
      <c r="D77" s="36"/>
      <c r="E77" s="36"/>
      <c r="F77" s="36"/>
      <c r="G77" s="36"/>
      <c r="H77" s="36"/>
      <c r="I77" s="36"/>
      <c r="J77" s="36"/>
      <c r="K77" s="36"/>
      <c r="L77" s="37"/>
      <c r="M77" s="35"/>
      <c r="N77" s="201"/>
      <c r="O77" s="36"/>
    </row>
    <row r="78" spans="1:15" x14ac:dyDescent="0.3">
      <c r="A78" s="199"/>
      <c r="B78" s="199"/>
      <c r="C78" s="199"/>
      <c r="D78" s="199"/>
      <c r="E78" s="199"/>
      <c r="F78" s="199"/>
      <c r="G78" s="199"/>
      <c r="H78" s="199"/>
      <c r="I78" s="199"/>
      <c r="J78" s="199"/>
      <c r="K78" s="199"/>
      <c r="L78" s="199"/>
      <c r="M78" s="199"/>
      <c r="N78" s="201"/>
      <c r="O78" s="36"/>
    </row>
    <row r="79" spans="1:15" x14ac:dyDescent="0.3">
      <c r="O79" s="36"/>
    </row>
  </sheetData>
  <sheetProtection algorithmName="SHA-512" hashValue="QoPmXTUtGZv8t9tGroeayx8peRMyxPiXb/SrPWWyWByMOnpoXt46ROj+PFxtOaMWHFciy57hYreOAijMcTyL9w==" saltValue="OkNMb4JkrZwhtKK1qyAZFA==" spinCount="100000" sheet="1" objects="1" scenarios="1" formatCells="0" formatColumns="0" formatRows="0" insertColumns="0" insertRows="0" insertHyperlinks="0" deleteColumns="0" deleteRows="0" selectLockedCells="1" sort="0" autoFilter="0" pivotTables="0"/>
  <mergeCells count="11">
    <mergeCell ref="A71:C71"/>
    <mergeCell ref="D44:M44"/>
    <mergeCell ref="A17:C17"/>
    <mergeCell ref="A1:A3"/>
    <mergeCell ref="A5:C5"/>
    <mergeCell ref="B1:M3"/>
    <mergeCell ref="D5:M5"/>
    <mergeCell ref="A38:C38"/>
    <mergeCell ref="A30:C30"/>
    <mergeCell ref="A53:C53"/>
    <mergeCell ref="A67:C67"/>
  </mergeCells>
  <phoneticPr fontId="39" type="noConversion"/>
  <conditionalFormatting sqref="D27">
    <cfRule type="cellIs" dxfId="11" priority="16" operator="equal">
      <formula>"超额"</formula>
    </cfRule>
  </conditionalFormatting>
  <conditionalFormatting sqref="B7:B9">
    <cfRule type="cellIs" dxfId="10" priority="15" operator="notBetween">
      <formula>2.3</formula>
      <formula>14</formula>
    </cfRule>
  </conditionalFormatting>
  <conditionalFormatting sqref="B10">
    <cfRule type="cellIs" dxfId="9" priority="12" operator="greaterThan">
      <formula>18.5</formula>
    </cfRule>
  </conditionalFormatting>
  <conditionalFormatting sqref="B13">
    <cfRule type="cellIs" dxfId="8" priority="11" operator="notBetween">
      <formula>0.2</formula>
      <formula>2.2</formula>
    </cfRule>
  </conditionalFormatting>
  <conditionalFormatting sqref="B18">
    <cfRule type="cellIs" dxfId="7" priority="10" operator="notBetween">
      <formula>0.8</formula>
      <formula>2</formula>
    </cfRule>
  </conditionalFormatting>
  <conditionalFormatting sqref="B23">
    <cfRule type="cellIs" dxfId="6" priority="9" operator="notBetween">
      <formula>0.8</formula>
      <formula>2</formula>
    </cfRule>
  </conditionalFormatting>
  <conditionalFormatting sqref="B25">
    <cfRule type="cellIs" dxfId="5" priority="8" operator="greaterThan">
      <formula>$B$27</formula>
    </cfRule>
  </conditionalFormatting>
  <conditionalFormatting sqref="B27">
    <cfRule type="cellIs" dxfId="4" priority="7" operator="notBetween">
      <formula>1</formula>
      <formula>4.8</formula>
    </cfRule>
  </conditionalFormatting>
  <conditionalFormatting sqref="B33">
    <cfRule type="cellIs" dxfId="3" priority="6" operator="lessThan">
      <formula>$B$32</formula>
    </cfRule>
  </conditionalFormatting>
  <conditionalFormatting sqref="B36">
    <cfRule type="cellIs" priority="5" operator="notBetween">
      <formula>0.2</formula>
      <formula>1</formula>
    </cfRule>
  </conditionalFormatting>
  <conditionalFormatting sqref="B65">
    <cfRule type="cellIs" dxfId="2" priority="4" operator="lessThan">
      <formula>45</formula>
    </cfRule>
  </conditionalFormatting>
  <conditionalFormatting sqref="B66">
    <cfRule type="cellIs" dxfId="1" priority="3" operator="lessThan">
      <formula>10</formula>
    </cfRule>
  </conditionalFormatting>
  <conditionalFormatting sqref="B46">
    <cfRule type="expression" dxfId="0" priority="1">
      <formula>$B$45+$B$46&lt;16</formula>
    </cfRule>
  </conditionalFormatting>
  <dataValidations count="1">
    <dataValidation type="list" allowBlank="1" showInputMessage="1" showErrorMessage="1" sqref="B45" xr:uid="{00000000-0002-0000-0000-000000000000}">
      <formula1>"0, 20"</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822"/>
  <sheetViews>
    <sheetView topLeftCell="A52" zoomScaleNormal="100" workbookViewId="0">
      <selection activeCell="B78" sqref="B78"/>
    </sheetView>
  </sheetViews>
  <sheetFormatPr defaultRowHeight="14.5" x14ac:dyDescent="0.3"/>
  <cols>
    <col min="2" max="2" width="25" customWidth="1"/>
    <col min="4" max="4" width="12.19921875" bestFit="1" customWidth="1"/>
    <col min="27" max="28" width="12.19921875" customWidth="1"/>
    <col min="29" max="29" width="11" customWidth="1"/>
    <col min="30" max="30" width="13.796875" customWidth="1"/>
    <col min="31" max="31" width="12.19921875" customWidth="1"/>
    <col min="32" max="32" width="13.19921875" customWidth="1"/>
    <col min="33" max="33" width="9.59765625" customWidth="1"/>
    <col min="34" max="34" width="14.19921875" customWidth="1"/>
    <col min="35" max="35" width="15" customWidth="1"/>
    <col min="36" max="36" width="12.796875" customWidth="1"/>
    <col min="37" max="37" width="14.19921875" customWidth="1"/>
    <col min="38" max="38" width="13.796875" customWidth="1"/>
    <col min="39" max="41" width="15.59765625" customWidth="1"/>
    <col min="42" max="42" width="8" bestFit="1" customWidth="1"/>
    <col min="43" max="43" width="11.796875" customWidth="1"/>
    <col min="44" max="44" width="18.796875" customWidth="1"/>
    <col min="45" max="45" width="14.59765625" customWidth="1"/>
    <col min="46" max="46" width="11.796875" style="55" customWidth="1"/>
    <col min="47" max="47" width="13.59765625" style="55" customWidth="1"/>
    <col min="48" max="48" width="13.796875" customWidth="1"/>
    <col min="49" max="49" width="14" customWidth="1"/>
    <col min="52" max="52" width="10.19921875" bestFit="1" customWidth="1"/>
    <col min="54" max="54" width="9.3984375" customWidth="1"/>
    <col min="55" max="55" width="10.3984375" customWidth="1"/>
    <col min="56" max="56" width="13.796875" customWidth="1"/>
    <col min="62" max="62" width="12" bestFit="1" customWidth="1"/>
    <col min="66" max="67" width="12.19921875" bestFit="1" customWidth="1"/>
  </cols>
  <sheetData>
    <row r="1" spans="1:70" ht="48" customHeight="1" thickBot="1" x14ac:dyDescent="0.35">
      <c r="A1" s="257" t="s">
        <v>323</v>
      </c>
      <c r="B1" s="257"/>
      <c r="C1" s="257"/>
      <c r="D1" s="257"/>
      <c r="E1" s="257"/>
      <c r="F1" s="257"/>
      <c r="G1" s="257"/>
      <c r="H1" s="257"/>
      <c r="I1" s="257"/>
      <c r="J1" s="257"/>
      <c r="K1" s="257"/>
      <c r="L1" s="257"/>
      <c r="M1" s="257"/>
      <c r="N1" s="257"/>
      <c r="O1" s="257"/>
      <c r="P1" s="257"/>
      <c r="Q1" s="257"/>
      <c r="R1" s="257"/>
      <c r="S1" s="257"/>
      <c r="BI1" s="31"/>
      <c r="BJ1" s="31"/>
      <c r="BK1" s="31"/>
      <c r="BL1" s="31"/>
      <c r="BM1" s="31"/>
      <c r="BN1" s="31">
        <f>B76</f>
        <v>2.5330295910584448E-14</v>
      </c>
      <c r="BO1" s="238">
        <f>B77</f>
        <v>3.2759315130451355E-6</v>
      </c>
    </row>
    <row r="2" spans="1:70" x14ac:dyDescent="0.3">
      <c r="A2" t="s">
        <v>16</v>
      </c>
      <c r="B2" s="7">
        <f>Sheet1!B13*1000</f>
        <v>2000</v>
      </c>
      <c r="C2" t="s">
        <v>14</v>
      </c>
      <c r="D2">
        <f>B2*1000</f>
        <v>2000000</v>
      </c>
      <c r="V2" s="8"/>
      <c r="W2" s="9"/>
      <c r="X2" s="258" t="s">
        <v>17</v>
      </c>
      <c r="Y2" s="258"/>
      <c r="Z2" s="258"/>
      <c r="AA2" s="258"/>
      <c r="AB2" s="258"/>
      <c r="AC2" s="258"/>
      <c r="AD2" s="258"/>
      <c r="AE2" s="258"/>
      <c r="AF2" s="258"/>
      <c r="AG2" s="260" t="s">
        <v>18</v>
      </c>
      <c r="AH2" s="260"/>
      <c r="AI2" s="260"/>
      <c r="AJ2" s="260"/>
      <c r="AK2" s="260"/>
      <c r="AL2" s="260"/>
      <c r="AM2" s="260"/>
      <c r="AN2" s="260"/>
      <c r="AO2" s="260"/>
      <c r="AP2" s="260"/>
      <c r="AQ2" s="260"/>
      <c r="AR2" s="10"/>
      <c r="AS2" s="11"/>
      <c r="AT2" s="261" t="s">
        <v>19</v>
      </c>
      <c r="AU2" s="262"/>
      <c r="AV2" s="263" t="s">
        <v>20</v>
      </c>
      <c r="AW2" s="264"/>
      <c r="AX2" s="263" t="s">
        <v>20</v>
      </c>
      <c r="AY2" s="264"/>
      <c r="AZ2" s="263" t="s">
        <v>20</v>
      </c>
      <c r="BA2" s="264"/>
      <c r="BB2" s="265" t="s">
        <v>21</v>
      </c>
      <c r="BC2" s="265"/>
      <c r="BD2" s="265"/>
      <c r="BE2" s="31"/>
      <c r="BF2" s="265" t="s">
        <v>107</v>
      </c>
      <c r="BG2" s="265"/>
      <c r="BH2" s="265"/>
      <c r="BI2" s="31"/>
      <c r="BJ2" s="31"/>
      <c r="BK2" s="31"/>
      <c r="BL2" s="31"/>
      <c r="BM2" s="31"/>
      <c r="BN2" s="31"/>
    </row>
    <row r="3" spans="1:70" ht="29" x14ac:dyDescent="0.3">
      <c r="A3" t="s">
        <v>22</v>
      </c>
      <c r="B3" s="7">
        <v>0.8</v>
      </c>
      <c r="C3" t="s">
        <v>0</v>
      </c>
      <c r="V3" s="12"/>
      <c r="W3" s="13" t="s">
        <v>23</v>
      </c>
      <c r="X3" s="208" t="s">
        <v>24</v>
      </c>
      <c r="Y3" s="14" t="s">
        <v>25</v>
      </c>
      <c r="Z3" s="14" t="s">
        <v>26</v>
      </c>
      <c r="AA3" s="14" t="s">
        <v>27</v>
      </c>
      <c r="AB3" s="14" t="s">
        <v>28</v>
      </c>
      <c r="AC3" s="14" t="s">
        <v>29</v>
      </c>
      <c r="AD3" s="14" t="s">
        <v>30</v>
      </c>
      <c r="AE3" s="14" t="s">
        <v>31</v>
      </c>
      <c r="AF3" s="14" t="s">
        <v>32</v>
      </c>
      <c r="AG3" s="15" t="s">
        <v>33</v>
      </c>
      <c r="AH3" s="16" t="s">
        <v>34</v>
      </c>
      <c r="AI3" s="16" t="s">
        <v>35</v>
      </c>
      <c r="AJ3" s="16" t="s">
        <v>36</v>
      </c>
      <c r="AK3" s="16" t="s">
        <v>37</v>
      </c>
      <c r="AL3" s="16" t="s">
        <v>38</v>
      </c>
      <c r="AM3" s="16" t="s">
        <v>39</v>
      </c>
      <c r="AN3" s="84" t="s">
        <v>216</v>
      </c>
      <c r="AO3" s="84" t="s">
        <v>217</v>
      </c>
      <c r="AP3" s="16" t="s">
        <v>40</v>
      </c>
      <c r="AQ3" s="16" t="s">
        <v>41</v>
      </c>
      <c r="AR3" s="17" t="s">
        <v>42</v>
      </c>
      <c r="AS3" s="18" t="s">
        <v>43</v>
      </c>
      <c r="AT3" s="19" t="s">
        <v>44</v>
      </c>
      <c r="AU3" s="20" t="s">
        <v>45</v>
      </c>
      <c r="AV3" s="21" t="s">
        <v>46</v>
      </c>
      <c r="AW3" s="22" t="s">
        <v>47</v>
      </c>
      <c r="AX3" s="21" t="s">
        <v>48</v>
      </c>
      <c r="AY3" s="22" t="s">
        <v>49</v>
      </c>
      <c r="AZ3" s="21" t="s">
        <v>50</v>
      </c>
      <c r="BA3" s="22" t="s">
        <v>51</v>
      </c>
      <c r="BB3" s="23" t="s">
        <v>52</v>
      </c>
      <c r="BC3" s="23" t="s">
        <v>53</v>
      </c>
      <c r="BD3" s="23" t="s">
        <v>102</v>
      </c>
      <c r="BE3" s="41"/>
      <c r="BF3" s="23" t="s">
        <v>52</v>
      </c>
      <c r="BG3" s="23" t="s">
        <v>53</v>
      </c>
      <c r="BH3" s="23" t="s">
        <v>102</v>
      </c>
      <c r="BI3" s="31"/>
      <c r="BJ3" s="31"/>
      <c r="BK3" s="31"/>
      <c r="BL3" s="84" t="s">
        <v>381</v>
      </c>
      <c r="BM3" s="84" t="s">
        <v>382</v>
      </c>
      <c r="BN3" s="31"/>
      <c r="BO3" s="31" t="s">
        <v>385</v>
      </c>
      <c r="BP3" s="31" t="s">
        <v>386</v>
      </c>
      <c r="BQ3" s="31" t="s">
        <v>383</v>
      </c>
      <c r="BR3" s="31" t="s">
        <v>384</v>
      </c>
    </row>
    <row r="4" spans="1:70" x14ac:dyDescent="0.3">
      <c r="A4" s="45" t="s">
        <v>54</v>
      </c>
      <c r="B4" s="7">
        <v>70</v>
      </c>
      <c r="C4" t="s">
        <v>124</v>
      </c>
      <c r="D4">
        <f>B4/1000000</f>
        <v>6.9999999999999994E-5</v>
      </c>
      <c r="V4" s="24">
        <v>1</v>
      </c>
      <c r="W4" s="43">
        <f>10*10^V4</f>
        <v>100</v>
      </c>
      <c r="X4" s="25">
        <f>DC_gain_power</f>
        <v>31.048525809863797</v>
      </c>
      <c r="Y4" s="26">
        <f>20*LOG(1/SQRT((W4/fp)^2+1))</f>
        <v>-5.1113055463004264E-2</v>
      </c>
      <c r="Z4" s="26">
        <f>-180/PI()*ATAN(W4/fp)</f>
        <v>-6.2096964779849575</v>
      </c>
      <c r="AA4" s="26">
        <f>20*LOG(SQRT((W4/fzRHP)^2+1))</f>
        <v>7.6066586771420795E-7</v>
      </c>
      <c r="AB4" s="26">
        <f>-180/PI()*ATAN(W4/fzRHP)</f>
        <v>-2.3978799442206468E-2</v>
      </c>
      <c r="AC4" s="26">
        <f>20*LOG(SQRT((W4/fzESR)^2+1))</f>
        <v>8.2983078609852698E-10</v>
      </c>
      <c r="AD4" s="26">
        <f>180/PI()*ATAN(W4/fzESR)</f>
        <v>7.9199999994955604E-4</v>
      </c>
      <c r="AE4" s="26">
        <f>X4+Y4+AA4+AC4</f>
        <v>30.99741351589649</v>
      </c>
      <c r="AF4" s="26">
        <f>Z4+AB4+AD4</f>
        <v>-6.2328832774272138</v>
      </c>
      <c r="AG4" s="26">
        <f t="shared" ref="AG4:AG67" si="0">DC_gain_comp</f>
        <v>63.934760580666506</v>
      </c>
      <c r="AH4" s="26">
        <f>20*LOG(1/SQRT((W4/fp_comp1)^2+1))</f>
        <v>-49.986362255271331</v>
      </c>
      <c r="AI4" s="26">
        <f>-180/PI()*ATAN(W4/fp_comp1)</f>
        <v>-89.818529830134693</v>
      </c>
      <c r="AJ4" s="26">
        <f>20*LOG(SQRT((W4/fz_comp)^2+1))</f>
        <v>6.8045175474464994E-2</v>
      </c>
      <c r="AK4" s="26">
        <f>180/PI()*ATAN(W4/fz_comp)</f>
        <v>7.1624558067258208</v>
      </c>
      <c r="AL4" s="27">
        <f>20*LOG(1/SQRT((W4/fp_comp2)^2+1))</f>
        <v>-1.7145255528834613E-6</v>
      </c>
      <c r="AM4" s="26">
        <f>-180/PI()*ATAN(W4/fp_comp2)</f>
        <v>-3.5999995262591004E-2</v>
      </c>
      <c r="AN4" s="26">
        <f t="shared" ref="AN4:AN67" si="1">20*LOG(1/SQRT((W4/fp3p)^2+1))</f>
        <v>-1.1034696988067141E-8</v>
      </c>
      <c r="AO4" s="26">
        <f t="shared" ref="AO4:AO67" si="2">-180/PI()*ATAN(W4/fp3p)</f>
        <v>-2.8880898851943978E-3</v>
      </c>
      <c r="AP4" s="26">
        <f>AG4+AH4+AJ4+AL4+AN4</f>
        <v>14.01644177530939</v>
      </c>
      <c r="AQ4" s="26">
        <f>AI4+AK4+AM4+AO4</f>
        <v>-82.694962108556652</v>
      </c>
      <c r="AR4" s="25">
        <f t="shared" ref="AR4:AR67" si="3">-20*LOG(GmPS*Rsns)</f>
        <v>18.562359853877492</v>
      </c>
      <c r="AS4" s="25">
        <f t="shared" ref="AS4:AS67" si="4">20*LOG(Vref/Vout)</f>
        <v>-26.946600306339011</v>
      </c>
      <c r="AT4" s="56">
        <f>AE4+AP4</f>
        <v>45.013855291205878</v>
      </c>
      <c r="AU4" s="57">
        <f>AF4+AQ4</f>
        <v>-88.927845385983872</v>
      </c>
      <c r="AV4" s="26">
        <f>20*LOG(SQRT((W4/fz_ff)^2+1))</f>
        <v>4.2430408528344531E-14</v>
      </c>
      <c r="AW4" s="26">
        <f>180/PI()*ATAN(W4/fz_ff)</f>
        <v>5.7295779513082128E-6</v>
      </c>
      <c r="AX4" s="27">
        <f>20*LOG(1/SQRT((W4/fp_ff)^2+1))</f>
        <v>-4.2430408528344739E-14</v>
      </c>
      <c r="AY4" s="26">
        <f>-180/PI()*ATAN(W4/fp_ff)</f>
        <v>-5.7295779513082128E-6</v>
      </c>
      <c r="AZ4" s="28">
        <f t="shared" ref="AZ4:BA6" si="5">AV4+AX4</f>
        <v>-2.0825927897834712E-28</v>
      </c>
      <c r="BA4" s="29">
        <f t="shared" si="5"/>
        <v>0</v>
      </c>
      <c r="BB4" s="5">
        <f>AT4+AZ4+BL4+BQ4</f>
        <v>45.013854824589835</v>
      </c>
      <c r="BC4" s="5">
        <f>AU4+BA4+BM4+BR4</f>
        <v>-88.948055090284029</v>
      </c>
      <c r="BD4" s="5">
        <f>BC4+180</f>
        <v>91.051944909715971</v>
      </c>
      <c r="BE4" s="31"/>
      <c r="BF4" s="40">
        <f t="shared" ref="BF4:BH6" si="6">ROUND(BB4,0)</f>
        <v>45</v>
      </c>
      <c r="BG4" s="40">
        <f t="shared" si="6"/>
        <v>-89</v>
      </c>
      <c r="BH4" s="40">
        <f t="shared" si="6"/>
        <v>91</v>
      </c>
      <c r="BI4" s="31" t="s">
        <v>108</v>
      </c>
      <c r="BJ4" s="42">
        <f>LOOKUP(1,0/(BF4:BF822=0),W4:W822)</f>
        <v>21379.620895022344</v>
      </c>
      <c r="BK4" s="31"/>
      <c r="BL4" s="26">
        <f t="shared" ref="BL4:BL67" si="7">20*LOG(1/SQRT((W4/fp_comp2p)^2+1))</f>
        <v>-2.7432416310866624E-9</v>
      </c>
      <c r="BM4" s="26">
        <f t="shared" ref="BM4:BM67" si="8">-180/PI()*ATAN(W4/fp_comp2p)</f>
        <v>-1.439999999696806E-3</v>
      </c>
      <c r="BN4" s="31"/>
      <c r="BO4" t="str">
        <f>COMPLEX(0,W4)</f>
        <v>100i</v>
      </c>
      <c r="BP4" t="str">
        <f>IMDIV(1,IMSUM(1,IMPRODUCT($BO$1,BO4),IMPRODUCT(IMPOWER(BO4,2),$BN$1)))</f>
        <v>0.999999892936042-0.000327593116314075i</v>
      </c>
      <c r="BQ4">
        <f>20*LOG(IMABS(BP4))</f>
        <v>-4.6387280368880363E-7</v>
      </c>
      <c r="BR4">
        <f>IMARGUMENT(BP4)*180/PI()</f>
        <v>-1.8769704300455874E-2</v>
      </c>
    </row>
    <row r="5" spans="1:70" x14ac:dyDescent="0.3">
      <c r="A5" s="66" t="s">
        <v>55</v>
      </c>
      <c r="B5" s="7">
        <v>118</v>
      </c>
      <c r="C5" t="s">
        <v>56</v>
      </c>
      <c r="D5">
        <f>B5/1000</f>
        <v>0.11799999999999999</v>
      </c>
      <c r="V5" s="24">
        <v>1.01</v>
      </c>
      <c r="W5" s="30">
        <f>10*10^V5</f>
        <v>102.32929922807543</v>
      </c>
      <c r="X5" s="25">
        <f t="shared" ref="X5:X68" si="9">DC_gain_power</f>
        <v>31.048525809863797</v>
      </c>
      <c r="Y5" s="26">
        <f>20*LOG(1/SQRT((W5/fp)^2+1))</f>
        <v>-5.3507159650880112E-2</v>
      </c>
      <c r="Z5" s="26">
        <f>-180/PI()*ATAN(W5/fp)</f>
        <v>-6.3531694860581549</v>
      </c>
      <c r="AA5" s="26">
        <f>20*LOG(SQRT((W5/fzRHP)^2+1))</f>
        <v>7.9651494443594532E-7</v>
      </c>
      <c r="AB5" s="26">
        <f>-180/PI()*ATAN(W5/fzRHP)</f>
        <v>-2.4537337365000605E-2</v>
      </c>
      <c r="AC5" s="26">
        <f>20*LOG(SQRT((W5/fzESR)^2+1))</f>
        <v>8.6894005082823766E-10</v>
      </c>
      <c r="AD5" s="26">
        <f>180/PI()*ATAN(W5/fzESR)</f>
        <v>8.1044804983230567E-4</v>
      </c>
      <c r="AE5" s="26">
        <f>X5+Y5+AA5+AC5</f>
        <v>30.9950194475968</v>
      </c>
      <c r="AF5" s="26">
        <f>Z5+AB5+AD5</f>
        <v>-6.376896375373323</v>
      </c>
      <c r="AG5" s="26">
        <f t="shared" si="0"/>
        <v>63.934760580666506</v>
      </c>
      <c r="AH5" s="26">
        <f>20*LOG(1/SQRT((W5/fp_comp1)^2+1))</f>
        <v>-50.186360294476096</v>
      </c>
      <c r="AI5" s="26">
        <f>-180/PI()*ATAN(W5/fp_comp1)</f>
        <v>-89.822660568825427</v>
      </c>
      <c r="AJ5" s="26">
        <f>20*LOG(SQRT((W5/fz_comp)^2+1))</f>
        <v>7.1225888859872855E-2</v>
      </c>
      <c r="AK5" s="26">
        <f>180/PI()*ATAN(W5/fz_comp)</f>
        <v>7.327497939252356</v>
      </c>
      <c r="AL5" s="27">
        <f>20*LOG(1/SQRT((W5/fp_comp2)^2+1))</f>
        <v>-1.7953286370784365E-6</v>
      </c>
      <c r="AM5" s="26">
        <f>-180/PI()*ATAN(W5/fp_comp2)</f>
        <v>-3.6838542645882016E-2</v>
      </c>
      <c r="AN5" s="26">
        <f t="shared" si="1"/>
        <v>-1.1554747219525978E-8</v>
      </c>
      <c r="AO5" s="26">
        <f t="shared" si="2"/>
        <v>-2.9553621404783911E-3</v>
      </c>
      <c r="AP5" s="26">
        <f t="shared" ref="AP5:AP68" si="10">AG5+AH5+AJ5+AL5+AN5</f>
        <v>13.819624368166899</v>
      </c>
      <c r="AQ5" s="26">
        <f t="shared" ref="AQ5:AQ68" si="11">AI5+AK5+AM5+AO5</f>
        <v>-82.534956534359438</v>
      </c>
      <c r="AR5" s="25">
        <f t="shared" si="3"/>
        <v>18.562359853877492</v>
      </c>
      <c r="AS5" s="25">
        <f t="shared" si="4"/>
        <v>-26.946600306339011</v>
      </c>
      <c r="AT5" s="56">
        <f t="shared" ref="AT5:AT68" si="12">AE5+AP5</f>
        <v>44.814643815763702</v>
      </c>
      <c r="AU5" s="57">
        <f>AF5+AQ5</f>
        <v>-88.911852909732758</v>
      </c>
      <c r="AV5" s="26">
        <f>20*LOG(SQRT((W5/fz_ff)^2+1))</f>
        <v>4.6287718394557659E-14</v>
      </c>
      <c r="AW5" s="26">
        <f>180/PI()*ATAN(W5/fz_ff)</f>
        <v>5.8630369663000141E-6</v>
      </c>
      <c r="AX5" s="27">
        <f>20*LOG(1/SQRT((W5/fp_ff)^2+1))</f>
        <v>-4.6287718394557899E-14</v>
      </c>
      <c r="AY5" s="26">
        <f>-180/PI()*ATAN(W5/fp_ff)</f>
        <v>-5.8630369663000141E-6</v>
      </c>
      <c r="AZ5" s="28">
        <f t="shared" si="5"/>
        <v>-2.3981371518718759E-28</v>
      </c>
      <c r="BA5" s="29">
        <f t="shared" si="5"/>
        <v>0</v>
      </c>
      <c r="BB5" s="5">
        <f t="shared" ref="BB5:BB68" si="13">AT5+AZ5+BL5+BQ5</f>
        <v>44.814643327156716</v>
      </c>
      <c r="BC5" s="5">
        <f t="shared" ref="BC5:BC68" si="14">AU5+BA5+BM5+BR5</f>
        <v>-88.932533358486992</v>
      </c>
      <c r="BD5" s="5">
        <f>BC5+180</f>
        <v>91.067466641513008</v>
      </c>
      <c r="BE5" s="41"/>
      <c r="BF5" s="40">
        <f t="shared" si="6"/>
        <v>45</v>
      </c>
      <c r="BG5" s="40">
        <f t="shared" si="6"/>
        <v>-89</v>
      </c>
      <c r="BH5" s="40">
        <f t="shared" si="6"/>
        <v>91</v>
      </c>
      <c r="BI5" s="31" t="s">
        <v>109</v>
      </c>
      <c r="BJ5" s="31">
        <f>LOOKUP(1,0/(BF4:BF822=0),BH4:BH822)</f>
        <v>73</v>
      </c>
      <c r="BK5" s="31"/>
      <c r="BL5" s="26">
        <f t="shared" si="7"/>
        <v>-2.8725251572593887E-9</v>
      </c>
      <c r="BM5" s="26">
        <f t="shared" si="8"/>
        <v>-1.4735419085594079E-3</v>
      </c>
      <c r="BN5" s="31"/>
      <c r="BO5" s="238" t="str">
        <f t="shared" ref="BO5:BO68" si="15">COMPLEX(0,W5)</f>
        <v>102.329299228075i</v>
      </c>
      <c r="BP5" s="238" t="str">
        <f t="shared" ref="BP5:BP68" si="16">IMDIV(1,IMSUM(1,IMPRODUCT($BO$1,BO5),IMPRODUCT(IMPOWER(BO5,2),$BN$1)))</f>
        <v>0.999999887890273-0.000335223738556145i</v>
      </c>
      <c r="BQ5" s="238">
        <f t="shared" ref="BQ5:BQ68" si="17">20*LOG(IMABS(BP5))</f>
        <v>-4.8573446053013286E-7</v>
      </c>
      <c r="BR5" s="238">
        <f t="shared" ref="BR5:BR68" si="18">IMARGUMENT(BP5)*180/PI()</f>
        <v>-1.9206906845686631E-2</v>
      </c>
    </row>
    <row r="6" spans="1:70" x14ac:dyDescent="0.3">
      <c r="A6" s="45" t="s">
        <v>57</v>
      </c>
      <c r="B6" s="7">
        <v>1</v>
      </c>
      <c r="C6" t="s">
        <v>58</v>
      </c>
      <c r="D6" s="45"/>
      <c r="V6" s="24">
        <v>1.02</v>
      </c>
      <c r="W6" s="32">
        <f>10*10^V6</f>
        <v>104.71285480508999</v>
      </c>
      <c r="X6" s="25">
        <f t="shared" si="9"/>
        <v>31.048525809863797</v>
      </c>
      <c r="Y6" s="26">
        <f t="shared" ref="Y6:Y69" si="19">20*LOG(1/SQRT((W6/fp)^2+1))</f>
        <v>-5.6012680751373757E-2</v>
      </c>
      <c r="Z6" s="26">
        <f t="shared" ref="Z6:Z69" si="20">-180/PI()*ATAN(W6/fp)</f>
        <v>-6.4999016233396842</v>
      </c>
      <c r="AA6" s="26">
        <f t="shared" ref="AA6:AA69" si="21">20*LOG(SQRT((W6/fzRHP)^2+1))</f>
        <v>8.340535322123306E-7</v>
      </c>
      <c r="AB6" s="26">
        <f t="shared" ref="AB6:AB69" si="22">-180/PI()*ATAN(W6/fzRHP)</f>
        <v>-2.5108885302490277E-2</v>
      </c>
      <c r="AC6" s="26">
        <f>20*LOG(SQRT((W6/fzESR)^2+1))</f>
        <v>9.0989118101869612E-10</v>
      </c>
      <c r="AD6" s="26">
        <f t="shared" ref="AD6:AD69" si="23">180/PI()*ATAN(W6/fzESR)</f>
        <v>8.2932580999839529E-4</v>
      </c>
      <c r="AE6" s="26">
        <f>X6+Y6+AA6+AC6</f>
        <v>30.992513964075851</v>
      </c>
      <c r="AF6" s="26">
        <f>Z6+AB6+AD6</f>
        <v>-6.5241811828321765</v>
      </c>
      <c r="AG6" s="26">
        <f t="shared" si="0"/>
        <v>63.934760580666506</v>
      </c>
      <c r="AH6" s="26">
        <f t="shared" ref="AH6:AH69" si="24">20*LOG(1/SQRT((W6/fp_comp1)^2+1))</f>
        <v>-50.386358421930353</v>
      </c>
      <c r="AI6" s="26">
        <f t="shared" ref="AI6:AI69" si="25">-180/PI()*ATAN(W6/fp_comp1)</f>
        <v>-89.82669728220543</v>
      </c>
      <c r="AJ6" s="26">
        <f>20*LOG(SQRT((W6/fz_comp)^2+1))</f>
        <v>7.4554009755690029E-2</v>
      </c>
      <c r="AK6" s="26">
        <f t="shared" ref="AK6:AK69" si="26">180/PI()*ATAN(W6/fz_comp)</f>
        <v>7.4962578986471353</v>
      </c>
      <c r="AL6" s="27">
        <f t="shared" ref="AL6:AL69" si="27">20*LOG(1/SQRT((W6/fp_comp2)^2+1))</f>
        <v>-1.8799398510495798E-6</v>
      </c>
      <c r="AM6" s="26">
        <f t="shared" ref="AM6:AM69" si="28">-180/PI()*ATAN(W6/fp_comp2)</f>
        <v>-3.7696622290559222E-2</v>
      </c>
      <c r="AN6" s="26">
        <f t="shared" si="1"/>
        <v>-1.2099304869285041E-8</v>
      </c>
      <c r="AO6" s="26">
        <f t="shared" si="2"/>
        <v>-3.0242013678769874E-3</v>
      </c>
      <c r="AP6" s="26">
        <f t="shared" si="10"/>
        <v>13.622954276452687</v>
      </c>
      <c r="AQ6" s="26">
        <f t="shared" si="11"/>
        <v>-82.371160207216732</v>
      </c>
      <c r="AR6" s="25">
        <f t="shared" si="3"/>
        <v>18.562359853877492</v>
      </c>
      <c r="AS6" s="25">
        <f t="shared" si="4"/>
        <v>-26.946600306339011</v>
      </c>
      <c r="AT6" s="56">
        <f t="shared" si="12"/>
        <v>44.615468240528536</v>
      </c>
      <c r="AU6" s="57">
        <f>AF6+AQ6</f>
        <v>-88.895341390048912</v>
      </c>
      <c r="AV6" s="26">
        <f t="shared" ref="AV6:AV69" si="29">20*LOG(SQRT((W6/fz_ff)^2+1))</f>
        <v>4.6287718394557659E-14</v>
      </c>
      <c r="AW6" s="26">
        <f t="shared" ref="AW6:AW69" si="30">180/PI()*ATAN(W6/fz_ff)</f>
        <v>5.9996046410978165E-6</v>
      </c>
      <c r="AX6" s="27">
        <f t="shared" ref="AX6:AX69" si="31">20*LOG(1/SQRT((W6/fp_ff)^2+1))</f>
        <v>-4.6287718394557899E-14</v>
      </c>
      <c r="AY6" s="26">
        <f t="shared" ref="AY6:AY69" si="32">-180/PI()*ATAN(W6/fp_ff)</f>
        <v>-5.9996046410978165E-6</v>
      </c>
      <c r="AZ6" s="28">
        <f t="shared" si="5"/>
        <v>-2.3981371518718759E-28</v>
      </c>
      <c r="BA6" s="29">
        <f t="shared" si="5"/>
        <v>0</v>
      </c>
      <c r="BB6" s="5">
        <f t="shared" si="13"/>
        <v>44.61546772889421</v>
      </c>
      <c r="BC6" s="5">
        <f t="shared" si="14"/>
        <v>-88.91650354830189</v>
      </c>
      <c r="BD6" s="5">
        <f>BC6+180</f>
        <v>91.08349645169811</v>
      </c>
      <c r="BE6" s="31"/>
      <c r="BF6" s="40">
        <f t="shared" si="6"/>
        <v>45</v>
      </c>
      <c r="BG6" s="40">
        <f t="shared" si="6"/>
        <v>-89</v>
      </c>
      <c r="BH6" s="40">
        <f t="shared" si="6"/>
        <v>91</v>
      </c>
      <c r="BI6" s="31" t="s">
        <v>110</v>
      </c>
      <c r="BJ6" s="31" t="e">
        <f>LOOKUP(1,0/(BH4:BH822=0),BF4:BF822)</f>
        <v>#N/A</v>
      </c>
      <c r="BK6" s="31"/>
      <c r="BL6" s="26">
        <f t="shared" si="7"/>
        <v>-3.0079032330247642E-9</v>
      </c>
      <c r="BM6" s="26">
        <f t="shared" si="8"/>
        <v>-1.5078651088451824E-3</v>
      </c>
      <c r="BN6" s="31"/>
      <c r="BO6" s="238" t="str">
        <f t="shared" si="15"/>
        <v>104.71285480509i</v>
      </c>
      <c r="BP6" s="238" t="str">
        <f t="shared" si="16"/>
        <v>0.999999882606705-0.000343032100702515i</v>
      </c>
      <c r="BQ6" s="238">
        <f t="shared" si="17"/>
        <v>-5.0862641845260718E-7</v>
      </c>
      <c r="BR6" s="238">
        <f t="shared" si="18"/>
        <v>-1.9654293144129326E-2</v>
      </c>
    </row>
    <row r="7" spans="1:70" x14ac:dyDescent="0.3">
      <c r="A7" t="s">
        <v>59</v>
      </c>
      <c r="B7" s="34">
        <f>Sheet1!B20</f>
        <v>1.5</v>
      </c>
      <c r="C7" t="s">
        <v>12</v>
      </c>
      <c r="D7">
        <f>B7/1000000</f>
        <v>1.5E-6</v>
      </c>
      <c r="V7" s="24">
        <v>1.03</v>
      </c>
      <c r="W7" s="30">
        <f t="shared" ref="W7:W70" si="33">10*10^V7</f>
        <v>107.15193052376068</v>
      </c>
      <c r="X7" s="25">
        <f t="shared" si="9"/>
        <v>31.048525809863797</v>
      </c>
      <c r="Y7" s="26">
        <f t="shared" si="19"/>
        <v>-5.8634735075352613E-2</v>
      </c>
      <c r="Z7" s="26">
        <f t="shared" si="20"/>
        <v>-6.6499629862265168</v>
      </c>
      <c r="AA7" s="26">
        <f t="shared" si="21"/>
        <v>8.7336126131833007E-7</v>
      </c>
      <c r="AB7" s="26">
        <f t="shared" si="22"/>
        <v>-2.5693746296502014E-2</v>
      </c>
      <c r="AC7" s="26">
        <f t="shared" ref="AC7:AC70" si="34">20*LOG(SQRT((W7/fzESR)^2+1))</f>
        <v>9.5277289479678983E-10</v>
      </c>
      <c r="AD7" s="26">
        <f t="shared" si="23"/>
        <v>8.4864328968612497E-4</v>
      </c>
      <c r="AE7" s="26">
        <f t="shared" ref="AE7:AE70" si="35">X7+Y7+AA7+AC7</f>
        <v>30.989891949102482</v>
      </c>
      <c r="AF7" s="26">
        <f t="shared" ref="AF7:AF70" si="36">Z7+AB7+AD7</f>
        <v>-6.6748080892333332</v>
      </c>
      <c r="AG7" s="26">
        <f t="shared" si="0"/>
        <v>63.934760580666506</v>
      </c>
      <c r="AH7" s="26">
        <f t="shared" si="24"/>
        <v>-50.586356633662305</v>
      </c>
      <c r="AI7" s="26">
        <f t="shared" si="25"/>
        <v>-89.83064211043316</v>
      </c>
      <c r="AJ7" s="26">
        <f t="shared" ref="AJ7:AJ70" si="37">20*LOG(SQRT((W7/fz_comp)^2+1))</f>
        <v>7.8036248753414E-2</v>
      </c>
      <c r="AK7" s="26">
        <f t="shared" si="26"/>
        <v>7.6688134448635559</v>
      </c>
      <c r="AL7" s="27">
        <f t="shared" si="27"/>
        <v>-1.9685386649693237E-6</v>
      </c>
      <c r="AM7" s="26">
        <f t="shared" si="28"/>
        <v>-3.8574689160267711E-2</v>
      </c>
      <c r="AN7" s="26">
        <f t="shared" si="1"/>
        <v>-1.2669529058965428E-8</v>
      </c>
      <c r="AO7" s="26">
        <f t="shared" si="2"/>
        <v>-3.0946440668589512E-3</v>
      </c>
      <c r="AP7" s="26">
        <f t="shared" si="10"/>
        <v>13.426438214549419</v>
      </c>
      <c r="AQ7" s="26">
        <f t="shared" si="11"/>
        <v>-82.203497998796735</v>
      </c>
      <c r="AR7" s="25">
        <f t="shared" si="3"/>
        <v>18.562359853877492</v>
      </c>
      <c r="AS7" s="25">
        <f t="shared" si="4"/>
        <v>-26.946600306339011</v>
      </c>
      <c r="AT7" s="56">
        <f t="shared" si="12"/>
        <v>44.416330163651899</v>
      </c>
      <c r="AU7" s="57">
        <f t="shared" ref="AU7:AU70" si="38">AF7+AQ7</f>
        <v>-88.878306088030072</v>
      </c>
      <c r="AV7" s="26">
        <f t="shared" si="29"/>
        <v>5.0145028260770782E-14</v>
      </c>
      <c r="AW7" s="26">
        <f t="shared" si="30"/>
        <v>6.1393533856904841E-6</v>
      </c>
      <c r="AX7" s="27">
        <f t="shared" si="31"/>
        <v>-5.0145028260771079E-14</v>
      </c>
      <c r="AY7" s="26">
        <f t="shared" si="32"/>
        <v>-6.1393533856904841E-6</v>
      </c>
      <c r="AZ7" s="28">
        <f t="shared" ref="AZ7:AZ70" si="39">AV7+AX7</f>
        <v>-2.9661170036310044E-28</v>
      </c>
      <c r="BA7" s="29">
        <f t="shared" ref="BA7:BA70" si="40">AW7+AY7</f>
        <v>0</v>
      </c>
      <c r="BB7" s="5">
        <f t="shared" si="13"/>
        <v>44.416329627905007</v>
      </c>
      <c r="BC7" s="5">
        <f t="shared" si="14"/>
        <v>-88.899961176234939</v>
      </c>
      <c r="BD7" s="5">
        <f t="shared" ref="BD7:BD70" si="41">BC7+180</f>
        <v>91.100038823765061</v>
      </c>
      <c r="BE7" s="41"/>
      <c r="BF7" s="40">
        <f t="shared" ref="BF7:BF70" si="42">ROUND(BB7,0)</f>
        <v>44</v>
      </c>
      <c r="BG7" s="40">
        <f t="shared" ref="BG7:BG70" si="43">ROUND(BC7,0)</f>
        <v>-89</v>
      </c>
      <c r="BH7" s="40">
        <f t="shared" ref="BH7:BH70" si="44">ROUND(BD7,0)</f>
        <v>91</v>
      </c>
      <c r="BI7" s="31"/>
      <c r="BJ7" s="31"/>
      <c r="BK7" s="31"/>
      <c r="BL7" s="26">
        <f t="shared" si="7"/>
        <v>-3.149661299313278E-9</v>
      </c>
      <c r="BM7" s="26">
        <f t="shared" si="8"/>
        <v>-1.5429877991691434E-3</v>
      </c>
      <c r="BN7" s="31"/>
      <c r="BO7" s="238" t="str">
        <f t="shared" si="15"/>
        <v>107.151930523761i</v>
      </c>
      <c r="BP7" s="238" t="str">
        <f t="shared" si="16"/>
        <v>0.999999877074131-0.000351022342838768i</v>
      </c>
      <c r="BQ7" s="238">
        <f t="shared" si="17"/>
        <v>-5.3259723521260084E-7</v>
      </c>
      <c r="BR7" s="238">
        <f t="shared" si="18"/>
        <v>-2.0112100405704207E-2</v>
      </c>
    </row>
    <row r="8" spans="1:70" x14ac:dyDescent="0.3">
      <c r="A8" t="s">
        <v>60</v>
      </c>
      <c r="B8" s="237">
        <f>Sheet1!B33+Sheet1!B36</f>
        <v>11</v>
      </c>
      <c r="C8" t="s">
        <v>13</v>
      </c>
      <c r="D8">
        <f>B8/1000000</f>
        <v>1.1E-5</v>
      </c>
      <c r="V8" s="24">
        <v>1.04</v>
      </c>
      <c r="W8" s="32">
        <f t="shared" si="33"/>
        <v>109.64781961431854</v>
      </c>
      <c r="X8" s="25">
        <f t="shared" si="9"/>
        <v>31.048525809863797</v>
      </c>
      <c r="Y8" s="26">
        <f t="shared" si="19"/>
        <v>-6.1378667332783528E-2</v>
      </c>
      <c r="Z8" s="26">
        <f t="shared" si="20"/>
        <v>-6.803424900023094</v>
      </c>
      <c r="AA8" s="26">
        <f t="shared" si="21"/>
        <v>9.1452150554525053E-7</v>
      </c>
      <c r="AB8" s="26">
        <f t="shared" si="22"/>
        <v>-2.6292230447588581E-2</v>
      </c>
      <c r="AC8" s="26">
        <f t="shared" si="34"/>
        <v>9.9767583894433544E-10</v>
      </c>
      <c r="AD8" s="26">
        <f t="shared" si="23"/>
        <v>8.6841073127890474E-4</v>
      </c>
      <c r="AE8" s="26">
        <f t="shared" si="35"/>
        <v>30.987148058050195</v>
      </c>
      <c r="AF8" s="26">
        <f t="shared" si="36"/>
        <v>-6.8288487197394039</v>
      </c>
      <c r="AG8" s="26">
        <f t="shared" si="0"/>
        <v>63.934760580666506</v>
      </c>
      <c r="AH8" s="26">
        <f t="shared" si="24"/>
        <v>-50.786354925878882</v>
      </c>
      <c r="AI8" s="26">
        <f t="shared" si="25"/>
        <v>-89.834497144959073</v>
      </c>
      <c r="AJ8" s="26">
        <f t="shared" si="37"/>
        <v>8.1679610496665805E-2</v>
      </c>
      <c r="AK8" s="26">
        <f t="shared" si="26"/>
        <v>7.8452435417283182</v>
      </c>
      <c r="AL8" s="27">
        <f t="shared" si="27"/>
        <v>-2.0613130138912652E-6</v>
      </c>
      <c r="AM8" s="26">
        <f t="shared" si="28"/>
        <v>-3.9473208816033639E-2</v>
      </c>
      <c r="AN8" s="26">
        <f t="shared" si="1"/>
        <v>-1.3266625197907228E-8</v>
      </c>
      <c r="AO8" s="26">
        <f t="shared" si="2"/>
        <v>-3.1667275870748508E-3</v>
      </c>
      <c r="AP8" s="26">
        <f t="shared" si="10"/>
        <v>13.230083190704651</v>
      </c>
      <c r="AQ8" s="26">
        <f t="shared" si="11"/>
        <v>-82.031893539633856</v>
      </c>
      <c r="AR8" s="25">
        <f t="shared" si="3"/>
        <v>18.562359853877492</v>
      </c>
      <c r="AS8" s="25">
        <f t="shared" si="4"/>
        <v>-26.946600306339011</v>
      </c>
      <c r="AT8" s="56">
        <f t="shared" si="12"/>
        <v>44.217231248754842</v>
      </c>
      <c r="AU8" s="57">
        <f t="shared" si="38"/>
        <v>-88.860742259373254</v>
      </c>
      <c r="AV8" s="26">
        <f t="shared" si="29"/>
        <v>5.2073683193877346E-14</v>
      </c>
      <c r="AW8" s="26">
        <f t="shared" si="30"/>
        <v>6.2823572967121932E-6</v>
      </c>
      <c r="AX8" s="27">
        <f t="shared" si="31"/>
        <v>-5.2073683193877662E-14</v>
      </c>
      <c r="AY8" s="26">
        <f t="shared" si="32"/>
        <v>-6.2823572967121932E-6</v>
      </c>
      <c r="AZ8" s="28">
        <f t="shared" si="39"/>
        <v>-3.1554436208840472E-28</v>
      </c>
      <c r="BA8" s="29">
        <f t="shared" si="40"/>
        <v>0</v>
      </c>
      <c r="BB8" s="5">
        <f t="shared" si="13"/>
        <v>44.21723068775897</v>
      </c>
      <c r="BC8" s="5">
        <f t="shared" si="14"/>
        <v>-88.882901759340953</v>
      </c>
      <c r="BD8" s="5">
        <f t="shared" si="41"/>
        <v>91.117098240659047</v>
      </c>
      <c r="BE8" s="31"/>
      <c r="BF8" s="40">
        <f t="shared" si="42"/>
        <v>44</v>
      </c>
      <c r="BG8" s="40">
        <f t="shared" si="43"/>
        <v>-89</v>
      </c>
      <c r="BH8" s="40">
        <f t="shared" si="44"/>
        <v>91</v>
      </c>
      <c r="BL8" s="26">
        <f t="shared" si="7"/>
        <v>-3.2981002262949207E-9</v>
      </c>
      <c r="BM8" s="26">
        <f t="shared" si="8"/>
        <v>-1.5789286020464993E-3</v>
      </c>
      <c r="BO8" s="238" t="str">
        <f t="shared" si="15"/>
        <v>109.647819614319i</v>
      </c>
      <c r="BP8" s="238" t="str">
        <f t="shared" si="16"/>
        <v>0.999999871280813-0.000359198701484855i</v>
      </c>
      <c r="BQ8" s="238">
        <f t="shared" si="17"/>
        <v>-5.5769777620319003E-7</v>
      </c>
      <c r="BR8" s="238">
        <f t="shared" si="18"/>
        <v>-2.0580571365648854E-2</v>
      </c>
    </row>
    <row r="9" spans="1:70" x14ac:dyDescent="0.3">
      <c r="A9" t="s">
        <v>61</v>
      </c>
      <c r="B9" s="7">
        <f>Sheet1!B34</f>
        <v>2</v>
      </c>
      <c r="C9" t="s">
        <v>56</v>
      </c>
      <c r="D9">
        <f>B9/1000</f>
        <v>2E-3</v>
      </c>
      <c r="E9">
        <f>Sheet1!B11</f>
        <v>0.56533999999999995</v>
      </c>
      <c r="V9" s="24">
        <v>1.05</v>
      </c>
      <c r="W9" s="30">
        <f t="shared" si="33"/>
        <v>112.20184543019636</v>
      </c>
      <c r="X9" s="25">
        <f t="shared" si="9"/>
        <v>31.048525809863797</v>
      </c>
      <c r="Y9" s="26">
        <f t="shared" si="19"/>
        <v>-6.4250060207137707E-2</v>
      </c>
      <c r="Z9" s="26">
        <f t="shared" si="20"/>
        <v>-6.9603599201474635</v>
      </c>
      <c r="AA9" s="26">
        <f t="shared" si="21"/>
        <v>9.576215712086428E-7</v>
      </c>
      <c r="AB9" s="26">
        <f t="shared" si="22"/>
        <v>-2.6904655079446057E-2</v>
      </c>
      <c r="AC9" s="26">
        <f t="shared" si="34"/>
        <v>1.0446945175530127E-9</v>
      </c>
      <c r="AD9" s="26">
        <f t="shared" si="23"/>
        <v>8.8863861573590115E-4</v>
      </c>
      <c r="AE9" s="26">
        <f t="shared" si="35"/>
        <v>30.984276708322923</v>
      </c>
      <c r="AF9" s="26">
        <f t="shared" si="36"/>
        <v>-6.9863759366111733</v>
      </c>
      <c r="AG9" s="26">
        <f t="shared" si="0"/>
        <v>63.934760580666506</v>
      </c>
      <c r="AH9" s="26">
        <f t="shared" si="24"/>
        <v>-50.986353294957745</v>
      </c>
      <c r="AI9" s="26">
        <f t="shared" si="25"/>
        <v>-89.838264429633838</v>
      </c>
      <c r="AJ9" s="26">
        <f t="shared" si="37"/>
        <v>8.5491405484919014E-2</v>
      </c>
      <c r="AK9" s="26">
        <f t="shared" si="26"/>
        <v>8.0256283444750327</v>
      </c>
      <c r="AL9" s="27">
        <f t="shared" si="27"/>
        <v>-2.1584596786609248E-6</v>
      </c>
      <c r="AM9" s="26">
        <f t="shared" si="28"/>
        <v>-4.0392657663103022E-2</v>
      </c>
      <c r="AN9" s="26">
        <f t="shared" si="1"/>
        <v>-1.3891862341063992E-8</v>
      </c>
      <c r="AO9" s="26">
        <f t="shared" si="2"/>
        <v>-3.240490148160329E-3</v>
      </c>
      <c r="AP9" s="26">
        <f t="shared" si="10"/>
        <v>13.033896518842139</v>
      </c>
      <c r="AQ9" s="26">
        <f t="shared" si="11"/>
        <v>-81.856269232970064</v>
      </c>
      <c r="AR9" s="25">
        <f t="shared" si="3"/>
        <v>18.562359853877492</v>
      </c>
      <c r="AS9" s="25">
        <f t="shared" si="4"/>
        <v>-26.946600306339011</v>
      </c>
      <c r="AT9" s="56">
        <f t="shared" si="12"/>
        <v>44.018173227165065</v>
      </c>
      <c r="AU9" s="57">
        <f t="shared" si="38"/>
        <v>-88.842645169581232</v>
      </c>
      <c r="AV9" s="26">
        <f t="shared" si="29"/>
        <v>5.4002338126983911E-14</v>
      </c>
      <c r="AW9" s="26">
        <f t="shared" si="30"/>
        <v>6.4286921967294462E-6</v>
      </c>
      <c r="AX9" s="27">
        <f t="shared" si="31"/>
        <v>-5.4002338126984245E-14</v>
      </c>
      <c r="AY9" s="26">
        <f t="shared" si="32"/>
        <v>-6.4286921967294462E-6</v>
      </c>
      <c r="AZ9" s="28">
        <f t="shared" si="39"/>
        <v>-3.3447702381370901E-28</v>
      </c>
      <c r="BA9" s="29">
        <f t="shared" si="40"/>
        <v>0</v>
      </c>
      <c r="BB9" s="5">
        <f t="shared" si="13"/>
        <v>44.018172639730274</v>
      </c>
      <c r="BC9" s="5">
        <f t="shared" si="14"/>
        <v>-88.865320830568223</v>
      </c>
      <c r="BD9" s="5">
        <f t="shared" si="41"/>
        <v>91.134679169431777</v>
      </c>
      <c r="BE9" s="41"/>
      <c r="BF9" s="40">
        <f t="shared" si="42"/>
        <v>44</v>
      </c>
      <c r="BG9" s="40">
        <f t="shared" si="43"/>
        <v>-89</v>
      </c>
      <c r="BH9" s="40">
        <f t="shared" si="44"/>
        <v>91</v>
      </c>
      <c r="BI9" s="3" t="s">
        <v>171</v>
      </c>
      <c r="BJ9" s="6">
        <f>INDEX(W4:W822, 1+MATCH(0,BB4:BB822,-1))</f>
        <v>20417.379446695319</v>
      </c>
      <c r="BK9" s="3" t="s">
        <v>71</v>
      </c>
      <c r="BL9" s="26">
        <f t="shared" si="7"/>
        <v>-3.4535363133791899E-9</v>
      </c>
      <c r="BM9" s="26">
        <f t="shared" si="8"/>
        <v>-1.6157065737665544E-3</v>
      </c>
      <c r="BO9" s="238" t="str">
        <f t="shared" si="15"/>
        <v>112.201845430196i</v>
      </c>
      <c r="BP9" s="238" t="str">
        <f t="shared" si="16"/>
        <v>0.999999865214466-0.000367565511841291i</v>
      </c>
      <c r="BQ9" s="238">
        <f t="shared" si="17"/>
        <v>-5.8398125495600576E-7</v>
      </c>
      <c r="BR9" s="238">
        <f t="shared" si="18"/>
        <v>-2.1059954413218097E-2</v>
      </c>
    </row>
    <row r="10" spans="1:70" x14ac:dyDescent="0.3">
      <c r="A10" t="s">
        <v>62</v>
      </c>
      <c r="B10" s="7">
        <f>Sheet1!B11</f>
        <v>0.56533999999999995</v>
      </c>
      <c r="C10" t="s">
        <v>4</v>
      </c>
      <c r="V10" s="24">
        <v>1.06</v>
      </c>
      <c r="W10" s="32">
        <f t="shared" si="33"/>
        <v>114.81536214968834</v>
      </c>
      <c r="X10" s="25">
        <f t="shared" si="9"/>
        <v>31.048525809863797</v>
      </c>
      <c r="Y10" s="26">
        <f t="shared" si="19"/>
        <v>-6.7254744271735334E-2</v>
      </c>
      <c r="Z10" s="26">
        <f t="shared" si="20"/>
        <v>-7.1208418315772315</v>
      </c>
      <c r="AA10" s="26">
        <f t="shared" si="21"/>
        <v>1.0027528784415614E-6</v>
      </c>
      <c r="AB10" s="26">
        <f t="shared" si="22"/>
        <v>-2.7531344907160589E-2</v>
      </c>
      <c r="AC10" s="26">
        <f t="shared" si="34"/>
        <v>1.093929220679296E-9</v>
      </c>
      <c r="AD10" s="26">
        <f t="shared" si="23"/>
        <v>9.0933766814918157E-4</v>
      </c>
      <c r="AE10" s="26">
        <f t="shared" si="35"/>
        <v>30.981272069438869</v>
      </c>
      <c r="AF10" s="26">
        <f t="shared" si="36"/>
        <v>-7.1474638388162424</v>
      </c>
      <c r="AG10" s="26">
        <f t="shared" si="0"/>
        <v>63.934760580666506</v>
      </c>
      <c r="AH10" s="26">
        <f t="shared" si="24"/>
        <v>-51.18635173743958</v>
      </c>
      <c r="AI10" s="26">
        <f t="shared" si="25"/>
        <v>-89.841945961791239</v>
      </c>
      <c r="AJ10" s="26">
        <f t="shared" si="37"/>
        <v>8.9479262247919925E-2</v>
      </c>
      <c r="AK10" s="26">
        <f t="shared" si="26"/>
        <v>8.2100491844321066</v>
      </c>
      <c r="AL10" s="27">
        <f t="shared" si="27"/>
        <v>-2.2601847227576428E-6</v>
      </c>
      <c r="AM10" s="26">
        <f t="shared" si="28"/>
        <v>-4.1333523203529669E-2</v>
      </c>
      <c r="AN10" s="26">
        <f t="shared" si="1"/>
        <v>-1.4546565474383062E-8</v>
      </c>
      <c r="AO10" s="26">
        <f t="shared" si="2"/>
        <v>-3.3159708600006602E-3</v>
      </c>
      <c r="AP10" s="26">
        <f t="shared" si="10"/>
        <v>12.837885830743559</v>
      </c>
      <c r="AQ10" s="26">
        <f t="shared" si="11"/>
        <v>-81.676546271422666</v>
      </c>
      <c r="AR10" s="25">
        <f t="shared" si="3"/>
        <v>18.562359853877492</v>
      </c>
      <c r="AS10" s="25">
        <f t="shared" si="4"/>
        <v>-26.946600306339011</v>
      </c>
      <c r="AT10" s="56">
        <f t="shared" si="12"/>
        <v>43.819157900182432</v>
      </c>
      <c r="AU10" s="57">
        <f t="shared" si="38"/>
        <v>-88.824010110238902</v>
      </c>
      <c r="AV10" s="26">
        <f t="shared" si="29"/>
        <v>5.7859647993197033E-14</v>
      </c>
      <c r="AW10" s="26">
        <f t="shared" si="30"/>
        <v>6.5784356744432117E-6</v>
      </c>
      <c r="AX10" s="27">
        <f t="shared" si="31"/>
        <v>-5.7859647993197425E-14</v>
      </c>
      <c r="AY10" s="26">
        <f t="shared" si="32"/>
        <v>-6.5784356744432117E-6</v>
      </c>
      <c r="AZ10" s="28">
        <f t="shared" si="39"/>
        <v>-3.9127500898962186E-28</v>
      </c>
      <c r="BA10" s="29">
        <f t="shared" si="40"/>
        <v>0</v>
      </c>
      <c r="BB10" s="5">
        <f t="shared" si="13"/>
        <v>43.819157285062694</v>
      </c>
      <c r="BC10" s="5">
        <f t="shared" si="14"/>
        <v>-88.847213955176784</v>
      </c>
      <c r="BD10" s="5">
        <f t="shared" si="41"/>
        <v>91.152786044823216</v>
      </c>
      <c r="BE10" s="31"/>
      <c r="BF10" s="40">
        <f t="shared" si="42"/>
        <v>44</v>
      </c>
      <c r="BG10" s="40">
        <f t="shared" si="43"/>
        <v>-89</v>
      </c>
      <c r="BH10" s="40">
        <f t="shared" si="44"/>
        <v>91</v>
      </c>
      <c r="BI10" s="3" t="s">
        <v>172</v>
      </c>
      <c r="BJ10" s="6">
        <f>INDEX(BD4:BD822, 1+MATCH(0,BB4:BB822,-1))</f>
        <v>73.603380731370223</v>
      </c>
      <c r="BK10" s="3" t="s">
        <v>173</v>
      </c>
      <c r="BL10" s="26">
        <f t="shared" si="7"/>
        <v>-3.6162955032502923E-9</v>
      </c>
      <c r="BM10" s="26">
        <f t="shared" si="8"/>
        <v>-1.6533412144966091E-3</v>
      </c>
      <c r="BO10" s="238" t="str">
        <f t="shared" si="15"/>
        <v>114.815362149688i</v>
      </c>
      <c r="BP10" s="238" t="str">
        <f t="shared" si="16"/>
        <v>0.99999985886222-0.000376127210087682i</v>
      </c>
      <c r="BQ10" s="238">
        <f t="shared" si="17"/>
        <v>-6.1150344625772375E-7</v>
      </c>
      <c r="BR10" s="238">
        <f t="shared" si="18"/>
        <v>-2.155050372338279E-2</v>
      </c>
    </row>
    <row r="11" spans="1:70" x14ac:dyDescent="0.3">
      <c r="A11" t="s">
        <v>63</v>
      </c>
      <c r="B11" s="7">
        <f>Sheet1!B10</f>
        <v>17.8</v>
      </c>
      <c r="C11" t="s">
        <v>0</v>
      </c>
      <c r="D11">
        <v>249</v>
      </c>
      <c r="V11" s="24">
        <v>1.07</v>
      </c>
      <c r="W11" s="30">
        <f t="shared" si="33"/>
        <v>117.489755493953</v>
      </c>
      <c r="X11" s="25">
        <f t="shared" si="9"/>
        <v>31.048525809863797</v>
      </c>
      <c r="Y11" s="26">
        <f t="shared" si="19"/>
        <v>-7.0398808254379969E-2</v>
      </c>
      <c r="Z11" s="26">
        <f t="shared" si="20"/>
        <v>-7.2849456463864088</v>
      </c>
      <c r="AA11" s="26">
        <f t="shared" si="21"/>
        <v>1.05001116177434E-6</v>
      </c>
      <c r="AB11" s="26">
        <f t="shared" si="22"/>
        <v>-2.8172632209373882E-2</v>
      </c>
      <c r="AC11" s="26">
        <f t="shared" si="34"/>
        <v>1.1454860243444547E-9</v>
      </c>
      <c r="AD11" s="26">
        <f t="shared" si="23"/>
        <v>9.3051886343029717E-4</v>
      </c>
      <c r="AE11" s="26">
        <f t="shared" si="35"/>
        <v>30.978128052766063</v>
      </c>
      <c r="AF11" s="26">
        <f t="shared" si="36"/>
        <v>-7.3121877597323532</v>
      </c>
      <c r="AG11" s="26">
        <f t="shared" si="0"/>
        <v>63.934760580666506</v>
      </c>
      <c r="AH11" s="26">
        <f t="shared" si="24"/>
        <v>-51.386350250020769</v>
      </c>
      <c r="AI11" s="26">
        <f t="shared" si="25"/>
        <v>-89.845543693306723</v>
      </c>
      <c r="AJ11" s="26">
        <f t="shared" si="37"/>
        <v>9.3651139892117291E-2</v>
      </c>
      <c r="AK11" s="26">
        <f t="shared" si="26"/>
        <v>8.398588550654889</v>
      </c>
      <c r="AL11" s="27">
        <f t="shared" si="27"/>
        <v>-2.3667039166003655E-6</v>
      </c>
      <c r="AM11" s="26">
        <f t="shared" si="28"/>
        <v>-4.229630429464603E-2</v>
      </c>
      <c r="AN11" s="26">
        <f t="shared" si="1"/>
        <v>-1.5232123229425375E-8</v>
      </c>
      <c r="AO11" s="26">
        <f t="shared" si="2"/>
        <v>-3.3932097434673145E-3</v>
      </c>
      <c r="AP11" s="26">
        <f t="shared" si="10"/>
        <v>12.642059088601814</v>
      </c>
      <c r="AQ11" s="26">
        <f t="shared" si="11"/>
        <v>-81.492644656689947</v>
      </c>
      <c r="AR11" s="25">
        <f t="shared" si="3"/>
        <v>18.562359853877492</v>
      </c>
      <c r="AS11" s="25">
        <f t="shared" si="4"/>
        <v>-26.946600306339011</v>
      </c>
      <c r="AT11" s="56">
        <f t="shared" si="12"/>
        <v>43.620187141367879</v>
      </c>
      <c r="AU11" s="57">
        <f t="shared" si="38"/>
        <v>-88.8048324164223</v>
      </c>
      <c r="AV11" s="26">
        <f t="shared" si="29"/>
        <v>5.9788302926303604E-14</v>
      </c>
      <c r="AW11" s="26">
        <f t="shared" si="30"/>
        <v>6.7316671258274524E-6</v>
      </c>
      <c r="AX11" s="27">
        <f t="shared" si="31"/>
        <v>-5.9788302926304008E-14</v>
      </c>
      <c r="AY11" s="26">
        <f t="shared" si="32"/>
        <v>-6.7316671258274524E-6</v>
      </c>
      <c r="AZ11" s="28">
        <f t="shared" si="39"/>
        <v>-4.0389678347315804E-28</v>
      </c>
      <c r="BA11" s="29">
        <f t="shared" si="40"/>
        <v>0</v>
      </c>
      <c r="BB11" s="5">
        <f t="shared" si="13"/>
        <v>43.620186497258437</v>
      </c>
      <c r="BC11" s="5">
        <f t="shared" si="14"/>
        <v>-88.828576748292505</v>
      </c>
      <c r="BD11" s="5">
        <f t="shared" si="41"/>
        <v>91.171423251707495</v>
      </c>
      <c r="BE11" s="41"/>
      <c r="BF11" s="40">
        <f t="shared" si="42"/>
        <v>44</v>
      </c>
      <c r="BG11" s="40">
        <f t="shared" si="43"/>
        <v>-89</v>
      </c>
      <c r="BH11" s="40">
        <f t="shared" si="44"/>
        <v>91</v>
      </c>
      <c r="BI11" s="3" t="s">
        <v>174</v>
      </c>
      <c r="BJ11" s="6">
        <f>INDEX(BB4:BB822, 1+MATCH(0,BD4:BD822,-1))</f>
        <v>-17.235566089091243</v>
      </c>
      <c r="BK11" s="3" t="s">
        <v>75</v>
      </c>
      <c r="BL11" s="26">
        <f t="shared" si="7"/>
        <v>-3.7867268824516835E-9</v>
      </c>
      <c r="BM11" s="26">
        <f t="shared" si="8"/>
        <v>-1.6918524786211995E-3</v>
      </c>
      <c r="BO11" s="238" t="str">
        <f t="shared" si="15"/>
        <v>117.489755493953i</v>
      </c>
      <c r="BP11" s="238" t="str">
        <f t="shared" si="16"/>
        <v>0.999999852210602-0.000384888335734762i</v>
      </c>
      <c r="BQ11" s="238">
        <f t="shared" si="17"/>
        <v>-6.4032271604433451E-7</v>
      </c>
      <c r="BR11" s="238">
        <f t="shared" si="18"/>
        <v>-2.2052479391594354E-2</v>
      </c>
    </row>
    <row r="12" spans="1:70" x14ac:dyDescent="0.3">
      <c r="A12" t="s">
        <v>64</v>
      </c>
      <c r="B12" s="31">
        <f>B11/B10</f>
        <v>31.485477765592389</v>
      </c>
      <c r="C12" t="s">
        <v>65</v>
      </c>
      <c r="V12" s="24">
        <v>1.08</v>
      </c>
      <c r="W12" s="32">
        <f t="shared" si="33"/>
        <v>120.22644346174133</v>
      </c>
      <c r="X12" s="25">
        <f t="shared" si="9"/>
        <v>31.048525809863797</v>
      </c>
      <c r="Y12" s="26">
        <f t="shared" si="19"/>
        <v>-7.3688609656099913E-2</v>
      </c>
      <c r="Z12" s="26">
        <f t="shared" si="20"/>
        <v>-7.4527475992154786</v>
      </c>
      <c r="AA12" s="26">
        <f t="shared" si="21"/>
        <v>1.0994966552851027E-6</v>
      </c>
      <c r="AB12" s="26">
        <f t="shared" si="22"/>
        <v>-2.8828857004458957E-2</v>
      </c>
      <c r="AC12" s="26">
        <f t="shared" si="34"/>
        <v>1.1994690759148211E-9</v>
      </c>
      <c r="AD12" s="26">
        <f t="shared" si="23"/>
        <v>9.5219343212932987E-4</v>
      </c>
      <c r="AE12" s="26">
        <f t="shared" si="35"/>
        <v>30.974838300903823</v>
      </c>
      <c r="AF12" s="26">
        <f t="shared" si="36"/>
        <v>-7.4806242627878081</v>
      </c>
      <c r="AG12" s="26">
        <f t="shared" si="0"/>
        <v>63.934760580666506</v>
      </c>
      <c r="AH12" s="26">
        <f t="shared" si="24"/>
        <v>-51.586348829546338</v>
      </c>
      <c r="AI12" s="26">
        <f t="shared" si="25"/>
        <v>-89.849059531631596</v>
      </c>
      <c r="AJ12" s="26">
        <f t="shared" si="37"/>
        <v>9.8015341019247471E-2</v>
      </c>
      <c r="AK12" s="26">
        <f t="shared" si="26"/>
        <v>8.5913300682812839</v>
      </c>
      <c r="AL12" s="27">
        <f t="shared" si="27"/>
        <v>-2.4782432062126583E-6</v>
      </c>
      <c r="AM12" s="26">
        <f t="shared" si="28"/>
        <v>-4.3281511413554463E-2</v>
      </c>
      <c r="AN12" s="26">
        <f t="shared" si="1"/>
        <v>-1.5949991740675402E-8</v>
      </c>
      <c r="AO12" s="26">
        <f t="shared" si="2"/>
        <v>-3.4722477516375629E-3</v>
      </c>
      <c r="AP12" s="26">
        <f t="shared" si="10"/>
        <v>12.446424597946216</v>
      </c>
      <c r="AQ12" s="26">
        <f t="shared" si="11"/>
        <v>-81.304483222515501</v>
      </c>
      <c r="AR12" s="25">
        <f t="shared" si="3"/>
        <v>18.562359853877492</v>
      </c>
      <c r="AS12" s="25">
        <f t="shared" si="4"/>
        <v>-26.946600306339011</v>
      </c>
      <c r="AT12" s="56">
        <f t="shared" si="12"/>
        <v>43.421262898850038</v>
      </c>
      <c r="AU12" s="57">
        <f t="shared" si="38"/>
        <v>-88.785107485303314</v>
      </c>
      <c r="AV12" s="26">
        <f t="shared" si="29"/>
        <v>6.1716957859410149E-14</v>
      </c>
      <c r="AW12" s="26">
        <f t="shared" si="30"/>
        <v>6.8884677962259552E-6</v>
      </c>
      <c r="AX12" s="27">
        <f t="shared" si="31"/>
        <v>-6.1716957859410591E-14</v>
      </c>
      <c r="AY12" s="26">
        <f t="shared" si="32"/>
        <v>-6.8884677962259552E-6</v>
      </c>
      <c r="AZ12" s="28">
        <f t="shared" si="39"/>
        <v>-4.4176210692376661E-28</v>
      </c>
      <c r="BA12" s="29">
        <f t="shared" si="40"/>
        <v>0</v>
      </c>
      <c r="BB12" s="5">
        <f t="shared" si="13"/>
        <v>43.421262224384662</v>
      </c>
      <c r="BC12" s="5">
        <f t="shared" si="14"/>
        <v>-88.809404893660329</v>
      </c>
      <c r="BD12" s="5">
        <f t="shared" si="41"/>
        <v>91.190595106339671</v>
      </c>
      <c r="BE12" s="31"/>
      <c r="BF12" s="40">
        <f t="shared" si="42"/>
        <v>43</v>
      </c>
      <c r="BG12" s="40">
        <f t="shared" si="43"/>
        <v>-89</v>
      </c>
      <c r="BH12" s="40">
        <f t="shared" si="44"/>
        <v>91</v>
      </c>
      <c r="BL12" s="26">
        <f t="shared" si="7"/>
        <v>-3.9651891808015377E-9</v>
      </c>
      <c r="BM12" s="26">
        <f t="shared" si="8"/>
        <v>-1.7312607853221841E-3</v>
      </c>
      <c r="BO12" s="238" t="str">
        <f t="shared" si="15"/>
        <v>120.226443461741i</v>
      </c>
      <c r="BP12" s="238" t="str">
        <f t="shared" si="16"/>
        <v>0.999999845245504-0.000393853534031245i</v>
      </c>
      <c r="BQ12" s="238">
        <f t="shared" si="17"/>
        <v>-6.7050018726560721E-7</v>
      </c>
      <c r="BR12" s="238">
        <f t="shared" si="18"/>
        <v>-2.2566147571690311E-2</v>
      </c>
    </row>
    <row r="13" spans="1:70" x14ac:dyDescent="0.3">
      <c r="A13" t="s">
        <v>127</v>
      </c>
      <c r="B13" s="31">
        <f>Sheet1!B7</f>
        <v>4.798</v>
      </c>
      <c r="C13" t="s">
        <v>0</v>
      </c>
      <c r="V13" s="24">
        <v>1.0900000000000001</v>
      </c>
      <c r="W13" s="30">
        <f t="shared" si="33"/>
        <v>123.02687708123818</v>
      </c>
      <c r="X13" s="25">
        <f t="shared" si="9"/>
        <v>31.048525809863797</v>
      </c>
      <c r="Y13" s="26">
        <f t="shared" si="19"/>
        <v>-7.7130785729200346E-2</v>
      </c>
      <c r="Z13" s="26">
        <f t="shared" si="20"/>
        <v>-7.6243251405075911</v>
      </c>
      <c r="AA13" s="26">
        <f t="shared" si="21"/>
        <v>1.1513143298239133E-6</v>
      </c>
      <c r="AB13" s="26">
        <f t="shared" si="22"/>
        <v>-2.9500367230799289E-2</v>
      </c>
      <c r="AC13" s="26">
        <f t="shared" si="34"/>
        <v>1.2559979519961843E-9</v>
      </c>
      <c r="AD13" s="26">
        <f t="shared" si="23"/>
        <v>9.743728663894755E-4</v>
      </c>
      <c r="AE13" s="26">
        <f t="shared" si="35"/>
        <v>30.971396176704925</v>
      </c>
      <c r="AF13" s="26">
        <f t="shared" si="36"/>
        <v>-7.6528511348720007</v>
      </c>
      <c r="AG13" s="26">
        <f t="shared" si="0"/>
        <v>63.934760580666506</v>
      </c>
      <c r="AH13" s="26">
        <f t="shared" si="24"/>
        <v>-51.786347473003367</v>
      </c>
      <c r="AI13" s="26">
        <f t="shared" si="25"/>
        <v>-89.852495340803912</v>
      </c>
      <c r="AJ13" s="26">
        <f t="shared" si="37"/>
        <v>0.10258052501572247</v>
      </c>
      <c r="AK13" s="26">
        <f t="shared" si="26"/>
        <v>8.7883584733787519</v>
      </c>
      <c r="AL13" s="27">
        <f t="shared" si="27"/>
        <v>-2.5950391741732756E-6</v>
      </c>
      <c r="AM13" s="26">
        <f t="shared" si="28"/>
        <v>-4.428966692777847E-2</v>
      </c>
      <c r="AN13" s="26">
        <f t="shared" si="1"/>
        <v>-1.6701690788231371E-8</v>
      </c>
      <c r="AO13" s="26">
        <f t="shared" si="2"/>
        <v>-3.5531267915083244E-3</v>
      </c>
      <c r="AP13" s="26">
        <f t="shared" si="10"/>
        <v>12.250991020937997</v>
      </c>
      <c r="AQ13" s="26">
        <f t="shared" si="11"/>
        <v>-81.111979661144446</v>
      </c>
      <c r="AR13" s="25">
        <f t="shared" si="3"/>
        <v>18.562359853877492</v>
      </c>
      <c r="AS13" s="25">
        <f t="shared" si="4"/>
        <v>-26.946600306339011</v>
      </c>
      <c r="AT13" s="56">
        <f t="shared" si="12"/>
        <v>43.222387197642924</v>
      </c>
      <c r="AU13" s="57">
        <f t="shared" si="38"/>
        <v>-88.76483079601644</v>
      </c>
      <c r="AV13" s="26">
        <f t="shared" si="29"/>
        <v>6.5574267725623278E-14</v>
      </c>
      <c r="AW13" s="26">
        <f t="shared" si="30"/>
        <v>7.0489208234296687E-6</v>
      </c>
      <c r="AX13" s="27">
        <f t="shared" si="31"/>
        <v>-6.5574267725623771E-14</v>
      </c>
      <c r="AY13" s="26">
        <f t="shared" si="32"/>
        <v>-7.0489208234296687E-6</v>
      </c>
      <c r="AZ13" s="28">
        <f t="shared" si="39"/>
        <v>-4.9224920485791137E-28</v>
      </c>
      <c r="BA13" s="29">
        <f t="shared" si="40"/>
        <v>0</v>
      </c>
      <c r="BB13" s="5">
        <f t="shared" si="13"/>
        <v>43.222386491390978</v>
      </c>
      <c r="BC13" s="5">
        <f t="shared" si="14"/>
        <v>-88.789694163662858</v>
      </c>
      <c r="BD13" s="5">
        <f t="shared" si="41"/>
        <v>91.210305836337142</v>
      </c>
      <c r="BE13" s="41"/>
      <c r="BF13" s="40">
        <f t="shared" si="42"/>
        <v>43</v>
      </c>
      <c r="BG13" s="40">
        <f t="shared" si="43"/>
        <v>-89</v>
      </c>
      <c r="BH13" s="40">
        <f t="shared" si="44"/>
        <v>91</v>
      </c>
      <c r="BL13" s="26">
        <f t="shared" si="7"/>
        <v>-4.1520642719772859E-9</v>
      </c>
      <c r="BM13" s="26">
        <f t="shared" si="8"/>
        <v>-1.7715870294052556E-3</v>
      </c>
      <c r="BO13" s="238" t="str">
        <f t="shared" si="15"/>
        <v>123.026877081238i</v>
      </c>
      <c r="BP13" s="238" t="str">
        <f t="shared" si="16"/>
        <v>0.999999837952151-0.000403027558426715i</v>
      </c>
      <c r="BQ13" s="238">
        <f t="shared" si="17"/>
        <v>-7.0209988067704985E-7</v>
      </c>
      <c r="BR13" s="238">
        <f t="shared" si="18"/>
        <v>-2.3091780617010883E-2</v>
      </c>
    </row>
    <row r="14" spans="1:70" x14ac:dyDescent="0.3">
      <c r="A14" t="s">
        <v>66</v>
      </c>
      <c r="B14" s="7">
        <f>Sheet1!B8</f>
        <v>5.0110000000000001</v>
      </c>
      <c r="C14" t="s">
        <v>0</v>
      </c>
      <c r="V14" s="24">
        <v>1.1000000000000001</v>
      </c>
      <c r="W14" s="32">
        <f t="shared" si="33"/>
        <v>125.8925411794168</v>
      </c>
      <c r="X14" s="25">
        <f t="shared" si="9"/>
        <v>31.048525809863797</v>
      </c>
      <c r="Y14" s="26">
        <f t="shared" si="19"/>
        <v>-8.0732264819116079E-2</v>
      </c>
      <c r="Z14" s="26">
        <f t="shared" si="20"/>
        <v>-7.7997569273343377</v>
      </c>
      <c r="AA14" s="26">
        <f t="shared" si="21"/>
        <v>1.205574095521106E-6</v>
      </c>
      <c r="AB14" s="26">
        <f t="shared" si="22"/>
        <v>-3.018751893126705E-2</v>
      </c>
      <c r="AC14" s="26">
        <f t="shared" si="34"/>
        <v>1.3151922291943299E-9</v>
      </c>
      <c r="AD14" s="26">
        <f t="shared" si="23"/>
        <v>9.9706892604033213E-4</v>
      </c>
      <c r="AE14" s="26">
        <f t="shared" si="35"/>
        <v>30.967794751933969</v>
      </c>
      <c r="AF14" s="26">
        <f t="shared" si="36"/>
        <v>-7.8289473773395653</v>
      </c>
      <c r="AG14" s="26">
        <f t="shared" si="0"/>
        <v>63.934760580666506</v>
      </c>
      <c r="AH14" s="26">
        <f t="shared" si="24"/>
        <v>-51.986346177514491</v>
      </c>
      <c r="AI14" s="26">
        <f t="shared" si="25"/>
        <v>-89.855852942436286</v>
      </c>
      <c r="AJ14" s="26">
        <f t="shared" si="37"/>
        <v>0.10735572170999873</v>
      </c>
      <c r="AK14" s="26">
        <f t="shared" si="26"/>
        <v>8.989759584039545</v>
      </c>
      <c r="AL14" s="27">
        <f t="shared" si="27"/>
        <v>-2.7173395642125508E-6</v>
      </c>
      <c r="AM14" s="26">
        <f t="shared" si="28"/>
        <v>-4.5321305372217714E-2</v>
      </c>
      <c r="AN14" s="26">
        <f t="shared" si="1"/>
        <v>-1.7488817298389885E-8</v>
      </c>
      <c r="AO14" s="26">
        <f t="shared" si="2"/>
        <v>-3.6358897462158103E-3</v>
      </c>
      <c r="AP14" s="26">
        <f t="shared" si="10"/>
        <v>12.055767390033632</v>
      </c>
      <c r="AQ14" s="26">
        <f t="shared" si="11"/>
        <v>-80.915050553515172</v>
      </c>
      <c r="AR14" s="25">
        <f t="shared" si="3"/>
        <v>18.562359853877492</v>
      </c>
      <c r="AS14" s="25">
        <f t="shared" si="4"/>
        <v>-26.946600306339011</v>
      </c>
      <c r="AT14" s="56">
        <f t="shared" si="12"/>
        <v>43.023562141967602</v>
      </c>
      <c r="AU14" s="57">
        <f t="shared" si="38"/>
        <v>-88.743997930854732</v>
      </c>
      <c r="AV14" s="26">
        <f t="shared" si="29"/>
        <v>6.9431577591836395E-14</v>
      </c>
      <c r="AW14" s="26">
        <f t="shared" si="30"/>
        <v>7.2131112817574636E-6</v>
      </c>
      <c r="AX14" s="27">
        <f t="shared" si="31"/>
        <v>-6.943157759183695E-14</v>
      </c>
      <c r="AY14" s="26">
        <f t="shared" si="32"/>
        <v>-7.2131112817574636E-6</v>
      </c>
      <c r="AZ14" s="28">
        <f t="shared" si="39"/>
        <v>-5.5535807727559231E-28</v>
      </c>
      <c r="BA14" s="29">
        <f t="shared" si="40"/>
        <v>0</v>
      </c>
      <c r="BB14" s="5">
        <f t="shared" si="13"/>
        <v>43.023561402431028</v>
      </c>
      <c r="BC14" s="5">
        <f t="shared" si="14"/>
        <v>-88.769440440671914</v>
      </c>
      <c r="BD14" s="5">
        <f t="shared" si="41"/>
        <v>91.230559559328086</v>
      </c>
      <c r="BE14" s="31"/>
      <c r="BF14" s="40">
        <f t="shared" si="42"/>
        <v>43</v>
      </c>
      <c r="BG14" s="40">
        <f t="shared" si="43"/>
        <v>-89</v>
      </c>
      <c r="BH14" s="40">
        <f t="shared" si="44"/>
        <v>91</v>
      </c>
      <c r="BL14" s="26">
        <f t="shared" si="7"/>
        <v>-4.3477436729310898E-9</v>
      </c>
      <c r="BM14" s="26">
        <f t="shared" si="8"/>
        <v>-1.8128525923786496E-3</v>
      </c>
      <c r="BO14" s="238" t="str">
        <f t="shared" si="15"/>
        <v>125.892541179417i</v>
      </c>
      <c r="BP14" s="238" t="str">
        <f t="shared" si="16"/>
        <v>0.999999830315072-0.000412415273091884i</v>
      </c>
      <c r="BQ14" s="238">
        <f t="shared" si="17"/>
        <v>-7.3518882959504096E-7</v>
      </c>
      <c r="BR14" s="238">
        <f t="shared" si="18"/>
        <v>-2.362965722480263E-2</v>
      </c>
    </row>
    <row r="15" spans="1:70" x14ac:dyDescent="0.3">
      <c r="A15" t="s">
        <v>11</v>
      </c>
      <c r="B15" s="7">
        <f>Sheet1!B12</f>
        <v>95</v>
      </c>
      <c r="C15" t="s">
        <v>6</v>
      </c>
      <c r="D15">
        <f>B15/100</f>
        <v>0.95</v>
      </c>
      <c r="V15" s="24">
        <v>1.1100000000000001</v>
      </c>
      <c r="W15" s="30">
        <f t="shared" si="33"/>
        <v>128.82495516931345</v>
      </c>
      <c r="X15" s="25">
        <f t="shared" si="9"/>
        <v>31.048525809863797</v>
      </c>
      <c r="Y15" s="26">
        <f t="shared" si="19"/>
        <v>-8.4500278073709037E-2</v>
      </c>
      <c r="Z15" s="26">
        <f t="shared" si="20"/>
        <v>-7.9791228116245536</v>
      </c>
      <c r="AA15" s="26">
        <f t="shared" si="21"/>
        <v>1.2623910428686658E-6</v>
      </c>
      <c r="AB15" s="26">
        <f t="shared" si="22"/>
        <v>-3.089067644199819E-2</v>
      </c>
      <c r="AC15" s="26">
        <f t="shared" si="34"/>
        <v>1.3771753414249027E-9</v>
      </c>
      <c r="AD15" s="26">
        <f t="shared" si="23"/>
        <v>1.0202936448331153E-3</v>
      </c>
      <c r="AE15" s="26">
        <f t="shared" si="35"/>
        <v>30.964026795558304</v>
      </c>
      <c r="AF15" s="26">
        <f t="shared" si="36"/>
        <v>-8.0089931944217181</v>
      </c>
      <c r="AG15" s="26">
        <f t="shared" si="0"/>
        <v>63.934760580666506</v>
      </c>
      <c r="AH15" s="26">
        <f t="shared" si="24"/>
        <v>-52.186344940331857</v>
      </c>
      <c r="AI15" s="26">
        <f t="shared" si="25"/>
        <v>-89.859134116681219</v>
      </c>
      <c r="AJ15" s="26">
        <f t="shared" si="37"/>
        <v>0.11235034539332577</v>
      </c>
      <c r="AK15" s="26">
        <f t="shared" si="26"/>
        <v>9.1956202674695628</v>
      </c>
      <c r="AL15" s="27">
        <f t="shared" si="27"/>
        <v>-2.8454037903797502E-6</v>
      </c>
      <c r="AM15" s="26">
        <f t="shared" si="28"/>
        <v>-4.6376973732553596E-2</v>
      </c>
      <c r="AN15" s="26">
        <f t="shared" si="1"/>
        <v>-1.8313039557681234E-8</v>
      </c>
      <c r="AO15" s="26">
        <f t="shared" si="2"/>
        <v>-3.7205804977727187E-3</v>
      </c>
      <c r="AP15" s="26">
        <f t="shared" si="10"/>
        <v>11.860763122011145</v>
      </c>
      <c r="AQ15" s="26">
        <f t="shared" si="11"/>
        <v>-80.713611403441973</v>
      </c>
      <c r="AR15" s="25">
        <f t="shared" si="3"/>
        <v>18.562359853877492</v>
      </c>
      <c r="AS15" s="25">
        <f t="shared" si="4"/>
        <v>-26.946600306339011</v>
      </c>
      <c r="AT15" s="56">
        <f t="shared" si="12"/>
        <v>42.824789917569447</v>
      </c>
      <c r="AU15" s="57">
        <f t="shared" si="38"/>
        <v>-88.722604597863693</v>
      </c>
      <c r="AV15" s="26">
        <f t="shared" si="29"/>
        <v>7.3288887458049511E-14</v>
      </c>
      <c r="AW15" s="26">
        <f t="shared" si="30"/>
        <v>7.3811262271636577E-6</v>
      </c>
      <c r="AX15" s="27">
        <f t="shared" si="31"/>
        <v>-7.3288887458050129E-14</v>
      </c>
      <c r="AY15" s="26">
        <f t="shared" si="32"/>
        <v>-7.3811262271636577E-6</v>
      </c>
      <c r="AZ15" s="28">
        <f t="shared" si="39"/>
        <v>-6.1846694969327326E-28</v>
      </c>
      <c r="BA15" s="29">
        <f t="shared" si="40"/>
        <v>0</v>
      </c>
      <c r="BB15" s="5">
        <f t="shared" si="13"/>
        <v>42.824789143179594</v>
      </c>
      <c r="BC15" s="5">
        <f t="shared" si="14"/>
        <v>-88.748639739801462</v>
      </c>
      <c r="BD15" s="5">
        <f t="shared" si="41"/>
        <v>91.251360260198538</v>
      </c>
      <c r="BE15" s="41"/>
      <c r="BF15" s="40">
        <f t="shared" si="42"/>
        <v>43</v>
      </c>
      <c r="BG15" s="40">
        <f t="shared" si="43"/>
        <v>-89</v>
      </c>
      <c r="BH15" s="40">
        <f t="shared" si="44"/>
        <v>91</v>
      </c>
      <c r="BL15" s="26">
        <f t="shared" si="7"/>
        <v>-4.5526478304391808E-9</v>
      </c>
      <c r="BM15" s="26">
        <f t="shared" si="8"/>
        <v>-1.8550793537898962E-3</v>
      </c>
      <c r="BO15" s="238" t="str">
        <f t="shared" si="15"/>
        <v>128.824955169313i</v>
      </c>
      <c r="BP15" s="238" t="str">
        <f t="shared" si="16"/>
        <v>0.999999822318069-0.000422021655497551i</v>
      </c>
      <c r="BQ15" s="238">
        <f t="shared" si="17"/>
        <v>-7.6983720911688843E-7</v>
      </c>
      <c r="BR15" s="238">
        <f t="shared" si="18"/>
        <v>-2.4180062583985619E-2</v>
      </c>
    </row>
    <row r="16" spans="1:70" x14ac:dyDescent="0.3">
      <c r="A16" t="s">
        <v>128</v>
      </c>
      <c r="B16" s="42">
        <f>Sheet1!B47</f>
        <v>510</v>
      </c>
      <c r="C16" t="s">
        <v>7</v>
      </c>
      <c r="V16" s="24">
        <v>1.1200000000000001</v>
      </c>
      <c r="W16" s="32">
        <f t="shared" si="33"/>
        <v>131.82567385564076</v>
      </c>
      <c r="X16" s="25">
        <f t="shared" si="9"/>
        <v>31.048525809863797</v>
      </c>
      <c r="Y16" s="26">
        <f t="shared" si="19"/>
        <v>-8.8442371522713586E-2</v>
      </c>
      <c r="Z16" s="26">
        <f t="shared" si="20"/>
        <v>-8.1625038255994493</v>
      </c>
      <c r="AA16" s="26">
        <f t="shared" si="21"/>
        <v>1.3218856915161858E-6</v>
      </c>
      <c r="AB16" s="26">
        <f t="shared" si="22"/>
        <v>-3.1610212585564582E-2</v>
      </c>
      <c r="AC16" s="26">
        <f t="shared" si="34"/>
        <v>1.4420803658782048E-9</v>
      </c>
      <c r="AD16" s="26">
        <f t="shared" si="23"/>
        <v>1.0440593368211144E-3</v>
      </c>
      <c r="AE16" s="26">
        <f t="shared" si="35"/>
        <v>30.960084761668856</v>
      </c>
      <c r="AF16" s="26">
        <f t="shared" si="36"/>
        <v>-8.1930699788481913</v>
      </c>
      <c r="AG16" s="26">
        <f t="shared" si="0"/>
        <v>63.934760580666506</v>
      </c>
      <c r="AH16" s="26">
        <f t="shared" si="24"/>
        <v>-52.386343758831288</v>
      </c>
      <c r="AI16" s="26">
        <f t="shared" si="25"/>
        <v>-89.86234060317463</v>
      </c>
      <c r="AJ16" s="26">
        <f t="shared" si="37"/>
        <v>0.11757420919733444</v>
      </c>
      <c r="AK16" s="26">
        <f t="shared" si="26"/>
        <v>9.4060284028046688</v>
      </c>
      <c r="AL16" s="27">
        <f t="shared" si="27"/>
        <v>-2.9795034934627213E-6</v>
      </c>
      <c r="AM16" s="26">
        <f t="shared" si="28"/>
        <v>-4.7457231735255546E-2</v>
      </c>
      <c r="AN16" s="26">
        <f t="shared" si="1"/>
        <v>-1.9176106856144169E-8</v>
      </c>
      <c r="AO16" s="26">
        <f t="shared" si="2"/>
        <v>-3.8072439503350594E-3</v>
      </c>
      <c r="AP16" s="26">
        <f t="shared" si="10"/>
        <v>11.665988032352953</v>
      </c>
      <c r="AQ16" s="26">
        <f t="shared" si="11"/>
        <v>-80.50757667605555</v>
      </c>
      <c r="AR16" s="25">
        <f t="shared" si="3"/>
        <v>18.562359853877492</v>
      </c>
      <c r="AS16" s="25">
        <f t="shared" si="4"/>
        <v>-26.946600306339011</v>
      </c>
      <c r="AT16" s="56">
        <f t="shared" si="12"/>
        <v>42.626072794021809</v>
      </c>
      <c r="AU16" s="57">
        <f t="shared" si="38"/>
        <v>-88.700646654903736</v>
      </c>
      <c r="AV16" s="26">
        <f t="shared" si="29"/>
        <v>7.5217542391156069E-14</v>
      </c>
      <c r="AW16" s="26">
        <f t="shared" si="30"/>
        <v>7.5530547433962509E-6</v>
      </c>
      <c r="AX16" s="27">
        <f t="shared" si="31"/>
        <v>-7.5217542391156713E-14</v>
      </c>
      <c r="AY16" s="26">
        <f t="shared" si="32"/>
        <v>-7.5530547433962509E-6</v>
      </c>
      <c r="AZ16" s="28">
        <f t="shared" si="39"/>
        <v>-6.4371049866034563E-28</v>
      </c>
      <c r="BA16" s="29">
        <f t="shared" si="40"/>
        <v>0</v>
      </c>
      <c r="BB16" s="5">
        <f t="shared" si="13"/>
        <v>42.626071983136079</v>
      </c>
      <c r="BC16" s="5">
        <f t="shared" si="14"/>
        <v>-88.727288233132924</v>
      </c>
      <c r="BD16" s="5">
        <f t="shared" si="41"/>
        <v>91.272711766867076</v>
      </c>
      <c r="BE16" s="31"/>
      <c r="BF16" s="40">
        <f t="shared" si="42"/>
        <v>43</v>
      </c>
      <c r="BG16" s="40">
        <f t="shared" si="43"/>
        <v>-89</v>
      </c>
      <c r="BH16" s="40">
        <f t="shared" si="44"/>
        <v>91</v>
      </c>
      <c r="BL16" s="26">
        <f t="shared" si="7"/>
        <v>-4.7672068345525306E-9</v>
      </c>
      <c r="BM16" s="26">
        <f t="shared" si="8"/>
        <v>-1.8982897028266491E-3</v>
      </c>
      <c r="BO16" s="238" t="str">
        <f t="shared" si="15"/>
        <v>131.825673855641i</v>
      </c>
      <c r="BP16" s="238" t="str">
        <f t="shared" si="16"/>
        <v>0.999999813944179-0.000431851799053646i</v>
      </c>
      <c r="BQ16" s="238">
        <f t="shared" si="17"/>
        <v>-8.0611851837892087E-7</v>
      </c>
      <c r="BR16" s="238">
        <f t="shared" si="18"/>
        <v>-2.4743288526363698E-2</v>
      </c>
    </row>
    <row r="17" spans="1:70" x14ac:dyDescent="0.3">
      <c r="A17" t="s">
        <v>129</v>
      </c>
      <c r="B17">
        <f>Sheet1!B46</f>
        <v>24</v>
      </c>
      <c r="C17" t="s">
        <v>7</v>
      </c>
      <c r="V17" s="24">
        <v>1.1299999999999999</v>
      </c>
      <c r="W17" s="30">
        <f t="shared" si="33"/>
        <v>134.89628825916535</v>
      </c>
      <c r="X17" s="25">
        <f t="shared" si="9"/>
        <v>31.048525809863797</v>
      </c>
      <c r="Y17" s="26">
        <f t="shared" si="19"/>
        <v>-9.2566418529002631E-2</v>
      </c>
      <c r="Z17" s="26">
        <f t="shared" si="20"/>
        <v>-8.3499821642066792</v>
      </c>
      <c r="AA17" s="26">
        <f t="shared" si="21"/>
        <v>1.3841842352094608E-6</v>
      </c>
      <c r="AB17" s="26">
        <f t="shared" si="22"/>
        <v>-3.2346508868645374E-2</v>
      </c>
      <c r="AC17" s="26">
        <f t="shared" si="34"/>
        <v>1.5100442370543976E-9</v>
      </c>
      <c r="AD17" s="26">
        <f t="shared" si="23"/>
        <v>1.0683786028887643E-3</v>
      </c>
      <c r="AE17" s="26">
        <f t="shared" si="35"/>
        <v>30.955960777029073</v>
      </c>
      <c r="AF17" s="26">
        <f t="shared" si="36"/>
        <v>-8.381260294472435</v>
      </c>
      <c r="AG17" s="26">
        <f t="shared" si="0"/>
        <v>63.934760580666506</v>
      </c>
      <c r="AH17" s="26">
        <f t="shared" si="24"/>
        <v>-52.586342630506692</v>
      </c>
      <c r="AI17" s="26">
        <f t="shared" si="25"/>
        <v>-89.865474101957673</v>
      </c>
      <c r="AJ17" s="26">
        <f t="shared" si="37"/>
        <v>0.12303753981985015</v>
      </c>
      <c r="AK17" s="26">
        <f t="shared" si="26"/>
        <v>9.6210728393768736</v>
      </c>
      <c r="AL17" s="27">
        <f t="shared" si="27"/>
        <v>-3.1199231166943438E-6</v>
      </c>
      <c r="AM17" s="26">
        <f t="shared" si="28"/>
        <v>-4.8562652144341689E-2</v>
      </c>
      <c r="AN17" s="26">
        <f t="shared" si="1"/>
        <v>-2.0079849487326017E-8</v>
      </c>
      <c r="AO17" s="26">
        <f t="shared" si="2"/>
        <v>-3.8959260540109208E-3</v>
      </c>
      <c r="AP17" s="26">
        <f t="shared" si="10"/>
        <v>11.471452349976698</v>
      </c>
      <c r="AQ17" s="26">
        <f t="shared" si="11"/>
        <v>-80.296859840779149</v>
      </c>
      <c r="AR17" s="25">
        <f t="shared" si="3"/>
        <v>18.562359853877492</v>
      </c>
      <c r="AS17" s="25">
        <f t="shared" si="4"/>
        <v>-26.946600306339011</v>
      </c>
      <c r="AT17" s="56">
        <f t="shared" si="12"/>
        <v>42.427413127005771</v>
      </c>
      <c r="AU17" s="57">
        <f t="shared" si="38"/>
        <v>-88.678120135251589</v>
      </c>
      <c r="AV17" s="26">
        <f t="shared" si="29"/>
        <v>7.9074852257369185E-14</v>
      </c>
      <c r="AW17" s="26">
        <f t="shared" si="30"/>
        <v>7.7289879892302866E-6</v>
      </c>
      <c r="AX17" s="27">
        <f t="shared" si="31"/>
        <v>-7.9074852257369904E-14</v>
      </c>
      <c r="AY17" s="26">
        <f t="shared" si="32"/>
        <v>-7.7289879892302866E-6</v>
      </c>
      <c r="AZ17" s="28">
        <f t="shared" si="39"/>
        <v>-7.1944114556156277E-28</v>
      </c>
      <c r="BA17" s="29">
        <f t="shared" si="40"/>
        <v>0</v>
      </c>
      <c r="BB17" s="5">
        <f t="shared" si="13"/>
        <v>42.427412277904189</v>
      </c>
      <c r="BC17" s="5">
        <f t="shared" si="14"/>
        <v>-88.705382275483132</v>
      </c>
      <c r="BD17" s="5">
        <f t="shared" si="41"/>
        <v>91.294617724516868</v>
      </c>
      <c r="BE17" s="41"/>
      <c r="BF17" s="40">
        <f t="shared" si="42"/>
        <v>42</v>
      </c>
      <c r="BG17" s="40">
        <f t="shared" si="43"/>
        <v>-89</v>
      </c>
      <c r="BH17" s="40">
        <f t="shared" si="44"/>
        <v>91</v>
      </c>
      <c r="BL17" s="26">
        <f t="shared" si="7"/>
        <v>-4.991877776491264E-9</v>
      </c>
      <c r="BM17" s="26">
        <f t="shared" si="8"/>
        <v>-1.9425065501877273E-3</v>
      </c>
      <c r="BO17" s="238" t="str">
        <f t="shared" si="15"/>
        <v>134.896288259165i</v>
      </c>
      <c r="BP17" s="238" t="str">
        <f t="shared" si="16"/>
        <v>0.99999980517564-0.000441910915809684i</v>
      </c>
      <c r="BQ17" s="238">
        <f t="shared" si="17"/>
        <v>-8.4410970784792715E-7</v>
      </c>
      <c r="BR17" s="238">
        <f t="shared" si="18"/>
        <v>-2.5319633681353405E-2</v>
      </c>
    </row>
    <row r="18" spans="1:70" x14ac:dyDescent="0.3">
      <c r="A18" t="s">
        <v>130</v>
      </c>
      <c r="B18" s="40">
        <f>Sheet1!B52</f>
        <v>20</v>
      </c>
      <c r="C18" t="s">
        <v>14</v>
      </c>
      <c r="F18" s="38"/>
      <c r="V18" s="24">
        <v>1.1399999999999999</v>
      </c>
      <c r="W18" s="32">
        <f t="shared" si="33"/>
        <v>138.03842646028852</v>
      </c>
      <c r="X18" s="25">
        <f t="shared" si="9"/>
        <v>31.048525809863797</v>
      </c>
      <c r="Y18" s="26">
        <f t="shared" si="19"/>
        <v>-9.6880632612058107E-2</v>
      </c>
      <c r="Z18" s="26">
        <f t="shared" si="20"/>
        <v>-8.5416411643354095</v>
      </c>
      <c r="AA18" s="26">
        <f t="shared" si="21"/>
        <v>1.4494188175875061E-6</v>
      </c>
      <c r="AB18" s="26">
        <f t="shared" si="22"/>
        <v>-3.3099955684302615E-2</v>
      </c>
      <c r="AC18" s="26">
        <f t="shared" si="34"/>
        <v>1.5812096754184335E-9</v>
      </c>
      <c r="AD18" s="26">
        <f t="shared" si="23"/>
        <v>1.0932643374328042E-3</v>
      </c>
      <c r="AE18" s="26">
        <f t="shared" si="35"/>
        <v>30.951646628251765</v>
      </c>
      <c r="AF18" s="26">
        <f t="shared" si="36"/>
        <v>-8.5736478556822799</v>
      </c>
      <c r="AG18" s="26">
        <f t="shared" si="0"/>
        <v>63.934760580666506</v>
      </c>
      <c r="AH18" s="26">
        <f t="shared" si="24"/>
        <v>-52.786341552964807</v>
      </c>
      <c r="AI18" s="26">
        <f t="shared" si="25"/>
        <v>-89.868536274377917</v>
      </c>
      <c r="AJ18" s="26">
        <f t="shared" si="37"/>
        <v>0.12875099258792397</v>
      </c>
      <c r="AK18" s="26">
        <f t="shared" si="26"/>
        <v>9.8408433501413572</v>
      </c>
      <c r="AL18" s="27">
        <f t="shared" si="27"/>
        <v>-3.2669605074961066E-6</v>
      </c>
      <c r="AM18" s="26">
        <f t="shared" si="28"/>
        <v>-4.9693821065051297E-2</v>
      </c>
      <c r="AN18" s="26">
        <f t="shared" si="1"/>
        <v>-2.1026182605592685E-8</v>
      </c>
      <c r="AO18" s="26">
        <f t="shared" si="2"/>
        <v>-3.9866738292238203E-3</v>
      </c>
      <c r="AP18" s="26">
        <f t="shared" si="10"/>
        <v>11.277166732302931</v>
      </c>
      <c r="AQ18" s="26">
        <f t="shared" si="11"/>
        <v>-80.081373419130827</v>
      </c>
      <c r="AR18" s="25">
        <f t="shared" si="3"/>
        <v>18.562359853877492</v>
      </c>
      <c r="AS18" s="25">
        <f t="shared" si="4"/>
        <v>-26.946600306339011</v>
      </c>
      <c r="AT18" s="56">
        <f t="shared" si="12"/>
        <v>42.228813360554696</v>
      </c>
      <c r="AU18" s="57">
        <f t="shared" si="38"/>
        <v>-88.655021274813109</v>
      </c>
      <c r="AV18" s="26">
        <f t="shared" si="29"/>
        <v>8.2932162123582289E-14</v>
      </c>
      <c r="AW18" s="26">
        <f t="shared" si="30"/>
        <v>7.9090192468014691E-6</v>
      </c>
      <c r="AX18" s="27">
        <f t="shared" si="31"/>
        <v>-8.2932162123583096E-14</v>
      </c>
      <c r="AY18" s="26">
        <f t="shared" si="32"/>
        <v>-7.9090192468014691E-6</v>
      </c>
      <c r="AZ18" s="28">
        <f t="shared" si="39"/>
        <v>-8.0779356694631609E-28</v>
      </c>
      <c r="BA18" s="29">
        <f t="shared" si="40"/>
        <v>0</v>
      </c>
      <c r="BB18" s="5">
        <f t="shared" si="13"/>
        <v>42.228812471436193</v>
      </c>
      <c r="BC18" s="5">
        <f t="shared" si="14"/>
        <v>-88.682918431787655</v>
      </c>
      <c r="BD18" s="5">
        <f t="shared" si="41"/>
        <v>91.317081568212345</v>
      </c>
      <c r="BE18" s="31"/>
      <c r="BF18" s="40">
        <f t="shared" si="42"/>
        <v>42</v>
      </c>
      <c r="BG18" s="40">
        <f t="shared" si="43"/>
        <v>-89</v>
      </c>
      <c r="BH18" s="40">
        <f t="shared" si="44"/>
        <v>91</v>
      </c>
      <c r="BL18" s="26">
        <f t="shared" si="7"/>
        <v>-5.2271389626798631E-9</v>
      </c>
      <c r="BM18" s="26">
        <f t="shared" si="8"/>
        <v>-1.9877533402306723E-3</v>
      </c>
      <c r="BO18" s="238" t="str">
        <f t="shared" si="15"/>
        <v>138.038426460289i</v>
      </c>
      <c r="BP18" s="238" t="str">
        <f t="shared" si="16"/>
        <v>0.999999795993853-0.000452204339218201i</v>
      </c>
      <c r="BQ18" s="238">
        <f t="shared" si="17"/>
        <v>-8.8389136736525166E-7</v>
      </c>
      <c r="BR18" s="238">
        <f t="shared" si="18"/>
        <v>-2.5909403634321829E-2</v>
      </c>
    </row>
    <row r="19" spans="1:70" x14ac:dyDescent="0.3">
      <c r="B19" s="31"/>
      <c r="F19" s="38" t="s">
        <v>131</v>
      </c>
      <c r="V19" s="24">
        <v>1.1499999999999999</v>
      </c>
      <c r="W19" s="30">
        <f t="shared" si="33"/>
        <v>141.25375446227542</v>
      </c>
      <c r="X19" s="25">
        <f t="shared" si="9"/>
        <v>31.048525809863797</v>
      </c>
      <c r="Y19" s="26">
        <f t="shared" si="19"/>
        <v>-0.10139358064275616</v>
      </c>
      <c r="Z19" s="26">
        <f t="shared" si="20"/>
        <v>-8.7375652805831301</v>
      </c>
      <c r="AA19" s="26">
        <f t="shared" si="21"/>
        <v>1.5177278099081672E-6</v>
      </c>
      <c r="AB19" s="26">
        <f t="shared" si="22"/>
        <v>-3.3870952518968031E-2</v>
      </c>
      <c r="AC19" s="26">
        <f t="shared" si="34"/>
        <v>1.6557309733648527E-9</v>
      </c>
      <c r="AD19" s="26">
        <f t="shared" si="23"/>
        <v>1.1187297351990511E-3</v>
      </c>
      <c r="AE19" s="26">
        <f t="shared" si="35"/>
        <v>30.947133748604582</v>
      </c>
      <c r="AF19" s="26">
        <f t="shared" si="36"/>
        <v>-8.7703175033669005</v>
      </c>
      <c r="AG19" s="26">
        <f t="shared" si="0"/>
        <v>63.934760580666506</v>
      </c>
      <c r="AH19" s="26">
        <f t="shared" si="24"/>
        <v>-52.986340523920042</v>
      </c>
      <c r="AI19" s="26">
        <f t="shared" si="25"/>
        <v>-89.871528743969634</v>
      </c>
      <c r="AJ19" s="26">
        <f t="shared" si="37"/>
        <v>0.13472566684453144</v>
      </c>
      <c r="AK19" s="26">
        <f t="shared" si="26"/>
        <v>10.065430579963898</v>
      </c>
      <c r="AL19" s="27">
        <f t="shared" si="27"/>
        <v>-3.4209275539377943E-6</v>
      </c>
      <c r="AM19" s="26">
        <f t="shared" si="28"/>
        <v>-5.0851338254589651E-2</v>
      </c>
      <c r="AN19" s="26">
        <f t="shared" si="1"/>
        <v>-2.2017117798058421E-8</v>
      </c>
      <c r="AO19" s="26">
        <f t="shared" si="2"/>
        <v>-4.0795353916435366E-3</v>
      </c>
      <c r="AP19" s="26">
        <f t="shared" si="10"/>
        <v>11.083142280646324</v>
      </c>
      <c r="AQ19" s="26">
        <f t="shared" si="11"/>
        <v>-79.86102903765196</v>
      </c>
      <c r="AR19" s="25">
        <f t="shared" si="3"/>
        <v>18.562359853877492</v>
      </c>
      <c r="AS19" s="25">
        <f t="shared" si="4"/>
        <v>-26.946600306339011</v>
      </c>
      <c r="AT19" s="56">
        <f t="shared" si="12"/>
        <v>42.030276029250906</v>
      </c>
      <c r="AU19" s="57">
        <f t="shared" si="38"/>
        <v>-88.631346541018857</v>
      </c>
      <c r="AV19" s="26">
        <f t="shared" si="29"/>
        <v>8.6789471989795417E-14</v>
      </c>
      <c r="AW19" s="26">
        <f t="shared" si="30"/>
        <v>8.093243971065547E-6</v>
      </c>
      <c r="AX19" s="27">
        <f t="shared" si="31"/>
        <v>-8.6789471989796263E-14</v>
      </c>
      <c r="AY19" s="26">
        <f t="shared" si="32"/>
        <v>-8.093243971065547E-6</v>
      </c>
      <c r="AZ19" s="28">
        <f t="shared" si="39"/>
        <v>-8.4565889039692466E-28</v>
      </c>
      <c r="BA19" s="29">
        <f t="shared" si="40"/>
        <v>0</v>
      </c>
      <c r="BB19" s="5">
        <f t="shared" si="13"/>
        <v>42.030275098229531</v>
      </c>
      <c r="BC19" s="5">
        <f t="shared" si="14"/>
        <v>-88.65989350617086</v>
      </c>
      <c r="BD19" s="5">
        <f t="shared" si="41"/>
        <v>91.34010649382914</v>
      </c>
      <c r="BE19" s="41"/>
      <c r="BF19" s="40">
        <f t="shared" si="42"/>
        <v>42</v>
      </c>
      <c r="BG19" s="40">
        <f t="shared" si="43"/>
        <v>-89</v>
      </c>
      <c r="BH19" s="40">
        <f t="shared" si="44"/>
        <v>91</v>
      </c>
      <c r="BL19" s="26">
        <f t="shared" si="7"/>
        <v>-5.4734860574373098E-9</v>
      </c>
      <c r="BM19" s="26">
        <f t="shared" si="8"/>
        <v>-2.0340540634022487E-3</v>
      </c>
      <c r="BO19" s="238" t="str">
        <f t="shared" si="15"/>
        <v>141.253754462275i</v>
      </c>
      <c r="BP19" s="238" t="str">
        <f t="shared" si="16"/>
        <v>0.999999786379341-0.000462737526962461i</v>
      </c>
      <c r="BQ19" s="238">
        <f t="shared" si="17"/>
        <v>-9.2554788429675802E-7</v>
      </c>
      <c r="BR19" s="238">
        <f t="shared" si="18"/>
        <v>-2.6512911088607358E-2</v>
      </c>
    </row>
    <row r="20" spans="1:70" x14ac:dyDescent="0.3">
      <c r="A20" s="259" t="s">
        <v>67</v>
      </c>
      <c r="B20" s="259"/>
      <c r="D20" t="s">
        <v>68</v>
      </c>
      <c r="F20" s="54"/>
      <c r="V20" s="24">
        <v>1.1599999999999999</v>
      </c>
      <c r="W20" s="32">
        <f t="shared" si="33"/>
        <v>144.54397707459276</v>
      </c>
      <c r="X20" s="25">
        <f t="shared" si="9"/>
        <v>31.048525809863797</v>
      </c>
      <c r="Y20" s="26">
        <f t="shared" si="19"/>
        <v>-0.10611419640701647</v>
      </c>
      <c r="Z20" s="26">
        <f t="shared" si="20"/>
        <v>-8.9378400573340659</v>
      </c>
      <c r="AA20" s="26">
        <f t="shared" si="21"/>
        <v>1.5892561042029048E-6</v>
      </c>
      <c r="AB20" s="26">
        <f t="shared" si="22"/>
        <v>-3.4659908164251269E-2</v>
      </c>
      <c r="AC20" s="26">
        <f t="shared" si="34"/>
        <v>1.7337604946332538E-9</v>
      </c>
      <c r="AD20" s="26">
        <f t="shared" si="23"/>
        <v>1.1447882982784363E-3</v>
      </c>
      <c r="AE20" s="26">
        <f t="shared" si="35"/>
        <v>30.942413204446645</v>
      </c>
      <c r="AF20" s="26">
        <f t="shared" si="36"/>
        <v>-8.9713551772000386</v>
      </c>
      <c r="AG20" s="26">
        <f t="shared" si="0"/>
        <v>63.934760580666506</v>
      </c>
      <c r="AH20" s="26">
        <f t="shared" si="24"/>
        <v>-53.186339541189689</v>
      </c>
      <c r="AI20" s="26">
        <f t="shared" si="25"/>
        <v>-89.874453097314515</v>
      </c>
      <c r="AJ20" s="26">
        <f t="shared" si="37"/>
        <v>0.14097312164258693</v>
      </c>
      <c r="AK20" s="26">
        <f t="shared" si="26"/>
        <v>10.2949259884575</v>
      </c>
      <c r="AL20" s="27">
        <f t="shared" si="27"/>
        <v>-3.5821508346980872E-6</v>
      </c>
      <c r="AM20" s="26">
        <f t="shared" si="28"/>
        <v>-5.203581744011064E-2</v>
      </c>
      <c r="AN20" s="26">
        <f t="shared" si="1"/>
        <v>-2.3054751512656342E-8</v>
      </c>
      <c r="AO20" s="26">
        <f t="shared" si="2"/>
        <v>-4.1745599776976854E-3</v>
      </c>
      <c r="AP20" s="26">
        <f t="shared" si="10"/>
        <v>10.889390555913817</v>
      </c>
      <c r="AQ20" s="26">
        <f t="shared" si="11"/>
        <v>-79.63573748627482</v>
      </c>
      <c r="AR20" s="25">
        <f t="shared" si="3"/>
        <v>18.562359853877492</v>
      </c>
      <c r="AS20" s="25">
        <f t="shared" si="4"/>
        <v>-26.946600306339011</v>
      </c>
      <c r="AT20" s="56">
        <f t="shared" si="12"/>
        <v>41.831803760360458</v>
      </c>
      <c r="AU20" s="57">
        <f t="shared" si="38"/>
        <v>-88.607092663474859</v>
      </c>
      <c r="AV20" s="26">
        <f t="shared" si="29"/>
        <v>9.0646781856008508E-14</v>
      </c>
      <c r="AW20" s="26">
        <f t="shared" si="30"/>
        <v>8.2817598404098361E-6</v>
      </c>
      <c r="AX20" s="27">
        <f t="shared" si="31"/>
        <v>-9.0646781856009455E-14</v>
      </c>
      <c r="AY20" s="26">
        <f t="shared" si="32"/>
        <v>-8.2817598404098361E-6</v>
      </c>
      <c r="AZ20" s="28">
        <f t="shared" si="39"/>
        <v>-9.4663308626521417E-28</v>
      </c>
      <c r="BA20" s="29">
        <f t="shared" si="40"/>
        <v>0</v>
      </c>
      <c r="BB20" s="5">
        <f t="shared" si="13"/>
        <v>41.831802785461406</v>
      </c>
      <c r="BC20" s="5">
        <f t="shared" si="14"/>
        <v>-88.636304572775131</v>
      </c>
      <c r="BD20" s="5">
        <f t="shared" si="41"/>
        <v>91.363695427224869</v>
      </c>
      <c r="BE20" s="31"/>
      <c r="BF20" s="40">
        <f t="shared" si="42"/>
        <v>42</v>
      </c>
      <c r="BG20" s="40">
        <f t="shared" si="43"/>
        <v>-89</v>
      </c>
      <c r="BH20" s="40">
        <f t="shared" si="44"/>
        <v>91</v>
      </c>
      <c r="BL20" s="26">
        <f t="shared" si="7"/>
        <v>-5.7314436549066999E-9</v>
      </c>
      <c r="BM20" s="26">
        <f t="shared" si="8"/>
        <v>-2.0814332689585036E-3</v>
      </c>
      <c r="BO20" s="238" t="str">
        <f t="shared" si="15"/>
        <v>144.543977074593i</v>
      </c>
      <c r="BP20" s="238" t="str">
        <f t="shared" si="16"/>
        <v>0.999999776311712-0.000473516063850108i</v>
      </c>
      <c r="BQ20" s="238">
        <f t="shared" si="17"/>
        <v>-9.6916760650445406E-7</v>
      </c>
      <c r="BR20" s="238">
        <f t="shared" si="18"/>
        <v>-2.7130476031318969E-2</v>
      </c>
    </row>
    <row r="21" spans="1:70" x14ac:dyDescent="0.3">
      <c r="A21" t="s">
        <v>69</v>
      </c>
      <c r="B21" s="5">
        <f>Sheet1!B15</f>
        <v>0.7325589887640449</v>
      </c>
      <c r="D21">
        <f>1-B21</f>
        <v>0.2674410112359551</v>
      </c>
      <c r="V21" s="24">
        <v>1.17</v>
      </c>
      <c r="W21" s="30">
        <f t="shared" si="33"/>
        <v>147.91083881682073</v>
      </c>
      <c r="X21" s="25">
        <f t="shared" si="9"/>
        <v>31.048525809863797</v>
      </c>
      <c r="Y21" s="26">
        <f t="shared" si="19"/>
        <v>-0.11105179453416174</v>
      </c>
      <c r="Z21" s="26">
        <f t="shared" si="20"/>
        <v>-9.142552096897278</v>
      </c>
      <c r="AA21" s="26">
        <f t="shared" si="21"/>
        <v>1.6641554218607412E-6</v>
      </c>
      <c r="AB21" s="26">
        <f t="shared" si="22"/>
        <v>-3.5467240933681025E-2</v>
      </c>
      <c r="AC21" s="26">
        <f t="shared" si="34"/>
        <v>1.8154718181674856E-9</v>
      </c>
      <c r="AD21" s="26">
        <f t="shared" si="23"/>
        <v>1.1714538432659868E-3</v>
      </c>
      <c r="AE21" s="26">
        <f t="shared" si="35"/>
        <v>30.93747568130053</v>
      </c>
      <c r="AF21" s="26">
        <f t="shared" si="36"/>
        <v>-9.1768478839876924</v>
      </c>
      <c r="AG21" s="26">
        <f t="shared" si="0"/>
        <v>63.934760580666506</v>
      </c>
      <c r="AH21" s="26">
        <f t="shared" si="24"/>
        <v>-53.386338602689285</v>
      </c>
      <c r="AI21" s="26">
        <f t="shared" si="25"/>
        <v>-89.877310884882405</v>
      </c>
      <c r="AJ21" s="26">
        <f t="shared" si="37"/>
        <v>0.14750539172681174</v>
      </c>
      <c r="AK21" s="26">
        <f t="shared" si="26"/>
        <v>10.529421787045967</v>
      </c>
      <c r="AL21" s="27">
        <f t="shared" si="27"/>
        <v>-3.7509723307425137E-6</v>
      </c>
      <c r="AM21" s="26">
        <f t="shared" si="28"/>
        <v>-5.3247886644104771E-2</v>
      </c>
      <c r="AN21" s="26">
        <f t="shared" si="1"/>
        <v>-2.4141288201997856E-8</v>
      </c>
      <c r="AO21" s="26">
        <f t="shared" si="2"/>
        <v>-4.2717979706774966E-3</v>
      </c>
      <c r="AP21" s="26">
        <f t="shared" si="10"/>
        <v>10.695923594590413</v>
      </c>
      <c r="AQ21" s="26">
        <f t="shared" si="11"/>
        <v>-79.405408782451218</v>
      </c>
      <c r="AR21" s="25">
        <f t="shared" si="3"/>
        <v>18.562359853877492</v>
      </c>
      <c r="AS21" s="25">
        <f t="shared" si="4"/>
        <v>-26.946600306339011</v>
      </c>
      <c r="AT21" s="56">
        <f t="shared" si="12"/>
        <v>41.633399275890945</v>
      </c>
      <c r="AU21" s="57">
        <f t="shared" si="38"/>
        <v>-88.582256666438909</v>
      </c>
      <c r="AV21" s="26">
        <f t="shared" si="29"/>
        <v>9.643274665532817E-14</v>
      </c>
      <c r="AW21" s="26">
        <f t="shared" si="30"/>
        <v>8.4746668084435567E-6</v>
      </c>
      <c r="AX21" s="27">
        <f t="shared" si="31"/>
        <v>-9.6432746655329243E-14</v>
      </c>
      <c r="AY21" s="26">
        <f t="shared" si="32"/>
        <v>-8.4746668084435567E-6</v>
      </c>
      <c r="AZ21" s="28">
        <f t="shared" si="39"/>
        <v>-1.0728508311005761E-27</v>
      </c>
      <c r="BA21" s="29">
        <f t="shared" si="40"/>
        <v>0</v>
      </c>
      <c r="BB21" s="5">
        <f t="shared" si="13"/>
        <v>41.633398255046323</v>
      </c>
      <c r="BC21" s="5">
        <f t="shared" si="14"/>
        <v>-88.612149008419877</v>
      </c>
      <c r="BD21" s="5">
        <f t="shared" si="41"/>
        <v>91.387850991580123</v>
      </c>
      <c r="BE21" s="41"/>
      <c r="BF21" s="40">
        <f t="shared" si="42"/>
        <v>42</v>
      </c>
      <c r="BG21" s="40">
        <f t="shared" si="43"/>
        <v>-89</v>
      </c>
      <c r="BH21" s="40">
        <f t="shared" si="44"/>
        <v>91</v>
      </c>
      <c r="BL21" s="26">
        <f t="shared" si="7"/>
        <v>-6.0015575644355112E-9</v>
      </c>
      <c r="BM21" s="26">
        <f t="shared" si="8"/>
        <v>-2.1299160779811015E-3</v>
      </c>
      <c r="BO21" s="238" t="str">
        <f t="shared" si="15"/>
        <v>147.910838816821i</v>
      </c>
      <c r="BP21" s="238" t="str">
        <f t="shared" si="16"/>
        <v>0.99999976576961-0.000484545664774136i</v>
      </c>
      <c r="BQ21" s="238">
        <f t="shared" si="17"/>
        <v>-1.0148430641421257E-6</v>
      </c>
      <c r="BR21" s="238">
        <f t="shared" si="18"/>
        <v>-2.776242590299316E-2</v>
      </c>
    </row>
    <row r="22" spans="1:70" x14ac:dyDescent="0.3">
      <c r="A22" t="s">
        <v>118</v>
      </c>
      <c r="B22">
        <f>Sheet1!U3</f>
        <v>0.74392696629213484</v>
      </c>
      <c r="D22" s="53"/>
      <c r="V22" s="24">
        <v>1.18</v>
      </c>
      <c r="W22" s="32">
        <f t="shared" si="33"/>
        <v>151.35612484362088</v>
      </c>
      <c r="X22" s="25">
        <f t="shared" si="9"/>
        <v>31.048525809863797</v>
      </c>
      <c r="Y22" s="26">
        <f t="shared" si="19"/>
        <v>-0.11621608478400411</v>
      </c>
      <c r="Z22" s="26">
        <f t="shared" si="20"/>
        <v>-9.3517890234414729</v>
      </c>
      <c r="AA22" s="26">
        <f t="shared" si="21"/>
        <v>1.7425846357127125E-6</v>
      </c>
      <c r="AB22" s="26">
        <f t="shared" si="22"/>
        <v>-3.6293378884494944E-2</v>
      </c>
      <c r="AC22" s="26">
        <f t="shared" si="34"/>
        <v>1.9010327369465875E-9</v>
      </c>
      <c r="AD22" s="26">
        <f t="shared" si="23"/>
        <v>1.1987405085865696E-3</v>
      </c>
      <c r="AE22" s="26">
        <f t="shared" si="35"/>
        <v>30.932311469565462</v>
      </c>
      <c r="AF22" s="26">
        <f t="shared" si="36"/>
        <v>-9.3868836618173805</v>
      </c>
      <c r="AG22" s="26">
        <f t="shared" si="0"/>
        <v>63.934760580666506</v>
      </c>
      <c r="AH22" s="26">
        <f t="shared" si="24"/>
        <v>-53.586337706428175</v>
      </c>
      <c r="AI22" s="26">
        <f t="shared" si="25"/>
        <v>-89.880103621853209</v>
      </c>
      <c r="AJ22" s="26">
        <f t="shared" si="37"/>
        <v>0.15433500378073881</v>
      </c>
      <c r="AK22" s="26">
        <f t="shared" si="26"/>
        <v>10.769010869922358</v>
      </c>
      <c r="AL22" s="27">
        <f t="shared" si="27"/>
        <v>-3.9277501292871735E-6</v>
      </c>
      <c r="AM22" s="26">
        <f t="shared" si="28"/>
        <v>-5.4488188517365803E-2</v>
      </c>
      <c r="AN22" s="26">
        <f t="shared" si="1"/>
        <v>-2.5279032608753078E-8</v>
      </c>
      <c r="AO22" s="26">
        <f t="shared" si="2"/>
        <v>-4.3713009274517064E-3</v>
      </c>
      <c r="AP22" s="26">
        <f t="shared" si="10"/>
        <v>10.502753924989909</v>
      </c>
      <c r="AQ22" s="26">
        <f t="shared" si="11"/>
        <v>-79.169952241375668</v>
      </c>
      <c r="AR22" s="25">
        <f t="shared" si="3"/>
        <v>18.562359853877492</v>
      </c>
      <c r="AS22" s="25">
        <f t="shared" si="4"/>
        <v>-26.946600306339011</v>
      </c>
      <c r="AT22" s="56">
        <f t="shared" si="12"/>
        <v>41.435065394555373</v>
      </c>
      <c r="AU22" s="57">
        <f t="shared" si="38"/>
        <v>-88.556835903193047</v>
      </c>
      <c r="AV22" s="26">
        <f t="shared" si="29"/>
        <v>1.0029005652154129E-13</v>
      </c>
      <c r="AW22" s="26">
        <f t="shared" si="30"/>
        <v>8.6720671569945965E-6</v>
      </c>
      <c r="AX22" s="27">
        <f t="shared" si="31"/>
        <v>-1.0029005652154243E-13</v>
      </c>
      <c r="AY22" s="26">
        <f t="shared" si="32"/>
        <v>-8.6720671569945965E-6</v>
      </c>
      <c r="AZ22" s="28">
        <f t="shared" si="39"/>
        <v>-1.1485814780017932E-27</v>
      </c>
      <c r="BA22" s="29">
        <f t="shared" si="40"/>
        <v>0</v>
      </c>
      <c r="BB22" s="5">
        <f t="shared" si="13"/>
        <v>41.435064325599839</v>
      </c>
      <c r="BC22" s="5">
        <f t="shared" si="14"/>
        <v>-88.587424527160948</v>
      </c>
      <c r="BD22" s="5">
        <f t="shared" si="41"/>
        <v>91.412575472839052</v>
      </c>
      <c r="BE22" s="31"/>
      <c r="BF22" s="40">
        <f t="shared" si="42"/>
        <v>41</v>
      </c>
      <c r="BG22" s="40">
        <f t="shared" si="43"/>
        <v>-89</v>
      </c>
      <c r="BH22" s="40">
        <f t="shared" si="44"/>
        <v>91</v>
      </c>
      <c r="BL22" s="26">
        <f t="shared" si="7"/>
        <v>-6.2844025251953601E-9</v>
      </c>
      <c r="BM22" s="26">
        <f t="shared" si="8"/>
        <v>-2.1795281966968546E-3</v>
      </c>
      <c r="BO22" s="238" t="str">
        <f t="shared" si="15"/>
        <v>151.356124843621i</v>
      </c>
      <c r="BP22" s="238" t="str">
        <f t="shared" si="16"/>
        <v>0.999999754730675-0.000495832177742882i</v>
      </c>
      <c r="BQ22" s="238">
        <f t="shared" si="17"/>
        <v>-1.0626711345556728E-6</v>
      </c>
      <c r="BR22" s="238">
        <f t="shared" si="18"/>
        <v>-2.8409095771205817E-2</v>
      </c>
    </row>
    <row r="23" spans="1:70" x14ac:dyDescent="0.3">
      <c r="A23" s="45" t="s">
        <v>70</v>
      </c>
      <c r="B23">
        <f>1/PI()/B12/D8</f>
        <v>919.06696146651791</v>
      </c>
      <c r="C23" t="s">
        <v>71</v>
      </c>
      <c r="D23">
        <f>fp</f>
        <v>919.06696146651791</v>
      </c>
      <c r="E23">
        <f>fp</f>
        <v>919.06696146651791</v>
      </c>
      <c r="F23">
        <v>180</v>
      </c>
      <c r="G23">
        <v>-180</v>
      </c>
      <c r="V23" s="24">
        <v>1.19</v>
      </c>
      <c r="W23" s="30">
        <f t="shared" si="33"/>
        <v>154.88166189124817</v>
      </c>
      <c r="X23" s="25">
        <f t="shared" si="9"/>
        <v>31.048525809863797</v>
      </c>
      <c r="Y23" s="26">
        <f t="shared" si="19"/>
        <v>-0.12161718668456414</v>
      </c>
      <c r="Z23" s="26">
        <f t="shared" si="20"/>
        <v>-9.5656394424516815</v>
      </c>
      <c r="AA23" s="26">
        <f t="shared" si="21"/>
        <v>1.8247101017595084E-6</v>
      </c>
      <c r="AB23" s="26">
        <f t="shared" si="22"/>
        <v>-3.7138760044594883E-2</v>
      </c>
      <c r="AC23" s="26">
        <f t="shared" si="34"/>
        <v>1.9906245445341168E-9</v>
      </c>
      <c r="AD23" s="26">
        <f t="shared" si="23"/>
        <v>1.2266627619912686E-3</v>
      </c>
      <c r="AE23" s="26">
        <f t="shared" si="35"/>
        <v>30.926910449879959</v>
      </c>
      <c r="AF23" s="26">
        <f t="shared" si="36"/>
        <v>-9.6015515397342845</v>
      </c>
      <c r="AG23" s="26">
        <f t="shared" si="0"/>
        <v>63.934760580666506</v>
      </c>
      <c r="AH23" s="26">
        <f t="shared" si="24"/>
        <v>-53.786336850505272</v>
      </c>
      <c r="AI23" s="26">
        <f t="shared" si="25"/>
        <v>-89.882832788919913</v>
      </c>
      <c r="AJ23" s="26">
        <f t="shared" si="37"/>
        <v>0.16147499291240619</v>
      </c>
      <c r="AK23" s="26">
        <f t="shared" si="26"/>
        <v>11.013786738560414</v>
      </c>
      <c r="AL23" s="27">
        <f t="shared" si="27"/>
        <v>-4.1128592020161488E-6</v>
      </c>
      <c r="AM23" s="26">
        <f t="shared" si="28"/>
        <v>-5.5757380679711817E-2</v>
      </c>
      <c r="AN23" s="26">
        <f t="shared" si="1"/>
        <v>-2.6470397480270807E-8</v>
      </c>
      <c r="AO23" s="26">
        <f t="shared" si="2"/>
        <v>-4.4731216058026668E-3</v>
      </c>
      <c r="AP23" s="26">
        <f t="shared" si="10"/>
        <v>10.309894583744041</v>
      </c>
      <c r="AQ23" s="26">
        <f t="shared" si="11"/>
        <v>-78.929276552645007</v>
      </c>
      <c r="AR23" s="25">
        <f t="shared" si="3"/>
        <v>18.562359853877492</v>
      </c>
      <c r="AS23" s="25">
        <f t="shared" si="4"/>
        <v>-26.946600306339011</v>
      </c>
      <c r="AT23" s="56">
        <f t="shared" si="12"/>
        <v>41.236805033624002</v>
      </c>
      <c r="AU23" s="57">
        <f t="shared" si="38"/>
        <v>-88.530828092379295</v>
      </c>
      <c r="AV23" s="26">
        <f t="shared" si="29"/>
        <v>1.0414736638775438E-13</v>
      </c>
      <c r="AW23" s="26">
        <f t="shared" si="30"/>
        <v>8.8740655503406496E-6</v>
      </c>
      <c r="AX23" s="27">
        <f t="shared" si="31"/>
        <v>-1.0414736638775564E-13</v>
      </c>
      <c r="AY23" s="26">
        <f t="shared" si="32"/>
        <v>-8.8740655503406496E-6</v>
      </c>
      <c r="AZ23" s="28">
        <f t="shared" si="39"/>
        <v>-1.2621774483536189E-27</v>
      </c>
      <c r="BA23" s="29">
        <f t="shared" si="40"/>
        <v>0</v>
      </c>
      <c r="BB23" s="5">
        <f t="shared" si="13"/>
        <v>41.236803914290149</v>
      </c>
      <c r="BC23" s="5">
        <f t="shared" si="14"/>
        <v>-88.562129216817624</v>
      </c>
      <c r="BD23" s="5">
        <f t="shared" si="41"/>
        <v>91.437870783182376</v>
      </c>
      <c r="BE23" s="41"/>
      <c r="BF23" s="40">
        <f t="shared" si="42"/>
        <v>41</v>
      </c>
      <c r="BG23" s="40">
        <f t="shared" si="43"/>
        <v>-89</v>
      </c>
      <c r="BH23" s="40">
        <f t="shared" si="44"/>
        <v>91</v>
      </c>
      <c r="BL23" s="26">
        <f t="shared" si="7"/>
        <v>-6.5805764202172083E-9</v>
      </c>
      <c r="BM23" s="26">
        <f t="shared" si="8"/>
        <v>-2.2302959301075003E-3</v>
      </c>
      <c r="BO23" s="238" t="str">
        <f t="shared" si="15"/>
        <v>154.881661891248i</v>
      </c>
      <c r="BP23" s="238" t="str">
        <f t="shared" si="16"/>
        <v>0.999999743171491-0.000507381586980552i</v>
      </c>
      <c r="BQ23" s="238">
        <f t="shared" si="17"/>
        <v>-1.1127532737220807E-6</v>
      </c>
      <c r="BR23" s="238">
        <f t="shared" si="18"/>
        <v>-2.9070828508225913E-2</v>
      </c>
    </row>
    <row r="24" spans="1:70" x14ac:dyDescent="0.3">
      <c r="A24" s="45" t="s">
        <v>136</v>
      </c>
      <c r="B24">
        <f>B12*(1-B22)^2/2/PI()/D7</f>
        <v>219061.90172200132</v>
      </c>
      <c r="C24" t="s">
        <v>71</v>
      </c>
      <c r="V24" s="24">
        <v>1.2</v>
      </c>
      <c r="W24" s="32">
        <f t="shared" si="33"/>
        <v>158.48931924611136</v>
      </c>
      <c r="X24" s="25">
        <f t="shared" si="9"/>
        <v>31.048525809863797</v>
      </c>
      <c r="Y24" s="26">
        <f t="shared" si="19"/>
        <v>-0.12726564451005057</v>
      </c>
      <c r="Z24" s="26">
        <f t="shared" si="20"/>
        <v>-9.7841928954218247</v>
      </c>
      <c r="AA24" s="26">
        <f t="shared" si="21"/>
        <v>1.9107060217574883E-6</v>
      </c>
      <c r="AB24" s="26">
        <f t="shared" si="22"/>
        <v>-3.8003832644788731E-2</v>
      </c>
      <c r="AC24" s="26">
        <f t="shared" si="34"/>
        <v>2.0844401064232125E-9</v>
      </c>
      <c r="AD24" s="26">
        <f t="shared" si="23"/>
        <v>1.2552354082283809E-3</v>
      </c>
      <c r="AE24" s="26">
        <f t="shared" si="35"/>
        <v>30.92126207814421</v>
      </c>
      <c r="AF24" s="26">
        <f t="shared" si="36"/>
        <v>-9.8209414926583847</v>
      </c>
      <c r="AG24" s="26">
        <f t="shared" si="0"/>
        <v>63.934760580666506</v>
      </c>
      <c r="AH24" s="26">
        <f t="shared" si="24"/>
        <v>-53.98633603310509</v>
      </c>
      <c r="AI24" s="26">
        <f t="shared" si="25"/>
        <v>-89.885499833073453</v>
      </c>
      <c r="AJ24" s="26">
        <f t="shared" si="37"/>
        <v>0.16893891934851607</v>
      </c>
      <c r="AK24" s="26">
        <f t="shared" si="26"/>
        <v>11.263843419428575</v>
      </c>
      <c r="AL24" s="27">
        <f t="shared" si="27"/>
        <v>-4.3066921890853565E-6</v>
      </c>
      <c r="AM24" s="26">
        <f t="shared" si="28"/>
        <v>-5.7056136068641947E-2</v>
      </c>
      <c r="AN24" s="26">
        <f t="shared" si="1"/>
        <v>-2.7717907425888593E-8</v>
      </c>
      <c r="AO24" s="26">
        <f t="shared" si="2"/>
        <v>-4.5773139923992248E-3</v>
      </c>
      <c r="AP24" s="26">
        <f t="shared" si="10"/>
        <v>10.117359132499836</v>
      </c>
      <c r="AQ24" s="26">
        <f t="shared" si="11"/>
        <v>-78.683289863705909</v>
      </c>
      <c r="AR24" s="25">
        <f t="shared" si="3"/>
        <v>18.562359853877492</v>
      </c>
      <c r="AS24" s="25">
        <f t="shared" si="4"/>
        <v>-26.946600306339011</v>
      </c>
      <c r="AT24" s="56">
        <f t="shared" si="12"/>
        <v>41.038621210644045</v>
      </c>
      <c r="AU24" s="57">
        <f t="shared" si="38"/>
        <v>-88.504231356364301</v>
      </c>
      <c r="AV24" s="26">
        <f t="shared" si="29"/>
        <v>1.0800467625396748E-13</v>
      </c>
      <c r="AW24" s="26">
        <f t="shared" si="30"/>
        <v>9.0807690907036352E-6</v>
      </c>
      <c r="AX24" s="27">
        <f t="shared" si="31"/>
        <v>-1.0800467625396883E-13</v>
      </c>
      <c r="AY24" s="26">
        <f t="shared" si="32"/>
        <v>-9.0807690907036352E-6</v>
      </c>
      <c r="AZ24" s="28">
        <f t="shared" si="39"/>
        <v>-1.3505298697383722E-27</v>
      </c>
      <c r="BA24" s="29">
        <f t="shared" si="40"/>
        <v>0</v>
      </c>
      <c r="BB24" s="5">
        <f t="shared" si="13"/>
        <v>41.038620038557625</v>
      </c>
      <c r="BC24" s="5">
        <f t="shared" si="14"/>
        <v>-88.53626157753304</v>
      </c>
      <c r="BD24" s="5">
        <f t="shared" si="41"/>
        <v>91.46373842246696</v>
      </c>
      <c r="BE24" s="31"/>
      <c r="BF24" s="40">
        <f t="shared" si="42"/>
        <v>41</v>
      </c>
      <c r="BG24" s="40">
        <f t="shared" si="43"/>
        <v>-89</v>
      </c>
      <c r="BH24" s="40">
        <f t="shared" si="44"/>
        <v>91</v>
      </c>
      <c r="BL24" s="26">
        <f t="shared" si="7"/>
        <v>-6.8907099196660442E-9</v>
      </c>
      <c r="BM24" s="26">
        <f t="shared" si="8"/>
        <v>-2.2822461959369658E-3</v>
      </c>
      <c r="BO24" s="238" t="str">
        <f t="shared" si="15"/>
        <v>158.489319246111i</v>
      </c>
      <c r="BP24" s="238" t="str">
        <f t="shared" si="16"/>
        <v>0.999999731067539-0.000519200016099981i</v>
      </c>
      <c r="BQ24" s="238">
        <f t="shared" si="17"/>
        <v>-1.1651957158656153E-6</v>
      </c>
      <c r="BR24" s="238">
        <f t="shared" si="18"/>
        <v>-2.9747974972808344E-2</v>
      </c>
    </row>
    <row r="25" spans="1:70" x14ac:dyDescent="0.3">
      <c r="A25" s="45" t="s">
        <v>72</v>
      </c>
      <c r="B25">
        <f>B12*(1-B21)^2/2/PI()/D7</f>
        <v>238943.47298771856</v>
      </c>
      <c r="C25" t="s">
        <v>71</v>
      </c>
      <c r="D25">
        <f>fzRHP</f>
        <v>238943.47298771856</v>
      </c>
      <c r="E25">
        <f>fzRHP</f>
        <v>238943.47298771856</v>
      </c>
      <c r="V25" s="24">
        <v>1.21</v>
      </c>
      <c r="W25" s="30">
        <f t="shared" si="33"/>
        <v>162.18100973589299</v>
      </c>
      <c r="X25" s="25">
        <f t="shared" si="9"/>
        <v>31.048525809863797</v>
      </c>
      <c r="Y25" s="26">
        <f t="shared" si="19"/>
        <v>-0.13317244258625027</v>
      </c>
      <c r="Z25" s="26">
        <f t="shared" si="20"/>
        <v>-10.007539809485545</v>
      </c>
      <c r="AA25" s="26">
        <f t="shared" si="21"/>
        <v>2.0007548019472867E-6</v>
      </c>
      <c r="AB25" s="26">
        <f t="shared" si="22"/>
        <v>-3.8889055356441167E-2</v>
      </c>
      <c r="AC25" s="26">
        <f t="shared" si="34"/>
        <v>2.1826780740717983E-9</v>
      </c>
      <c r="AD25" s="26">
        <f t="shared" si="23"/>
        <v>1.2844735968930892E-3</v>
      </c>
      <c r="AE25" s="26">
        <f t="shared" si="35"/>
        <v>30.915355370215025</v>
      </c>
      <c r="AF25" s="26">
        <f t="shared" si="36"/>
        <v>-10.045144391245092</v>
      </c>
      <c r="AG25" s="26">
        <f t="shared" si="0"/>
        <v>63.934760580666506</v>
      </c>
      <c r="AH25" s="26">
        <f t="shared" si="24"/>
        <v>-54.186335252493841</v>
      </c>
      <c r="AI25" s="26">
        <f t="shared" si="25"/>
        <v>-89.888106168369703</v>
      </c>
      <c r="AJ25" s="26">
        <f t="shared" si="37"/>
        <v>0.17674088530247697</v>
      </c>
      <c r="AK25" s="26">
        <f t="shared" si="26"/>
        <v>11.519275374548123</v>
      </c>
      <c r="AL25" s="27">
        <f t="shared" si="27"/>
        <v>-4.5096602323076601E-6</v>
      </c>
      <c r="AM25" s="26">
        <f t="shared" si="28"/>
        <v>-5.8385143296112788E-2</v>
      </c>
      <c r="AN25" s="26">
        <f t="shared" si="1"/>
        <v>-2.9024212417517572E-8</v>
      </c>
      <c r="AO25" s="26">
        <f t="shared" si="2"/>
        <v>-4.6839333314211435E-3</v>
      </c>
      <c r="AP25" s="26">
        <f t="shared" si="10"/>
        <v>9.9251616747906972</v>
      </c>
      <c r="AQ25" s="26">
        <f t="shared" si="11"/>
        <v>-78.431899870449115</v>
      </c>
      <c r="AR25" s="25">
        <f t="shared" si="3"/>
        <v>18.562359853877492</v>
      </c>
      <c r="AS25" s="25">
        <f t="shared" si="4"/>
        <v>-26.946600306339011</v>
      </c>
      <c r="AT25" s="56">
        <f t="shared" si="12"/>
        <v>40.840517045005726</v>
      </c>
      <c r="AU25" s="57">
        <f t="shared" si="38"/>
        <v>-88.477044261694203</v>
      </c>
      <c r="AV25" s="26">
        <f t="shared" si="29"/>
        <v>1.1379064105328713E-13</v>
      </c>
      <c r="AW25" s="26">
        <f t="shared" si="30"/>
        <v>9.2922873750367007E-6</v>
      </c>
      <c r="AX25" s="27">
        <f t="shared" si="31"/>
        <v>-1.1379064105328862E-13</v>
      </c>
      <c r="AY25" s="26">
        <f t="shared" si="32"/>
        <v>-9.2922873750367007E-6</v>
      </c>
      <c r="AZ25" s="28">
        <f t="shared" si="39"/>
        <v>-1.4893693890572703E-27</v>
      </c>
      <c r="BA25" s="29">
        <f t="shared" si="40"/>
        <v>0</v>
      </c>
      <c r="BB25" s="5">
        <f t="shared" si="13"/>
        <v>40.840515817680576</v>
      </c>
      <c r="BC25" s="5">
        <f t="shared" si="14"/>
        <v>-88.509820562429326</v>
      </c>
      <c r="BD25" s="5">
        <f t="shared" si="41"/>
        <v>91.490179437570674</v>
      </c>
      <c r="BE25" s="41"/>
      <c r="BF25" s="40">
        <f t="shared" si="42"/>
        <v>41</v>
      </c>
      <c r="BG25" s="40">
        <f t="shared" si="43"/>
        <v>-89</v>
      </c>
      <c r="BH25" s="40">
        <f t="shared" si="44"/>
        <v>91</v>
      </c>
      <c r="BL25" s="26">
        <f t="shared" si="7"/>
        <v>-7.2154587662211634E-9</v>
      </c>
      <c r="BM25" s="26">
        <f t="shared" si="8"/>
        <v>-2.3354065389034947E-3</v>
      </c>
      <c r="BO25" s="238" t="str">
        <f t="shared" si="15"/>
        <v>162.181009735893i</v>
      </c>
      <c r="BP25" s="238" t="str">
        <f t="shared" si="16"/>
        <v>0.999999718393147-0.000531293731349271i</v>
      </c>
      <c r="BQ25" s="238">
        <f t="shared" si="17"/>
        <v>-1.2201096846459892E-6</v>
      </c>
      <c r="BR25" s="238">
        <f t="shared" si="18"/>
        <v>-3.0440894196219981E-2</v>
      </c>
    </row>
    <row r="26" spans="1:70" x14ac:dyDescent="0.3">
      <c r="A26" s="45" t="s">
        <v>73</v>
      </c>
      <c r="B26">
        <f>1/2/PI()/D8/D9</f>
        <v>7234315.5950861517</v>
      </c>
      <c r="C26" t="s">
        <v>71</v>
      </c>
      <c r="D26">
        <f>fzESR</f>
        <v>7234315.5950861517</v>
      </c>
      <c r="E26">
        <f>fzESR</f>
        <v>7234315.5950861517</v>
      </c>
      <c r="V26" s="24">
        <v>1.22</v>
      </c>
      <c r="W26" s="32">
        <f t="shared" si="33"/>
        <v>165.95869074375614</v>
      </c>
      <c r="X26" s="25">
        <f t="shared" si="9"/>
        <v>31.048525809863797</v>
      </c>
      <c r="Y26" s="26">
        <f t="shared" si="19"/>
        <v>-0.13934902090767562</v>
      </c>
      <c r="Z26" s="26">
        <f t="shared" si="20"/>
        <v>-10.235771441676825</v>
      </c>
      <c r="AA26" s="26">
        <f t="shared" si="21"/>
        <v>2.0950474464980831E-6</v>
      </c>
      <c r="AB26" s="26">
        <f t="shared" si="22"/>
        <v>-3.9794897534659819E-2</v>
      </c>
      <c r="AC26" s="26">
        <f t="shared" si="34"/>
        <v>2.2855428849025795E-9</v>
      </c>
      <c r="AD26" s="26">
        <f t="shared" si="23"/>
        <v>1.3143928304599753E-3</v>
      </c>
      <c r="AE26" s="26">
        <f t="shared" si="35"/>
        <v>30.909178886289109</v>
      </c>
      <c r="AF26" s="26">
        <f t="shared" si="36"/>
        <v>-10.274251946381025</v>
      </c>
      <c r="AG26" s="26">
        <f t="shared" si="0"/>
        <v>63.934760580666506</v>
      </c>
      <c r="AH26" s="26">
        <f t="shared" si="24"/>
        <v>-54.386334507015761</v>
      </c>
      <c r="AI26" s="26">
        <f t="shared" si="25"/>
        <v>-89.890653176678953</v>
      </c>
      <c r="AJ26" s="26">
        <f t="shared" si="37"/>
        <v>0.18489555197733348</v>
      </c>
      <c r="AK26" s="26">
        <f t="shared" si="26"/>
        <v>11.780177404530678</v>
      </c>
      <c r="AL26" s="27">
        <f t="shared" si="27"/>
        <v>-4.7221938565549421E-6</v>
      </c>
      <c r="AM26" s="26">
        <f t="shared" si="28"/>
        <v>-5.9745107013624205E-2</v>
      </c>
      <c r="AN26" s="26">
        <f t="shared" si="1"/>
        <v>-3.0392082003677908E-8</v>
      </c>
      <c r="AO26" s="26">
        <f t="shared" si="2"/>
        <v>-4.793036153850295E-3</v>
      </c>
      <c r="AP26" s="26">
        <f t="shared" si="10"/>
        <v>9.7333168730421402</v>
      </c>
      <c r="AQ26" s="26">
        <f t="shared" si="11"/>
        <v>-78.175013915315759</v>
      </c>
      <c r="AR26" s="25">
        <f t="shared" si="3"/>
        <v>18.562359853877492</v>
      </c>
      <c r="AS26" s="25">
        <f t="shared" si="4"/>
        <v>-26.946600306339011</v>
      </c>
      <c r="AT26" s="56">
        <f t="shared" si="12"/>
        <v>40.642495759331247</v>
      </c>
      <c r="AU26" s="57">
        <f t="shared" si="38"/>
        <v>-88.449265861696787</v>
      </c>
      <c r="AV26" s="26">
        <f t="shared" si="29"/>
        <v>1.1957660585260678E-13</v>
      </c>
      <c r="AW26" s="26">
        <f t="shared" si="30"/>
        <v>9.5087325531339785E-6</v>
      </c>
      <c r="AX26" s="27">
        <f t="shared" si="31"/>
        <v>-1.1957660585260842E-13</v>
      </c>
      <c r="AY26" s="26">
        <f t="shared" si="32"/>
        <v>-9.5087325531339785E-6</v>
      </c>
      <c r="AZ26" s="28">
        <f t="shared" si="39"/>
        <v>-1.6408306828597046E-27</v>
      </c>
      <c r="BA26" s="29">
        <f t="shared" si="40"/>
        <v>0</v>
      </c>
      <c r="BB26" s="5">
        <f t="shared" si="13"/>
        <v>40.642494474164053</v>
      </c>
      <c r="BC26" s="5">
        <f t="shared" si="14"/>
        <v>-88.482805620414709</v>
      </c>
      <c r="BD26" s="5">
        <f t="shared" si="41"/>
        <v>91.517194379585291</v>
      </c>
      <c r="BE26" s="31"/>
      <c r="BF26" s="40">
        <f t="shared" si="42"/>
        <v>41</v>
      </c>
      <c r="BG26" s="40">
        <f t="shared" si="43"/>
        <v>-88</v>
      </c>
      <c r="BH26" s="40">
        <f t="shared" si="44"/>
        <v>92</v>
      </c>
      <c r="BL26" s="26">
        <f t="shared" si="7"/>
        <v>-7.5555134183508583E-9</v>
      </c>
      <c r="BM26" s="26">
        <f t="shared" si="8"/>
        <v>-2.3898051453242232E-3</v>
      </c>
      <c r="BO26" s="238" t="str">
        <f t="shared" si="15"/>
        <v>165.958690743756i</v>
      </c>
      <c r="BP26" s="238" t="str">
        <f t="shared" si="16"/>
        <v>0.999999705121428-0.000543669144934047i</v>
      </c>
      <c r="BQ26" s="238">
        <f t="shared" si="17"/>
        <v>-1.2776116824571035E-6</v>
      </c>
      <c r="BR26" s="238">
        <f t="shared" si="18"/>
        <v>-3.1149953572599316E-2</v>
      </c>
    </row>
    <row r="27" spans="1:70" x14ac:dyDescent="0.3">
      <c r="A27" t="s">
        <v>74</v>
      </c>
      <c r="B27">
        <f>20*LOG(B12*D21/2/Rsns)</f>
        <v>31.048525809863797</v>
      </c>
      <c r="C27" t="s">
        <v>75</v>
      </c>
      <c r="D27">
        <f>DC_gain_power</f>
        <v>31.048525809863797</v>
      </c>
      <c r="E27">
        <f>DC_gain_power</f>
        <v>31.048525809863797</v>
      </c>
      <c r="F27">
        <v>100</v>
      </c>
      <c r="G27">
        <v>1000000</v>
      </c>
      <c r="H27" t="s">
        <v>134</v>
      </c>
      <c r="V27" s="24">
        <v>1.23</v>
      </c>
      <c r="W27" s="30">
        <f t="shared" si="33"/>
        <v>169.82436524617447</v>
      </c>
      <c r="X27" s="25">
        <f t="shared" si="9"/>
        <v>31.048525809863797</v>
      </c>
      <c r="Y27" s="26">
        <f t="shared" si="19"/>
        <v>-0.145807291047853</v>
      </c>
      <c r="Z27" s="26">
        <f t="shared" si="20"/>
        <v>-10.468979817500953</v>
      </c>
      <c r="AA27" s="26">
        <f t="shared" si="21"/>
        <v>2.1937839663809905E-6</v>
      </c>
      <c r="AB27" s="26">
        <f t="shared" si="22"/>
        <v>-4.0721839467145381E-2</v>
      </c>
      <c r="AC27" s="26">
        <f t="shared" si="34"/>
        <v>2.3932563342326378E-9</v>
      </c>
      <c r="AD27" s="26">
        <f t="shared" si="23"/>
        <v>1.3450089725026381E-3</v>
      </c>
      <c r="AE27" s="26">
        <f t="shared" si="35"/>
        <v>30.902720714993169</v>
      </c>
      <c r="AF27" s="26">
        <f t="shared" si="36"/>
        <v>-10.508356647995596</v>
      </c>
      <c r="AG27" s="26">
        <f t="shared" si="0"/>
        <v>63.934760580666506</v>
      </c>
      <c r="AH27" s="26">
        <f t="shared" si="24"/>
        <v>-54.586333795089594</v>
      </c>
      <c r="AI27" s="26">
        <f t="shared" si="25"/>
        <v>-89.893142208418425</v>
      </c>
      <c r="AJ27" s="26">
        <f t="shared" si="37"/>
        <v>0.19341815665964174</v>
      </c>
      <c r="AK27" s="26">
        <f t="shared" si="26"/>
        <v>12.046644543724822</v>
      </c>
      <c r="AL27" s="27">
        <f t="shared" si="27"/>
        <v>-4.9447438714117078E-6</v>
      </c>
      <c r="AM27" s="26">
        <f t="shared" si="28"/>
        <v>-6.1136748285807327E-2</v>
      </c>
      <c r="AN27" s="26">
        <f t="shared" si="1"/>
        <v>-3.18244168814287E-8</v>
      </c>
      <c r="AO27" s="26">
        <f t="shared" si="2"/>
        <v>-4.9046803074441038E-3</v>
      </c>
      <c r="AP27" s="26">
        <f t="shared" si="10"/>
        <v>9.5418399656682649</v>
      </c>
      <c r="AQ27" s="26">
        <f t="shared" si="11"/>
        <v>-77.912539093286853</v>
      </c>
      <c r="AR27" s="25">
        <f t="shared" si="3"/>
        <v>18.562359853877492</v>
      </c>
      <c r="AS27" s="25">
        <f t="shared" si="4"/>
        <v>-26.946600306339011</v>
      </c>
      <c r="AT27" s="56">
        <f t="shared" si="12"/>
        <v>40.444560680661432</v>
      </c>
      <c r="AU27" s="57">
        <f t="shared" si="38"/>
        <v>-88.42089574128245</v>
      </c>
      <c r="AV27" s="26">
        <f t="shared" si="29"/>
        <v>1.2536257065192643E-13</v>
      </c>
      <c r="AW27" s="26">
        <f t="shared" si="30"/>
        <v>9.7302193870938781E-6</v>
      </c>
      <c r="AX27" s="27">
        <f t="shared" si="31"/>
        <v>-1.2536257065192825E-13</v>
      </c>
      <c r="AY27" s="26">
        <f t="shared" si="32"/>
        <v>-9.7302193870938781E-6</v>
      </c>
      <c r="AZ27" s="28">
        <f t="shared" si="39"/>
        <v>-1.8175355256292112E-27</v>
      </c>
      <c r="BA27" s="29">
        <f t="shared" si="40"/>
        <v>0</v>
      </c>
      <c r="BB27" s="5">
        <f t="shared" si="13"/>
        <v>40.44455933492619</v>
      </c>
      <c r="BC27" s="5">
        <f t="shared" si="14"/>
        <v>-88.455216741194263</v>
      </c>
      <c r="BD27" s="5">
        <f t="shared" si="41"/>
        <v>91.544783258805737</v>
      </c>
      <c r="BE27" s="41"/>
      <c r="BF27" s="40">
        <f t="shared" si="42"/>
        <v>40</v>
      </c>
      <c r="BG27" s="40">
        <f t="shared" si="43"/>
        <v>-88</v>
      </c>
      <c r="BH27" s="40">
        <f t="shared" si="44"/>
        <v>92</v>
      </c>
      <c r="BL27" s="26">
        <f t="shared" si="7"/>
        <v>-7.9115932643476315E-9</v>
      </c>
      <c r="BM27" s="26">
        <f t="shared" si="8"/>
        <v>-2.4454708580599312E-3</v>
      </c>
      <c r="BO27" s="238" t="str">
        <f t="shared" si="15"/>
        <v>169.824365246174i</v>
      </c>
      <c r="BP27" s="238" t="str">
        <f t="shared" si="16"/>
        <v>0.999999691224234-0.000556332818417104i</v>
      </c>
      <c r="BQ27" s="238">
        <f t="shared" si="17"/>
        <v>-1.3378236485772842E-6</v>
      </c>
      <c r="BR27" s="238">
        <f t="shared" si="18"/>
        <v>-3.1875529053750205E-2</v>
      </c>
    </row>
    <row r="28" spans="1:70" x14ac:dyDescent="0.3">
      <c r="V28" s="24">
        <v>1.24</v>
      </c>
      <c r="W28" s="32">
        <f t="shared" si="33"/>
        <v>173.78008287493756</v>
      </c>
      <c r="X28" s="25">
        <f t="shared" si="9"/>
        <v>31.048525809863797</v>
      </c>
      <c r="Y28" s="26">
        <f t="shared" si="19"/>
        <v>-0.15255965234089947</v>
      </c>
      <c r="Z28" s="26">
        <f t="shared" si="20"/>
        <v>-10.707257663486255</v>
      </c>
      <c r="AA28" s="26">
        <f t="shared" si="21"/>
        <v>2.2971737920996056E-6</v>
      </c>
      <c r="AB28" s="26">
        <f t="shared" si="22"/>
        <v>-4.1670372628838007E-2</v>
      </c>
      <c r="AC28" s="26">
        <f t="shared" si="34"/>
        <v>2.5060479319987663E-9</v>
      </c>
      <c r="AD28" s="26">
        <f t="shared" si="23"/>
        <v>1.3763382561047719E-3</v>
      </c>
      <c r="AE28" s="26">
        <f t="shared" si="35"/>
        <v>30.895968457202741</v>
      </c>
      <c r="AF28" s="26">
        <f t="shared" si="36"/>
        <v>-10.747551697858988</v>
      </c>
      <c r="AG28" s="26">
        <f t="shared" si="0"/>
        <v>63.934760580666506</v>
      </c>
      <c r="AH28" s="26">
        <f t="shared" si="24"/>
        <v>-54.786333115205267</v>
      </c>
      <c r="AI28" s="26">
        <f t="shared" si="25"/>
        <v>-89.895574583268115</v>
      </c>
      <c r="AJ28" s="26">
        <f t="shared" si="37"/>
        <v>0.20232452985520566</v>
      </c>
      <c r="AK28" s="26">
        <f t="shared" si="26"/>
        <v>12.318771947098295</v>
      </c>
      <c r="AL28" s="27">
        <f t="shared" si="27"/>
        <v>-5.1777823297247226E-6</v>
      </c>
      <c r="AM28" s="26">
        <f t="shared" si="28"/>
        <v>-6.2560804972713616E-2</v>
      </c>
      <c r="AN28" s="26">
        <f t="shared" si="1"/>
        <v>-3.3324254682333137E-8</v>
      </c>
      <c r="AO28" s="26">
        <f t="shared" si="2"/>
        <v>-5.0189249874072039E-3</v>
      </c>
      <c r="AP28" s="26">
        <f t="shared" si="10"/>
        <v>9.3507467842098606</v>
      </c>
      <c r="AQ28" s="26">
        <f t="shared" si="11"/>
        <v>-77.644382366129946</v>
      </c>
      <c r="AR28" s="25">
        <f t="shared" si="3"/>
        <v>18.562359853877492</v>
      </c>
      <c r="AS28" s="25">
        <f t="shared" si="4"/>
        <v>-26.946600306339011</v>
      </c>
      <c r="AT28" s="56">
        <f t="shared" si="12"/>
        <v>40.246715241412602</v>
      </c>
      <c r="AU28" s="57">
        <f t="shared" si="38"/>
        <v>-88.391934063988941</v>
      </c>
      <c r="AV28" s="26">
        <f t="shared" si="29"/>
        <v>1.3114853545124605E-13</v>
      </c>
      <c r="AW28" s="26">
        <f t="shared" si="30"/>
        <v>9.9568653121674964E-6</v>
      </c>
      <c r="AX28" s="27">
        <f t="shared" si="31"/>
        <v>-1.3114853545124805E-13</v>
      </c>
      <c r="AY28" s="26">
        <f t="shared" si="32"/>
        <v>-9.9568653121674964E-6</v>
      </c>
      <c r="AZ28" s="28">
        <f t="shared" si="39"/>
        <v>-1.9942403683987178E-27</v>
      </c>
      <c r="BA28" s="29">
        <f t="shared" si="40"/>
        <v>0</v>
      </c>
      <c r="BB28" s="5">
        <f t="shared" si="13"/>
        <v>40.246713832254819</v>
      </c>
      <c r="BC28" s="5">
        <f t="shared" si="14"/>
        <v>-88.427054502529217</v>
      </c>
      <c r="BD28" s="5">
        <f t="shared" si="41"/>
        <v>91.572945497470783</v>
      </c>
      <c r="BE28" s="31"/>
      <c r="BF28" s="40">
        <f t="shared" si="42"/>
        <v>40</v>
      </c>
      <c r="BG28" s="40">
        <f t="shared" si="43"/>
        <v>-88</v>
      </c>
      <c r="BH28" s="40">
        <f t="shared" si="44"/>
        <v>92</v>
      </c>
      <c r="BL28" s="26">
        <f t="shared" si="7"/>
        <v>-8.2844562656028868E-9</v>
      </c>
      <c r="BM28" s="26">
        <f t="shared" si="8"/>
        <v>-2.5024331918079151E-3</v>
      </c>
      <c r="BO28" s="238" t="str">
        <f t="shared" si="15"/>
        <v>173.780082874938i</v>
      </c>
      <c r="BP28" s="238" t="str">
        <f t="shared" si="16"/>
        <v>0.999999676672085-0.00056929146619721i</v>
      </c>
      <c r="BQ28" s="238">
        <f t="shared" si="17"/>
        <v>-1.4008733265786574E-6</v>
      </c>
      <c r="BR28" s="238">
        <f t="shared" si="18"/>
        <v>-3.2618005348472257E-2</v>
      </c>
    </row>
    <row r="29" spans="1:70" x14ac:dyDescent="0.3">
      <c r="A29" s="259" t="s">
        <v>76</v>
      </c>
      <c r="B29" s="259"/>
      <c r="D29" s="53"/>
      <c r="V29" s="24">
        <v>1.25</v>
      </c>
      <c r="W29" s="30">
        <f t="shared" si="33"/>
        <v>177.82794100389236</v>
      </c>
      <c r="X29" s="25">
        <f t="shared" si="9"/>
        <v>31.048525809863797</v>
      </c>
      <c r="Y29" s="26">
        <f t="shared" si="19"/>
        <v>-0.15961900830890985</v>
      </c>
      <c r="Z29" s="26">
        <f t="shared" si="20"/>
        <v>-10.950698333377055</v>
      </c>
      <c r="AA29" s="26">
        <f t="shared" si="21"/>
        <v>2.4054362269221654E-6</v>
      </c>
      <c r="AB29" s="26">
        <f t="shared" si="22"/>
        <v>-4.2640999942494456E-2</v>
      </c>
      <c r="AC29" s="26">
        <f t="shared" si="34"/>
        <v>2.6241549027574676E-9</v>
      </c>
      <c r="AD29" s="26">
        <f t="shared" si="23"/>
        <v>1.4083972924671603E-3</v>
      </c>
      <c r="AE29" s="26">
        <f t="shared" si="35"/>
        <v>30.888909209615271</v>
      </c>
      <c r="AF29" s="26">
        <f t="shared" si="36"/>
        <v>-10.991930936027082</v>
      </c>
      <c r="AG29" s="26">
        <f t="shared" si="0"/>
        <v>63.934760580666506</v>
      </c>
      <c r="AH29" s="26">
        <f t="shared" si="24"/>
        <v>-54.986332465920682</v>
      </c>
      <c r="AI29" s="26">
        <f t="shared" si="25"/>
        <v>-89.89795159087025</v>
      </c>
      <c r="AJ29" s="26">
        <f t="shared" si="37"/>
        <v>0.21163111241202778</v>
      </c>
      <c r="AK29" s="26">
        <f t="shared" si="26"/>
        <v>12.596654768480127</v>
      </c>
      <c r="AL29" s="27">
        <f t="shared" si="27"/>
        <v>-5.4218035411201164E-6</v>
      </c>
      <c r="AM29" s="26">
        <f t="shared" si="28"/>
        <v>-6.4018032121006374E-2</v>
      </c>
      <c r="AN29" s="26">
        <f t="shared" si="1"/>
        <v>-3.4894779615733543E-8</v>
      </c>
      <c r="AO29" s="26">
        <f t="shared" si="2"/>
        <v>-5.1358307677774814E-3</v>
      </c>
      <c r="AP29" s="26">
        <f t="shared" si="10"/>
        <v>9.1600537704595286</v>
      </c>
      <c r="AQ29" s="26">
        <f t="shared" si="11"/>
        <v>-77.370450685278925</v>
      </c>
      <c r="AR29" s="25">
        <f t="shared" si="3"/>
        <v>18.562359853877492</v>
      </c>
      <c r="AS29" s="25">
        <f t="shared" si="4"/>
        <v>-26.946600306339011</v>
      </c>
      <c r="AT29" s="56">
        <f t="shared" si="12"/>
        <v>40.048962980074798</v>
      </c>
      <c r="AU29" s="57">
        <f t="shared" si="38"/>
        <v>-88.362381621306014</v>
      </c>
      <c r="AV29" s="26">
        <f t="shared" si="29"/>
        <v>1.3693450025056568E-13</v>
      </c>
      <c r="AW29" s="26">
        <f t="shared" si="30"/>
        <v>1.0188790499024322E-5</v>
      </c>
      <c r="AX29" s="27">
        <f t="shared" si="31"/>
        <v>-1.3693450025056785E-13</v>
      </c>
      <c r="AY29" s="26">
        <f t="shared" si="32"/>
        <v>-1.0188790499024322E-5</v>
      </c>
      <c r="AZ29" s="28">
        <f t="shared" si="39"/>
        <v>-2.1709452111682245E-27</v>
      </c>
      <c r="BA29" s="29">
        <f t="shared" si="40"/>
        <v>0</v>
      </c>
      <c r="BB29" s="5">
        <f t="shared" si="13"/>
        <v>40.048961504505456</v>
      </c>
      <c r="BC29" s="5">
        <f t="shared" si="14"/>
        <v>-88.398320119781289</v>
      </c>
      <c r="BD29" s="5">
        <f t="shared" si="41"/>
        <v>91.601679880218711</v>
      </c>
      <c r="BE29" s="41"/>
      <c r="BF29" s="40">
        <f t="shared" si="42"/>
        <v>40</v>
      </c>
      <c r="BG29" s="40">
        <f t="shared" si="43"/>
        <v>-88</v>
      </c>
      <c r="BH29" s="40">
        <f t="shared" si="44"/>
        <v>92</v>
      </c>
      <c r="BL29" s="26">
        <f t="shared" si="7"/>
        <v>-8.6748912419872147E-9</v>
      </c>
      <c r="BM29" s="26">
        <f t="shared" si="8"/>
        <v>-2.5607223487510637E-3</v>
      </c>
      <c r="BO29" s="238" t="str">
        <f t="shared" si="15"/>
        <v>177.827941003892i</v>
      </c>
      <c r="BP29" s="238" t="str">
        <f t="shared" si="16"/>
        <v>0.999999661434114-0.000582551959068927i</v>
      </c>
      <c r="BQ29" s="238">
        <f t="shared" si="17"/>
        <v>-1.4668944494786646E-6</v>
      </c>
      <c r="BR29" s="238">
        <f t="shared" si="18"/>
        <v>-3.3377776126533282E-2</v>
      </c>
    </row>
    <row r="30" spans="1:70" x14ac:dyDescent="0.3">
      <c r="A30" s="45" t="s">
        <v>77</v>
      </c>
      <c r="B30" s="7">
        <v>500</v>
      </c>
      <c r="C30" t="s">
        <v>78</v>
      </c>
      <c r="D30">
        <f>B30*1000000</f>
        <v>500000000</v>
      </c>
      <c r="V30" s="24">
        <v>1.26</v>
      </c>
      <c r="W30" s="32">
        <f t="shared" si="33"/>
        <v>181.97008586099841</v>
      </c>
      <c r="X30" s="25">
        <f t="shared" si="9"/>
        <v>31.048525809863797</v>
      </c>
      <c r="Y30" s="26">
        <f t="shared" si="19"/>
        <v>-0.16699878330590839</v>
      </c>
      <c r="Z30" s="26">
        <f t="shared" si="20"/>
        <v>-11.199395727619569</v>
      </c>
      <c r="AA30" s="26">
        <f t="shared" si="21"/>
        <v>2.5188009116854554E-6</v>
      </c>
      <c r="AB30" s="26">
        <f t="shared" si="22"/>
        <v>-4.3634236045334424E-2</v>
      </c>
      <c r="AC30" s="26">
        <f t="shared" si="34"/>
        <v>2.7478279716497491E-9</v>
      </c>
      <c r="AD30" s="26">
        <f t="shared" si="23"/>
        <v>1.4412030797151525E-3</v>
      </c>
      <c r="AE30" s="26">
        <f t="shared" si="35"/>
        <v>30.881529548106631</v>
      </c>
      <c r="AF30" s="26">
        <f t="shared" si="36"/>
        <v>-11.24158876058519</v>
      </c>
      <c r="AG30" s="26">
        <f t="shared" si="0"/>
        <v>63.934760580666506</v>
      </c>
      <c r="AH30" s="26">
        <f t="shared" si="24"/>
        <v>-55.186331845858625</v>
      </c>
      <c r="AI30" s="26">
        <f t="shared" si="25"/>
        <v>-89.900274491512988</v>
      </c>
      <c r="AJ30" s="26">
        <f t="shared" si="37"/>
        <v>0.22135497256997597</v>
      </c>
      <c r="AK30" s="26">
        <f t="shared" si="26"/>
        <v>12.8803880297879</v>
      </c>
      <c r="AL30" s="27">
        <f t="shared" si="27"/>
        <v>-5.6773251038435431E-6</v>
      </c>
      <c r="AM30" s="26">
        <f t="shared" si="28"/>
        <v>-6.5509202364263053E-2</v>
      </c>
      <c r="AN30" s="26">
        <f t="shared" si="1"/>
        <v>-3.6539318611441859E-8</v>
      </c>
      <c r="AO30" s="26">
        <f t="shared" si="2"/>
        <v>-5.2554596335432201E-3</v>
      </c>
      <c r="AP30" s="26">
        <f t="shared" si="10"/>
        <v>8.9697779935134339</v>
      </c>
      <c r="AQ30" s="26">
        <f t="shared" si="11"/>
        <v>-77.090651123722907</v>
      </c>
      <c r="AR30" s="25">
        <f t="shared" si="3"/>
        <v>18.562359853877492</v>
      </c>
      <c r="AS30" s="25">
        <f t="shared" si="4"/>
        <v>-26.946600306339011</v>
      </c>
      <c r="AT30" s="56">
        <f t="shared" si="12"/>
        <v>39.851307541620066</v>
      </c>
      <c r="AU30" s="57">
        <f t="shared" si="38"/>
        <v>-88.332239884308095</v>
      </c>
      <c r="AV30" s="26">
        <f t="shared" si="29"/>
        <v>1.4272046504988532E-13</v>
      </c>
      <c r="AW30" s="26">
        <f t="shared" si="30"/>
        <v>1.0426117917468309E-5</v>
      </c>
      <c r="AX30" s="27">
        <f t="shared" si="31"/>
        <v>-1.4272046504988765E-13</v>
      </c>
      <c r="AY30" s="26">
        <f t="shared" si="32"/>
        <v>-1.0426117917468309E-5</v>
      </c>
      <c r="AZ30" s="28">
        <f t="shared" si="39"/>
        <v>-2.3224065049706588E-27</v>
      </c>
      <c r="BA30" s="29">
        <f t="shared" si="40"/>
        <v>0</v>
      </c>
      <c r="BB30" s="5">
        <f t="shared" si="13"/>
        <v>39.851305996509296</v>
      </c>
      <c r="BC30" s="5">
        <f t="shared" si="14"/>
        <v>-88.369015497770064</v>
      </c>
      <c r="BD30" s="5">
        <f t="shared" si="41"/>
        <v>91.630984502229936</v>
      </c>
      <c r="BE30" s="31"/>
      <c r="BF30" s="40">
        <f t="shared" si="42"/>
        <v>40</v>
      </c>
      <c r="BG30" s="40">
        <f t="shared" si="43"/>
        <v>-88</v>
      </c>
      <c r="BH30" s="40">
        <f t="shared" si="44"/>
        <v>92</v>
      </c>
      <c r="BL30" s="26">
        <f t="shared" si="7"/>
        <v>-9.0837255864701499E-9</v>
      </c>
      <c r="BM30" s="26">
        <f t="shared" si="8"/>
        <v>-2.6203692345714512E-3</v>
      </c>
      <c r="BO30" s="238" t="str">
        <f t="shared" si="15"/>
        <v>181.970085860998i</v>
      </c>
      <c r="BP30" s="238" t="str">
        <f t="shared" si="16"/>
        <v>0.999999645478001-0.000596121327865378i</v>
      </c>
      <c r="BQ30" s="238">
        <f t="shared" si="17"/>
        <v>-1.5360270425396053E-6</v>
      </c>
      <c r="BR30" s="238">
        <f t="shared" si="18"/>
        <v>-3.415524422739518E-2</v>
      </c>
    </row>
    <row r="31" spans="1:70" x14ac:dyDescent="0.3">
      <c r="A31" s="52" t="s">
        <v>79</v>
      </c>
      <c r="B31" s="207">
        <f>2*PI()*Vout*Rsns*D8*B18/((1-B22)*Vref*D4)</f>
        <v>202.46627147898093</v>
      </c>
      <c r="C31" t="s">
        <v>7</v>
      </c>
      <c r="D31">
        <f>Sheet1!B55*1000</f>
        <v>200000</v>
      </c>
      <c r="V31" s="24">
        <v>1.27</v>
      </c>
      <c r="W31" s="30">
        <f t="shared" si="33"/>
        <v>186.2087136662868</v>
      </c>
      <c r="X31" s="25">
        <f t="shared" si="9"/>
        <v>31.048525809863797</v>
      </c>
      <c r="Y31" s="26">
        <f t="shared" si="19"/>
        <v>-0.17471293934496976</v>
      </c>
      <c r="Z31" s="26">
        <f t="shared" si="20"/>
        <v>-11.453444205784352</v>
      </c>
      <c r="AA31" s="26">
        <f t="shared" si="21"/>
        <v>2.6375083050277798E-6</v>
      </c>
      <c r="AB31" s="26">
        <f t="shared" si="22"/>
        <v>-4.4650607561897517E-2</v>
      </c>
      <c r="AC31" s="26">
        <f t="shared" si="34"/>
        <v>2.8773275070912569E-9</v>
      </c>
      <c r="AD31" s="26">
        <f t="shared" si="23"/>
        <v>1.4747730119112979E-3</v>
      </c>
      <c r="AE31" s="26">
        <f t="shared" si="35"/>
        <v>30.873815510904461</v>
      </c>
      <c r="AF31" s="26">
        <f t="shared" si="36"/>
        <v>-11.496620040334339</v>
      </c>
      <c r="AG31" s="26">
        <f t="shared" si="0"/>
        <v>63.934760580666506</v>
      </c>
      <c r="AH31" s="26">
        <f t="shared" si="24"/>
        <v>-55.386331253703879</v>
      </c>
      <c r="AI31" s="26">
        <f t="shared" si="25"/>
        <v>-89.902544516798443</v>
      </c>
      <c r="AJ31" s="26">
        <f t="shared" si="37"/>
        <v>0.23151382287044225</v>
      </c>
      <c r="AK31" s="26">
        <f t="shared" si="26"/>
        <v>13.170066480868062</v>
      </c>
      <c r="AL31" s="27">
        <f t="shared" si="27"/>
        <v>-5.9448890098901942E-6</v>
      </c>
      <c r="AM31" s="26">
        <f t="shared" si="28"/>
        <v>-6.7035106332599612E-2</v>
      </c>
      <c r="AN31" s="26">
        <f t="shared" si="1"/>
        <v>-3.8261364463599368E-8</v>
      </c>
      <c r="AO31" s="26">
        <f t="shared" si="2"/>
        <v>-5.3778750135083531E-3</v>
      </c>
      <c r="AP31" s="26">
        <f t="shared" si="10"/>
        <v>8.7799371666826946</v>
      </c>
      <c r="AQ31" s="26">
        <f t="shared" si="11"/>
        <v>-76.804891017276489</v>
      </c>
      <c r="AR31" s="25">
        <f t="shared" si="3"/>
        <v>18.562359853877492</v>
      </c>
      <c r="AS31" s="25">
        <f t="shared" si="4"/>
        <v>-26.946600306339011</v>
      </c>
      <c r="AT31" s="56">
        <f t="shared" si="12"/>
        <v>39.653752677587157</v>
      </c>
      <c r="AU31" s="57">
        <f t="shared" si="38"/>
        <v>-88.301511057610824</v>
      </c>
      <c r="AV31" s="26">
        <f t="shared" si="29"/>
        <v>1.5043508478231148E-13</v>
      </c>
      <c r="AW31" s="26">
        <f t="shared" si="30"/>
        <v>1.0668973401638124E-5</v>
      </c>
      <c r="AX31" s="27">
        <f t="shared" si="31"/>
        <v>-1.5043508478231411E-13</v>
      </c>
      <c r="AY31" s="26">
        <f t="shared" si="32"/>
        <v>-1.0668973401638124E-5</v>
      </c>
      <c r="AZ31" s="28">
        <f t="shared" si="39"/>
        <v>-2.6253290925755273E-27</v>
      </c>
      <c r="BA31" s="29">
        <f t="shared" si="40"/>
        <v>0</v>
      </c>
      <c r="BB31" s="5">
        <f t="shared" si="13"/>
        <v>39.65375105965758</v>
      </c>
      <c r="BC31" s="5">
        <f t="shared" si="14"/>
        <v>-88.339143284959448</v>
      </c>
      <c r="BD31" s="5">
        <f t="shared" si="41"/>
        <v>91.660856715040552</v>
      </c>
      <c r="BE31" s="41"/>
      <c r="BF31" s="40">
        <f t="shared" si="42"/>
        <v>40</v>
      </c>
      <c r="BG31" s="40">
        <f t="shared" si="43"/>
        <v>-88</v>
      </c>
      <c r="BH31" s="40">
        <f t="shared" si="44"/>
        <v>92</v>
      </c>
      <c r="BL31" s="26">
        <f t="shared" si="7"/>
        <v>-9.5118291224300788E-9</v>
      </c>
      <c r="BM31" s="26">
        <f t="shared" si="8"/>
        <v>-2.6814054748369436E-3</v>
      </c>
      <c r="BO31" s="238" t="str">
        <f t="shared" si="15"/>
        <v>186.208713666287i</v>
      </c>
      <c r="BP31" s="238" t="str">
        <f t="shared" si="16"/>
        <v>0.999999628769901-0.000610006767185797i</v>
      </c>
      <c r="BQ31" s="238">
        <f t="shared" si="17"/>
        <v>-1.6084177463191285E-6</v>
      </c>
      <c r="BR31" s="238">
        <f t="shared" si="18"/>
        <v>-3.4950821873798318E-2</v>
      </c>
    </row>
    <row r="32" spans="1:70" x14ac:dyDescent="0.3">
      <c r="A32" s="52" t="s">
        <v>80</v>
      </c>
      <c r="B32" s="207">
        <f>B12*B8/(2*B31)</f>
        <v>0.85530358437373522</v>
      </c>
      <c r="C32" t="s">
        <v>123</v>
      </c>
      <c r="D32">
        <f>Sheet1!B57/10^9</f>
        <v>1.0000000000000001E-9</v>
      </c>
      <c r="V32" s="24">
        <v>1.28</v>
      </c>
      <c r="W32" s="32">
        <f t="shared" si="33"/>
        <v>190.54607179632478</v>
      </c>
      <c r="X32" s="25">
        <f t="shared" si="9"/>
        <v>31.048525809863797</v>
      </c>
      <c r="Y32" s="26">
        <f t="shared" si="19"/>
        <v>-0.18277599307063019</v>
      </c>
      <c r="Z32" s="26">
        <f t="shared" si="20"/>
        <v>-11.712938491561841</v>
      </c>
      <c r="AA32" s="26">
        <f t="shared" si="21"/>
        <v>2.7618102021948205E-6</v>
      </c>
      <c r="AB32" s="26">
        <f t="shared" si="22"/>
        <v>-4.5690653383255002E-2</v>
      </c>
      <c r="AC32" s="26">
        <f t="shared" si="34"/>
        <v>3.012931235392001E-9</v>
      </c>
      <c r="AD32" s="26">
        <f t="shared" si="23"/>
        <v>1.5091248882779056E-3</v>
      </c>
      <c r="AE32" s="26">
        <f t="shared" si="35"/>
        <v>30.865752581616299</v>
      </c>
      <c r="AF32" s="26">
        <f t="shared" si="36"/>
        <v>-11.757120020056819</v>
      </c>
      <c r="AG32" s="26">
        <f t="shared" si="0"/>
        <v>63.934760580666506</v>
      </c>
      <c r="AH32" s="26">
        <f t="shared" si="24"/>
        <v>-55.586330688200405</v>
      </c>
      <c r="AI32" s="26">
        <f t="shared" si="25"/>
        <v>-89.904762870295528</v>
      </c>
      <c r="AJ32" s="26">
        <f t="shared" si="37"/>
        <v>0.24212603685272066</v>
      </c>
      <c r="AK32" s="26">
        <f t="shared" si="26"/>
        <v>13.465784449582843</v>
      </c>
      <c r="AL32" s="27">
        <f t="shared" si="27"/>
        <v>-6.225062795459233E-6</v>
      </c>
      <c r="AM32" s="26">
        <f t="shared" si="28"/>
        <v>-6.8596553071834709E-2</v>
      </c>
      <c r="AN32" s="26">
        <f t="shared" si="1"/>
        <v>-4.0064566187402449E-8</v>
      </c>
      <c r="AO32" s="26">
        <f t="shared" si="2"/>
        <v>-5.5031418139232244E-3</v>
      </c>
      <c r="AP32" s="26">
        <f t="shared" si="10"/>
        <v>8.5905496641914585</v>
      </c>
      <c r="AQ32" s="26">
        <f t="shared" si="11"/>
        <v>-76.513078115598432</v>
      </c>
      <c r="AR32" s="25">
        <f t="shared" si="3"/>
        <v>18.562359853877492</v>
      </c>
      <c r="AS32" s="25">
        <f t="shared" si="4"/>
        <v>-26.946600306339011</v>
      </c>
      <c r="AT32" s="56">
        <f t="shared" si="12"/>
        <v>39.456302245807755</v>
      </c>
      <c r="AU32" s="57">
        <f t="shared" si="38"/>
        <v>-88.270198135655249</v>
      </c>
      <c r="AV32" s="26">
        <f t="shared" si="29"/>
        <v>1.5814970451473764E-13</v>
      </c>
      <c r="AW32" s="26">
        <f t="shared" si="30"/>
        <v>1.0917485716726047E-5</v>
      </c>
      <c r="AX32" s="27">
        <f t="shared" si="31"/>
        <v>-1.5814970451474054E-13</v>
      </c>
      <c r="AY32" s="26">
        <f t="shared" si="32"/>
        <v>-1.0917485716726047E-5</v>
      </c>
      <c r="AZ32" s="28">
        <f t="shared" si="39"/>
        <v>-2.9030081312133234E-27</v>
      </c>
      <c r="BA32" s="29">
        <f t="shared" si="40"/>
        <v>0</v>
      </c>
      <c r="BB32" s="5">
        <f t="shared" si="13"/>
        <v>39.456300551627514</v>
      </c>
      <c r="BC32" s="5">
        <f t="shared" si="14"/>
        <v>-88.308706929977347</v>
      </c>
      <c r="BD32" s="5">
        <f t="shared" si="41"/>
        <v>91.691293070022653</v>
      </c>
      <c r="BE32" s="31"/>
      <c r="BF32" s="40">
        <f t="shared" si="42"/>
        <v>39</v>
      </c>
      <c r="BG32" s="40">
        <f t="shared" si="43"/>
        <v>-88</v>
      </c>
      <c r="BH32" s="40">
        <f t="shared" si="44"/>
        <v>92</v>
      </c>
      <c r="BL32" s="26">
        <f t="shared" si="7"/>
        <v>-9.960106389034512E-9</v>
      </c>
      <c r="BM32" s="26">
        <f t="shared" si="8"/>
        <v>-2.7438634317694852E-3</v>
      </c>
      <c r="BO32" s="238" t="str">
        <f t="shared" si="15"/>
        <v>190.546071796325i</v>
      </c>
      <c r="BP32" s="238" t="str">
        <f t="shared" si="16"/>
        <v>0.999999611274371-0.000624215639209914i</v>
      </c>
      <c r="BQ32" s="238">
        <f t="shared" si="17"/>
        <v>-1.6842201358634866E-6</v>
      </c>
      <c r="BR32" s="238">
        <f t="shared" si="18"/>
        <v>-3.5764930890322115E-2</v>
      </c>
    </row>
    <row r="33" spans="1:70" x14ac:dyDescent="0.3">
      <c r="A33" s="52" t="s">
        <v>81</v>
      </c>
      <c r="B33" s="207">
        <f>B8*B9/B31</f>
        <v>0.10866007379547132</v>
      </c>
      <c r="C33" t="s">
        <v>15</v>
      </c>
      <c r="D33">
        <f>(Sheet1!B584+5)/1000000000000</f>
        <v>4.9999999999999997E-12</v>
      </c>
      <c r="V33" s="24">
        <v>1.29</v>
      </c>
      <c r="W33" s="30">
        <f t="shared" si="33"/>
        <v>194.98445997580464</v>
      </c>
      <c r="X33" s="25">
        <f t="shared" si="9"/>
        <v>31.048525809863797</v>
      </c>
      <c r="Y33" s="26">
        <f t="shared" si="19"/>
        <v>-0.19120303283396711</v>
      </c>
      <c r="Z33" s="26">
        <f t="shared" si="20"/>
        <v>-11.977973569962169</v>
      </c>
      <c r="AA33" s="26">
        <f t="shared" si="21"/>
        <v>2.8919702634885506E-6</v>
      </c>
      <c r="AB33" s="26">
        <f t="shared" si="22"/>
        <v>-4.6754924952724847E-2</v>
      </c>
      <c r="AC33" s="26">
        <f t="shared" si="34"/>
        <v>3.1549265261366236E-9</v>
      </c>
      <c r="AD33" s="26">
        <f t="shared" si="23"/>
        <v>1.5442769226344266E-3</v>
      </c>
      <c r="AE33" s="26">
        <f t="shared" si="35"/>
        <v>30.857325672155021</v>
      </c>
      <c r="AF33" s="26">
        <f t="shared" si="36"/>
        <v>-12.023184217992258</v>
      </c>
      <c r="AG33" s="26">
        <f t="shared" si="0"/>
        <v>63.934760580666506</v>
      </c>
      <c r="AH33" s="26">
        <f t="shared" si="24"/>
        <v>-55.786330148148721</v>
      </c>
      <c r="AI33" s="26">
        <f t="shared" si="25"/>
        <v>-89.906930728178025</v>
      </c>
      <c r="AJ33" s="26">
        <f t="shared" si="37"/>
        <v>0.25321066545696264</v>
      </c>
      <c r="AK33" s="26">
        <f t="shared" si="26"/>
        <v>13.767635681786315</v>
      </c>
      <c r="AL33" s="27">
        <f t="shared" si="27"/>
        <v>-6.5184407463760237E-6</v>
      </c>
      <c r="AM33" s="26">
        <f t="shared" si="28"/>
        <v>-7.0194370472414946E-2</v>
      </c>
      <c r="AN33" s="26">
        <f t="shared" si="1"/>
        <v>-4.1952752162962329E-8</v>
      </c>
      <c r="AO33" s="26">
        <f t="shared" si="2"/>
        <v>-5.6313264528987227E-3</v>
      </c>
      <c r="AP33" s="26">
        <f t="shared" si="10"/>
        <v>8.4016345375812485</v>
      </c>
      <c r="AQ33" s="26">
        <f t="shared" si="11"/>
        <v>-76.21512074331703</v>
      </c>
      <c r="AR33" s="25">
        <f t="shared" si="3"/>
        <v>18.562359853877492</v>
      </c>
      <c r="AS33" s="25">
        <f t="shared" si="4"/>
        <v>-26.946600306339011</v>
      </c>
      <c r="AT33" s="56">
        <f t="shared" si="12"/>
        <v>39.258960209736273</v>
      </c>
      <c r="AU33" s="57">
        <f t="shared" si="38"/>
        <v>-88.238304961309282</v>
      </c>
      <c r="AV33" s="26">
        <f t="shared" si="29"/>
        <v>1.6586432424716379E-13</v>
      </c>
      <c r="AW33" s="26">
        <f t="shared" si="30"/>
        <v>1.1171786627250986E-5</v>
      </c>
      <c r="AX33" s="27">
        <f t="shared" si="31"/>
        <v>-1.6586432424716698E-13</v>
      </c>
      <c r="AY33" s="26">
        <f t="shared" si="32"/>
        <v>-1.1171786627250986E-5</v>
      </c>
      <c r="AZ33" s="28">
        <f t="shared" si="39"/>
        <v>-3.1806871698511196E-27</v>
      </c>
      <c r="BA33" s="29">
        <f t="shared" si="40"/>
        <v>0</v>
      </c>
      <c r="BB33" s="5">
        <f t="shared" si="13"/>
        <v>39.258958435711804</v>
      </c>
      <c r="BC33" s="5">
        <f t="shared" si="14"/>
        <v>-88.277710740457721</v>
      </c>
      <c r="BD33" s="5">
        <f t="shared" si="41"/>
        <v>91.722289259542279</v>
      </c>
      <c r="BE33" s="41"/>
      <c r="BF33" s="40">
        <f t="shared" si="42"/>
        <v>39</v>
      </c>
      <c r="BG33" s="40">
        <f t="shared" si="43"/>
        <v>-88</v>
      </c>
      <c r="BH33" s="40">
        <f t="shared" si="44"/>
        <v>92</v>
      </c>
      <c r="BL33" s="26">
        <f t="shared" si="7"/>
        <v>-1.0429512070479608E-8</v>
      </c>
      <c r="BM33" s="26">
        <f t="shared" si="8"/>
        <v>-2.8077762214039764E-3</v>
      </c>
      <c r="BO33" s="238" t="str">
        <f t="shared" si="15"/>
        <v>194.984459975805i</v>
      </c>
      <c r="BP33" s="238" t="str">
        <f t="shared" si="16"/>
        <v>0.999999592954305-0.000638755477601196i</v>
      </c>
      <c r="BQ33" s="238">
        <f t="shared" si="17"/>
        <v>-1.7635949608260037E-6</v>
      </c>
      <c r="BR33" s="238">
        <f t="shared" si="18"/>
        <v>-3.6598002927036945E-2</v>
      </c>
    </row>
    <row r="34" spans="1:70" x14ac:dyDescent="0.3">
      <c r="A34" t="s">
        <v>82</v>
      </c>
      <c r="B34">
        <f>1/2/PI()/D31/D32</f>
        <v>795.77471545947674</v>
      </c>
      <c r="C34" t="s">
        <v>71</v>
      </c>
      <c r="D34">
        <f>fz_comp</f>
        <v>795.77471545947674</v>
      </c>
      <c r="E34">
        <f>fz_comp</f>
        <v>795.77471545947674</v>
      </c>
      <c r="F34">
        <v>180</v>
      </c>
      <c r="G34">
        <v>-180</v>
      </c>
      <c r="V34" s="24">
        <v>1.3</v>
      </c>
      <c r="W34" s="32">
        <f t="shared" si="33"/>
        <v>199.52623149688804</v>
      </c>
      <c r="X34" s="25">
        <f t="shared" si="9"/>
        <v>31.048525809863797</v>
      </c>
      <c r="Y34" s="26">
        <f t="shared" si="19"/>
        <v>-0.200009735822615</v>
      </c>
      <c r="Z34" s="26">
        <f t="shared" si="20"/>
        <v>-12.248644576346237</v>
      </c>
      <c r="AA34" s="26">
        <f t="shared" si="21"/>
        <v>3.0282645755030357E-6</v>
      </c>
      <c r="AB34" s="26">
        <f t="shared" si="22"/>
        <v>-4.7843986558241097E-2</v>
      </c>
      <c r="AC34" s="26">
        <f t="shared" si="34"/>
        <v>3.3036142494942626E-9</v>
      </c>
      <c r="AD34" s="26">
        <f t="shared" si="23"/>
        <v>1.5802477530546628E-3</v>
      </c>
      <c r="AE34" s="26">
        <f t="shared" si="35"/>
        <v>30.848519105609373</v>
      </c>
      <c r="AF34" s="26">
        <f t="shared" si="36"/>
        <v>-12.294908315151424</v>
      </c>
      <c r="AG34" s="26">
        <f t="shared" si="0"/>
        <v>63.934760580666506</v>
      </c>
      <c r="AH34" s="26">
        <f t="shared" si="24"/>
        <v>-55.986329632403297</v>
      </c>
      <c r="AI34" s="26">
        <f t="shared" si="25"/>
        <v>-89.909049239848031</v>
      </c>
      <c r="AJ34" s="26">
        <f t="shared" si="37"/>
        <v>0.26478745304638113</v>
      </c>
      <c r="AK34" s="26">
        <f t="shared" si="26"/>
        <v>14.075713170844331</v>
      </c>
      <c r="AL34" s="27">
        <f t="shared" si="27"/>
        <v>-6.8256451526963126E-6</v>
      </c>
      <c r="AM34" s="26">
        <f t="shared" si="28"/>
        <v>-7.1829405708329061E-2</v>
      </c>
      <c r="AN34" s="26">
        <f t="shared" si="1"/>
        <v>-4.3929924349340884E-8</v>
      </c>
      <c r="AO34" s="26">
        <f t="shared" si="2"/>
        <v>-5.762496895622019E-3</v>
      </c>
      <c r="AP34" s="26">
        <f t="shared" si="10"/>
        <v>8.2132115317345118</v>
      </c>
      <c r="AQ34" s="26">
        <f t="shared" si="11"/>
        <v>-75.910927971607663</v>
      </c>
      <c r="AR34" s="25">
        <f t="shared" si="3"/>
        <v>18.562359853877492</v>
      </c>
      <c r="AS34" s="25">
        <f t="shared" si="4"/>
        <v>-26.946600306339011</v>
      </c>
      <c r="AT34" s="56">
        <f t="shared" si="12"/>
        <v>39.061730637343885</v>
      </c>
      <c r="AU34" s="57">
        <f t="shared" si="38"/>
        <v>-88.20583628675908</v>
      </c>
      <c r="AV34" s="26">
        <f t="shared" si="29"/>
        <v>1.7357894397958995E-13</v>
      </c>
      <c r="AW34" s="26">
        <f t="shared" si="30"/>
        <v>1.1432010966921768E-5</v>
      </c>
      <c r="AX34" s="27">
        <f t="shared" si="31"/>
        <v>-1.7357894397959341E-13</v>
      </c>
      <c r="AY34" s="26">
        <f t="shared" si="32"/>
        <v>-1.1432010966921768E-5</v>
      </c>
      <c r="AZ34" s="28">
        <f t="shared" si="39"/>
        <v>-3.4583662084889158E-27</v>
      </c>
      <c r="BA34" s="29">
        <f t="shared" si="40"/>
        <v>0</v>
      </c>
      <c r="BB34" s="5">
        <f t="shared" si="13"/>
        <v>39.061728779712226</v>
      </c>
      <c r="BC34" s="5">
        <f t="shared" si="14"/>
        <v>-88.246159944178586</v>
      </c>
      <c r="BD34" s="5">
        <f t="shared" si="41"/>
        <v>91.753840055821414</v>
      </c>
      <c r="BE34" s="31"/>
      <c r="BF34" s="40">
        <f t="shared" si="42"/>
        <v>39</v>
      </c>
      <c r="BG34" s="40">
        <f t="shared" si="43"/>
        <v>-88</v>
      </c>
      <c r="BH34" s="40">
        <f t="shared" si="44"/>
        <v>92</v>
      </c>
      <c r="BL34" s="26">
        <f t="shared" si="7"/>
        <v>-1.0921039424060586E-8</v>
      </c>
      <c r="BM34" s="26">
        <f t="shared" si="8"/>
        <v>-2.8731777311468303E-3</v>
      </c>
      <c r="BO34" s="238" t="str">
        <f t="shared" si="15"/>
        <v>199.526231496888i</v>
      </c>
      <c r="BP34" s="238" t="str">
        <f t="shared" si="16"/>
        <v>0.99999957377084-0.000653633991500944i</v>
      </c>
      <c r="BQ34" s="238">
        <f t="shared" si="17"/>
        <v>-1.8467106179885941E-6</v>
      </c>
      <c r="BR34" s="238">
        <f t="shared" si="18"/>
        <v>-3.7450479688363722E-2</v>
      </c>
    </row>
    <row r="35" spans="1:70" x14ac:dyDescent="0.3">
      <c r="A35" t="s">
        <v>133</v>
      </c>
      <c r="B35">
        <f>1/2/PI()/(D32+D33)/D30</f>
        <v>0.31672625490924444</v>
      </c>
      <c r="C35" t="s">
        <v>71</v>
      </c>
      <c r="D35">
        <f>fp_comp1</f>
        <v>0.31672625490924444</v>
      </c>
      <c r="E35">
        <f>fp_comp1</f>
        <v>0.31672625490924444</v>
      </c>
      <c r="V35" s="24">
        <v>1.31</v>
      </c>
      <c r="W35" s="30">
        <f t="shared" si="33"/>
        <v>204.17379446695298</v>
      </c>
      <c r="X35" s="25">
        <f t="shared" si="9"/>
        <v>31.048525809863797</v>
      </c>
      <c r="Y35" s="26">
        <f t="shared" si="19"/>
        <v>-0.20921238519248586</v>
      </c>
      <c r="Z35" s="26">
        <f t="shared" si="20"/>
        <v>-12.525046676912918</v>
      </c>
      <c r="AA35" s="26">
        <f t="shared" si="21"/>
        <v>3.1709822374324794E-6</v>
      </c>
      <c r="AB35" s="26">
        <f t="shared" si="22"/>
        <v>-4.8958415631532887E-2</v>
      </c>
      <c r="AC35" s="26">
        <f t="shared" si="34"/>
        <v>3.4593087762185439E-9</v>
      </c>
      <c r="AD35" s="26">
        <f t="shared" si="23"/>
        <v>1.6170564517489201E-3</v>
      </c>
      <c r="AE35" s="26">
        <f t="shared" si="35"/>
        <v>30.839316599112855</v>
      </c>
      <c r="AF35" s="26">
        <f t="shared" si="36"/>
        <v>-12.572388036092702</v>
      </c>
      <c r="AG35" s="26">
        <f t="shared" si="0"/>
        <v>63.934760580666506</v>
      </c>
      <c r="AH35" s="26">
        <f t="shared" si="24"/>
        <v>-56.186329139870182</v>
      </c>
      <c r="AI35" s="26">
        <f t="shared" si="25"/>
        <v>-89.911119528545285</v>
      </c>
      <c r="AJ35" s="26">
        <f t="shared" si="37"/>
        <v>0.27687685295387954</v>
      </c>
      <c r="AK35" s="26">
        <f t="shared" si="26"/>
        <v>14.390108976369351</v>
      </c>
      <c r="AL35" s="27">
        <f t="shared" si="27"/>
        <v>-7.1473276337076756E-6</v>
      </c>
      <c r="AM35" s="26">
        <f t="shared" si="28"/>
        <v>-7.3502525686243381E-2</v>
      </c>
      <c r="AN35" s="26">
        <f t="shared" si="1"/>
        <v>-4.6000277571100597E-8</v>
      </c>
      <c r="AO35" s="26">
        <f t="shared" si="2"/>
        <v>-5.8967226903925895E-3</v>
      </c>
      <c r="AP35" s="26">
        <f t="shared" si="10"/>
        <v>8.0253011004222934</v>
      </c>
      <c r="AQ35" s="26">
        <f t="shared" si="11"/>
        <v>-75.600409800552569</v>
      </c>
      <c r="AR35" s="25">
        <f t="shared" si="3"/>
        <v>18.562359853877492</v>
      </c>
      <c r="AS35" s="25">
        <f t="shared" si="4"/>
        <v>-26.946600306339011</v>
      </c>
      <c r="AT35" s="56">
        <f t="shared" si="12"/>
        <v>38.864617699535145</v>
      </c>
      <c r="AU35" s="57">
        <f t="shared" si="38"/>
        <v>-88.172797836645273</v>
      </c>
      <c r="AV35" s="26">
        <f t="shared" si="29"/>
        <v>1.8129356371201606E-13</v>
      </c>
      <c r="AW35" s="26">
        <f t="shared" si="30"/>
        <v>1.1698296710127764E-5</v>
      </c>
      <c r="AX35" s="27">
        <f t="shared" si="31"/>
        <v>-1.8129356371201984E-13</v>
      </c>
      <c r="AY35" s="26">
        <f t="shared" si="32"/>
        <v>-1.1698296710127764E-5</v>
      </c>
      <c r="AZ35" s="28">
        <f t="shared" si="39"/>
        <v>-3.7865323450608567E-27</v>
      </c>
      <c r="BA35" s="29">
        <f t="shared" si="40"/>
        <v>0</v>
      </c>
      <c r="BB35" s="5">
        <f t="shared" si="13"/>
        <v>38.864615754356024</v>
      </c>
      <c r="BC35" s="5">
        <f t="shared" si="14"/>
        <v>-88.21406075245028</v>
      </c>
      <c r="BD35" s="5">
        <f t="shared" si="41"/>
        <v>91.78593924754972</v>
      </c>
      <c r="BE35" s="41"/>
      <c r="BF35" s="40">
        <f t="shared" si="42"/>
        <v>39</v>
      </c>
      <c r="BG35" s="40">
        <f t="shared" si="43"/>
        <v>-88</v>
      </c>
      <c r="BH35" s="40">
        <f t="shared" si="44"/>
        <v>92</v>
      </c>
      <c r="BL35" s="26">
        <f t="shared" si="7"/>
        <v>-1.1435733780756331E-8</v>
      </c>
      <c r="BM35" s="26">
        <f t="shared" si="8"/>
        <v>-2.9401026377435216E-3</v>
      </c>
      <c r="BO35" s="238" t="str">
        <f t="shared" si="15"/>
        <v>204.173794466953i</v>
      </c>
      <c r="BP35" s="238" t="str">
        <f t="shared" si="16"/>
        <v>0.999999553683287-0.000668859069615454i</v>
      </c>
      <c r="BQ35" s="238">
        <f t="shared" si="17"/>
        <v>-1.9337433933090696E-6</v>
      </c>
      <c r="BR35" s="238">
        <f t="shared" si="18"/>
        <v>-3.8322813167265567E-2</v>
      </c>
    </row>
    <row r="36" spans="1:70" x14ac:dyDescent="0.3">
      <c r="A36" t="s">
        <v>132</v>
      </c>
      <c r="B36">
        <f>1/2/PI()/D31/D33</f>
        <v>159154.94309189537</v>
      </c>
      <c r="C36" t="s">
        <v>71</v>
      </c>
      <c r="D36">
        <f>fp_comp2</f>
        <v>159154.94309189537</v>
      </c>
      <c r="E36">
        <f>fp_comp2</f>
        <v>159154.94309189537</v>
      </c>
      <c r="V36" s="24">
        <v>1.32</v>
      </c>
      <c r="W36" s="32">
        <f t="shared" si="33"/>
        <v>208.92961308540401</v>
      </c>
      <c r="X36" s="25">
        <f t="shared" si="9"/>
        <v>31.048525809863797</v>
      </c>
      <c r="Y36" s="26">
        <f t="shared" si="19"/>
        <v>-0.21882788714228668</v>
      </c>
      <c r="Z36" s="26">
        <f t="shared" si="20"/>
        <v>-12.80727494026698</v>
      </c>
      <c r="AA36" s="26">
        <f t="shared" si="21"/>
        <v>3.3204259685941836E-6</v>
      </c>
      <c r="AB36" s="26">
        <f t="shared" si="22"/>
        <v>-5.0098803054271272E-2</v>
      </c>
      <c r="AC36" s="26">
        <f t="shared" si="34"/>
        <v>3.6223418349574483E-9</v>
      </c>
      <c r="AD36" s="26">
        <f t="shared" si="23"/>
        <v>1.6547225351763457E-3</v>
      </c>
      <c r="AE36" s="26">
        <f t="shared" si="35"/>
        <v>30.829701246769822</v>
      </c>
      <c r="AF36" s="26">
        <f t="shared" si="36"/>
        <v>-12.855719020786074</v>
      </c>
      <c r="AG36" s="26">
        <f t="shared" si="0"/>
        <v>63.934760580666506</v>
      </c>
      <c r="AH36" s="26">
        <f t="shared" si="24"/>
        <v>-56.386328669504664</v>
      </c>
      <c r="AI36" s="26">
        <f t="shared" si="25"/>
        <v>-89.913142691942653</v>
      </c>
      <c r="AJ36" s="26">
        <f t="shared" si="37"/>
        <v>0.28950004245053235</v>
      </c>
      <c r="AK36" s="26">
        <f t="shared" si="26"/>
        <v>14.710914031861481</v>
      </c>
      <c r="AL36" s="27">
        <f t="shared" si="27"/>
        <v>-7.4841705178991237E-6</v>
      </c>
      <c r="AM36" s="26">
        <f t="shared" si="28"/>
        <v>-7.5214617505096379E-2</v>
      </c>
      <c r="AN36" s="26">
        <f t="shared" si="1"/>
        <v>-4.8168203375615139E-8</v>
      </c>
      <c r="AO36" s="26">
        <f t="shared" si="2"/>
        <v>-6.0340750054976161E-3</v>
      </c>
      <c r="AP36" s="26">
        <f t="shared" si="10"/>
        <v>7.8379244212736525</v>
      </c>
      <c r="AQ36" s="26">
        <f t="shared" si="11"/>
        <v>-75.283477352591774</v>
      </c>
      <c r="AR36" s="25">
        <f t="shared" si="3"/>
        <v>18.562359853877492</v>
      </c>
      <c r="AS36" s="25">
        <f t="shared" si="4"/>
        <v>-26.946600306339011</v>
      </c>
      <c r="AT36" s="56">
        <f t="shared" si="12"/>
        <v>38.667625668043478</v>
      </c>
      <c r="AU36" s="57">
        <f t="shared" si="38"/>
        <v>-88.139196373377843</v>
      </c>
      <c r="AV36" s="26">
        <f t="shared" si="29"/>
        <v>1.8900818344444224E-13</v>
      </c>
      <c r="AW36" s="26">
        <f t="shared" si="30"/>
        <v>1.1970785045094733E-5</v>
      </c>
      <c r="AX36" s="27">
        <f t="shared" si="31"/>
        <v>-1.8900818344444633E-13</v>
      </c>
      <c r="AY36" s="26">
        <f t="shared" si="32"/>
        <v>-1.1970785045094733E-5</v>
      </c>
      <c r="AZ36" s="28">
        <f t="shared" si="39"/>
        <v>-4.0894549326657252E-27</v>
      </c>
      <c r="BA36" s="29">
        <f t="shared" si="40"/>
        <v>0</v>
      </c>
      <c r="BB36" s="5">
        <f t="shared" si="13"/>
        <v>38.667623631190921</v>
      </c>
      <c r="BC36" s="5">
        <f t="shared" si="14"/>
        <v>-88.181420425688401</v>
      </c>
      <c r="BD36" s="5">
        <f t="shared" si="41"/>
        <v>91.818579574311599</v>
      </c>
      <c r="BE36" s="31"/>
      <c r="BF36" s="40">
        <f t="shared" si="42"/>
        <v>39</v>
      </c>
      <c r="BG36" s="40">
        <f t="shared" si="43"/>
        <v>-88</v>
      </c>
      <c r="BH36" s="40">
        <f t="shared" si="44"/>
        <v>92</v>
      </c>
      <c r="BL36" s="26">
        <f t="shared" si="7"/>
        <v>-1.1974682901954725E-8</v>
      </c>
      <c r="BM36" s="26">
        <f t="shared" si="8"/>
        <v>-3.0085864256646539E-3</v>
      </c>
      <c r="BO36" s="238" t="str">
        <f t="shared" si="15"/>
        <v>208.929613085404i</v>
      </c>
      <c r="BP36" s="238" t="str">
        <f t="shared" si="16"/>
        <v>0.99999953264904-0.000684438784398319i</v>
      </c>
      <c r="BQ36" s="238">
        <f t="shared" si="17"/>
        <v>-2.0248778746545463E-6</v>
      </c>
      <c r="BR36" s="238">
        <f t="shared" si="18"/>
        <v>-3.92154658848924E-2</v>
      </c>
    </row>
    <row r="37" spans="1:70" x14ac:dyDescent="0.3">
      <c r="A37" t="s">
        <v>83</v>
      </c>
      <c r="B37">
        <f>20*LOG(D30*D4*Rdown/(Rdown+Rup))</f>
        <v>63.934760580666506</v>
      </c>
      <c r="C37" t="s">
        <v>75</v>
      </c>
      <c r="D37">
        <f>DC_gain_comp</f>
        <v>63.934760580666506</v>
      </c>
      <c r="E37">
        <f>DC_gain_comp</f>
        <v>63.934760580666506</v>
      </c>
      <c r="F37">
        <v>100</v>
      </c>
      <c r="G37">
        <v>1000000</v>
      </c>
      <c r="H37" t="s">
        <v>135</v>
      </c>
      <c r="V37" s="24">
        <v>1.33</v>
      </c>
      <c r="W37" s="30">
        <f t="shared" si="33"/>
        <v>213.79620895022333</v>
      </c>
      <c r="X37" s="25">
        <f t="shared" si="9"/>
        <v>31.048525809863797</v>
      </c>
      <c r="Y37" s="26">
        <f t="shared" si="19"/>
        <v>-0.22887378786567877</v>
      </c>
      <c r="Z37" s="26">
        <f t="shared" si="20"/>
        <v>-13.095424199694799</v>
      </c>
      <c r="AA37" s="26">
        <f t="shared" si="21"/>
        <v>3.4769127603102422E-6</v>
      </c>
      <c r="AB37" s="26">
        <f t="shared" si="22"/>
        <v>-5.1265753471346404E-2</v>
      </c>
      <c r="AC37" s="26">
        <f t="shared" si="34"/>
        <v>3.7930567262885041E-9</v>
      </c>
      <c r="AD37" s="26">
        <f t="shared" si="23"/>
        <v>1.6932659743928119E-3</v>
      </c>
      <c r="AE37" s="26">
        <f t="shared" si="35"/>
        <v>30.819655502703935</v>
      </c>
      <c r="AF37" s="26">
        <f t="shared" si="36"/>
        <v>-13.144996687191753</v>
      </c>
      <c r="AG37" s="26">
        <f t="shared" si="0"/>
        <v>63.934760580666506</v>
      </c>
      <c r="AH37" s="26">
        <f t="shared" si="24"/>
        <v>-56.586328220309028</v>
      </c>
      <c r="AI37" s="26">
        <f t="shared" si="25"/>
        <v>-89.915119802727915</v>
      </c>
      <c r="AJ37" s="26">
        <f t="shared" si="37"/>
        <v>0.30267893702537918</v>
      </c>
      <c r="AK37" s="26">
        <f t="shared" si="26"/>
        <v>15.038217940972386</v>
      </c>
      <c r="AL37" s="27">
        <f t="shared" si="27"/>
        <v>-7.836888289470955E-6</v>
      </c>
      <c r="AM37" s="26">
        <f t="shared" si="28"/>
        <v>-7.6966588926395588E-2</v>
      </c>
      <c r="AN37" s="26">
        <f t="shared" si="1"/>
        <v>-5.0438301604999739E-8</v>
      </c>
      <c r="AO37" s="26">
        <f t="shared" si="2"/>
        <v>-6.1746266669463193E-3</v>
      </c>
      <c r="AP37" s="26">
        <f t="shared" si="10"/>
        <v>7.6511034100562663</v>
      </c>
      <c r="AQ37" s="26">
        <f t="shared" si="11"/>
        <v>-74.960043077348871</v>
      </c>
      <c r="AR37" s="25">
        <f t="shared" si="3"/>
        <v>18.562359853877492</v>
      </c>
      <c r="AS37" s="25">
        <f t="shared" si="4"/>
        <v>-26.946600306339011</v>
      </c>
      <c r="AT37" s="56">
        <f t="shared" si="12"/>
        <v>38.470758912760203</v>
      </c>
      <c r="AU37" s="57">
        <f t="shared" si="38"/>
        <v>-88.105039764540621</v>
      </c>
      <c r="AV37" s="26">
        <f t="shared" si="29"/>
        <v>1.9865145810997485E-13</v>
      </c>
      <c r="AW37" s="26">
        <f t="shared" si="30"/>
        <v>1.2249620448744686E-5</v>
      </c>
      <c r="AX37" s="27">
        <f t="shared" si="31"/>
        <v>-1.986514581099794E-13</v>
      </c>
      <c r="AY37" s="26">
        <f t="shared" si="32"/>
        <v>-1.2249620448744686E-5</v>
      </c>
      <c r="AZ37" s="28">
        <f t="shared" si="39"/>
        <v>-4.543838814073028E-27</v>
      </c>
      <c r="BA37" s="29">
        <f t="shared" si="40"/>
        <v>0</v>
      </c>
      <c r="BB37" s="5">
        <f t="shared" si="13"/>
        <v>38.470756779913756</v>
      </c>
      <c r="BC37" s="5">
        <f t="shared" si="14"/>
        <v>-88.148247341082353</v>
      </c>
      <c r="BD37" s="5">
        <f t="shared" si="41"/>
        <v>91.851752658917647</v>
      </c>
      <c r="BE37" s="41"/>
      <c r="BF37" s="40">
        <f t="shared" si="42"/>
        <v>38</v>
      </c>
      <c r="BG37" s="40">
        <f t="shared" si="43"/>
        <v>-88</v>
      </c>
      <c r="BH37" s="40">
        <f t="shared" si="44"/>
        <v>92</v>
      </c>
      <c r="BL37" s="26">
        <f t="shared" si="7"/>
        <v>-1.2539032408692205E-8</v>
      </c>
      <c r="BM37" s="26">
        <f t="shared" si="8"/>
        <v>-3.0786654059202887E-3</v>
      </c>
      <c r="BO37" s="238" t="str">
        <f t="shared" si="15"/>
        <v>213.796208950223i</v>
      </c>
      <c r="BP37" s="238" t="str">
        <f t="shared" si="16"/>
        <v>0.999999510623477-0.000700381396330153i</v>
      </c>
      <c r="BQ37" s="238">
        <f t="shared" si="17"/>
        <v>-2.1203074166086657E-6</v>
      </c>
      <c r="BR37" s="238">
        <f t="shared" si="18"/>
        <v>-4.0128911135808722E-2</v>
      </c>
    </row>
    <row r="38" spans="1:70" x14ac:dyDescent="0.3">
      <c r="A38" t="s">
        <v>84</v>
      </c>
      <c r="B38">
        <f>20*LOG(D31*D4)</f>
        <v>22.92256071356476</v>
      </c>
      <c r="C38" t="s">
        <v>75</v>
      </c>
      <c r="D38">
        <f>B38</f>
        <v>22.92256071356476</v>
      </c>
      <c r="E38">
        <f>B38</f>
        <v>22.92256071356476</v>
      </c>
      <c r="H38" t="s">
        <v>137</v>
      </c>
      <c r="V38" s="24">
        <v>1.34</v>
      </c>
      <c r="W38" s="32">
        <f t="shared" si="33"/>
        <v>218.77616239495538</v>
      </c>
      <c r="X38" s="25">
        <f t="shared" si="9"/>
        <v>31.048525809863797</v>
      </c>
      <c r="Y38" s="26">
        <f t="shared" si="19"/>
        <v>-0.23936829030953422</v>
      </c>
      <c r="Z38" s="26">
        <f t="shared" si="20"/>
        <v>-13.389588905779659</v>
      </c>
      <c r="AA38" s="26">
        <f t="shared" si="21"/>
        <v>3.6407745412894691E-6</v>
      </c>
      <c r="AB38" s="26">
        <f t="shared" si="22"/>
        <v>-5.2459885611440986E-2</v>
      </c>
      <c r="AC38" s="26">
        <f t="shared" si="34"/>
        <v>3.9718179659934501E-9</v>
      </c>
      <c r="AD38" s="26">
        <f t="shared" si="23"/>
        <v>1.7327072056398337E-3</v>
      </c>
      <c r="AE38" s="26">
        <f t="shared" si="35"/>
        <v>30.809161164300619</v>
      </c>
      <c r="AF38" s="26">
        <f t="shared" si="36"/>
        <v>-13.44031608418546</v>
      </c>
      <c r="AG38" s="26">
        <f t="shared" si="0"/>
        <v>63.934760580666506</v>
      </c>
      <c r="AH38" s="26">
        <f t="shared" si="24"/>
        <v>-56.786327791330478</v>
      </c>
      <c r="AI38" s="26">
        <f t="shared" si="25"/>
        <v>-89.917051909172557</v>
      </c>
      <c r="AJ38" s="26">
        <f t="shared" si="37"/>
        <v>0.31643620385775262</v>
      </c>
      <c r="AK38" s="26">
        <f t="shared" si="26"/>
        <v>15.372108762138861</v>
      </c>
      <c r="AL38" s="27">
        <f t="shared" si="27"/>
        <v>-8.2062291071709576E-6</v>
      </c>
      <c r="AM38" s="26">
        <f t="shared" si="28"/>
        <v>-7.8759368855466444E-2</v>
      </c>
      <c r="AN38" s="26">
        <f t="shared" si="1"/>
        <v>-5.281538618207681E-8</v>
      </c>
      <c r="AO38" s="26">
        <f t="shared" si="2"/>
        <v>-6.3184521970832503E-3</v>
      </c>
      <c r="AP38" s="26">
        <f t="shared" si="10"/>
        <v>7.464860734149287</v>
      </c>
      <c r="AQ38" s="26">
        <f t="shared" si="11"/>
        <v>-74.630020968086242</v>
      </c>
      <c r="AR38" s="25">
        <f t="shared" si="3"/>
        <v>18.562359853877492</v>
      </c>
      <c r="AS38" s="25">
        <f t="shared" si="4"/>
        <v>-26.946600306339011</v>
      </c>
      <c r="AT38" s="56">
        <f t="shared" si="12"/>
        <v>38.274021898449902</v>
      </c>
      <c r="AU38" s="57">
        <f t="shared" si="38"/>
        <v>-88.070337052271697</v>
      </c>
      <c r="AV38" s="26">
        <f t="shared" si="29"/>
        <v>2.0829473277550752E-13</v>
      </c>
      <c r="AW38" s="26">
        <f t="shared" si="30"/>
        <v>1.2534950763299455E-5</v>
      </c>
      <c r="AX38" s="27">
        <f t="shared" si="31"/>
        <v>-2.0829473277551252E-13</v>
      </c>
      <c r="AY38" s="26">
        <f t="shared" si="32"/>
        <v>-1.2534950763299455E-5</v>
      </c>
      <c r="AZ38" s="28">
        <f t="shared" si="39"/>
        <v>-4.9982226954803308E-27</v>
      </c>
      <c r="BA38" s="29">
        <f t="shared" si="40"/>
        <v>0</v>
      </c>
      <c r="BB38" s="5">
        <f t="shared" si="13"/>
        <v>38.274019665085525</v>
      </c>
      <c r="BC38" s="5">
        <f t="shared" si="14"/>
        <v>-88.114551062245937</v>
      </c>
      <c r="BD38" s="5">
        <f t="shared" si="41"/>
        <v>91.885448937754063</v>
      </c>
      <c r="BE38" s="31"/>
      <c r="BF38" s="40">
        <f t="shared" si="42"/>
        <v>38</v>
      </c>
      <c r="BG38" s="40">
        <f t="shared" si="43"/>
        <v>-88</v>
      </c>
      <c r="BH38" s="40">
        <f t="shared" si="44"/>
        <v>92</v>
      </c>
      <c r="BL38" s="26">
        <f t="shared" si="7"/>
        <v>-1.3129978067034057E-8</v>
      </c>
      <c r="BM38" s="26">
        <f t="shared" si="8"/>
        <v>-3.1503767353125243E-3</v>
      </c>
      <c r="BO38" s="238" t="str">
        <f t="shared" si="15"/>
        <v>218.776162394955i</v>
      </c>
      <c r="BP38" s="238" t="str">
        <f t="shared" si="16"/>
        <v>0.999999487559884-0.000716695358297983i</v>
      </c>
      <c r="BQ38" s="238">
        <f t="shared" si="17"/>
        <v>-2.2202344018058016E-6</v>
      </c>
      <c r="BR38" s="238">
        <f t="shared" si="18"/>
        <v>-4.1063633238932085E-2</v>
      </c>
    </row>
    <row r="39" spans="1:70" x14ac:dyDescent="0.3">
      <c r="A39" s="45"/>
      <c r="V39" s="24">
        <v>1.35</v>
      </c>
      <c r="W39" s="30">
        <f t="shared" si="33"/>
        <v>223.87211385683403</v>
      </c>
      <c r="X39" s="25">
        <f t="shared" si="9"/>
        <v>31.048525809863797</v>
      </c>
      <c r="Y39" s="26">
        <f t="shared" si="19"/>
        <v>-0.25033027065994101</v>
      </c>
      <c r="Z39" s="26">
        <f t="shared" si="20"/>
        <v>-13.689862968996609</v>
      </c>
      <c r="AA39" s="26">
        <f t="shared" si="21"/>
        <v>3.8123588854393466E-6</v>
      </c>
      <c r="AB39" s="26">
        <f t="shared" si="22"/>
        <v>-5.3681832615069966E-2</v>
      </c>
      <c r="AC39" s="26">
        <f t="shared" si="34"/>
        <v>4.1590035704384969E-9</v>
      </c>
      <c r="AD39" s="26">
        <f t="shared" si="23"/>
        <v>1.7730671411801352E-3</v>
      </c>
      <c r="AE39" s="26">
        <f t="shared" si="35"/>
        <v>30.798199355721742</v>
      </c>
      <c r="AF39" s="26">
        <f t="shared" si="36"/>
        <v>-13.741771734470499</v>
      </c>
      <c r="AG39" s="26">
        <f t="shared" si="0"/>
        <v>63.934760580666506</v>
      </c>
      <c r="AH39" s="26">
        <f t="shared" si="24"/>
        <v>-56.986327381659116</v>
      </c>
      <c r="AI39" s="26">
        <f t="shared" si="25"/>
        <v>-89.918940035687385</v>
      </c>
      <c r="AJ39" s="26">
        <f t="shared" si="37"/>
        <v>0.33079527435508504</v>
      </c>
      <c r="AK39" s="26">
        <f t="shared" si="26"/>
        <v>15.712672781368695</v>
      </c>
      <c r="AL39" s="27">
        <f t="shared" si="27"/>
        <v>-8.5929763867781965E-6</v>
      </c>
      <c r="AM39" s="26">
        <f t="shared" si="28"/>
        <v>-8.059390783390763E-2</v>
      </c>
      <c r="AN39" s="26">
        <f t="shared" si="1"/>
        <v>-5.5304498610961434E-8</v>
      </c>
      <c r="AO39" s="26">
        <f t="shared" si="2"/>
        <v>-6.4656278541009877E-3</v>
      </c>
      <c r="AP39" s="26">
        <f t="shared" si="10"/>
        <v>7.2792198250815892</v>
      </c>
      <c r="AQ39" s="26">
        <f t="shared" si="11"/>
        <v>-74.293326790006688</v>
      </c>
      <c r="AR39" s="25">
        <f t="shared" si="3"/>
        <v>18.562359853877492</v>
      </c>
      <c r="AS39" s="25">
        <f t="shared" si="4"/>
        <v>-26.946600306339011</v>
      </c>
      <c r="AT39" s="56">
        <f t="shared" si="12"/>
        <v>38.077419180803332</v>
      </c>
      <c r="AU39" s="57">
        <f t="shared" si="38"/>
        <v>-88.035098524477192</v>
      </c>
      <c r="AV39" s="26">
        <f t="shared" si="29"/>
        <v>2.1793800744104016E-13</v>
      </c>
      <c r="AW39" s="26">
        <f t="shared" si="30"/>
        <v>1.2826927274668612E-5</v>
      </c>
      <c r="AX39" s="27">
        <f t="shared" si="31"/>
        <v>-2.1793800744104561E-13</v>
      </c>
      <c r="AY39" s="26">
        <f t="shared" si="32"/>
        <v>-1.2826927274668612E-5</v>
      </c>
      <c r="AZ39" s="28">
        <f t="shared" si="39"/>
        <v>-5.4526065768876336E-27</v>
      </c>
      <c r="BA39" s="29">
        <f t="shared" si="40"/>
        <v>0</v>
      </c>
      <c r="BB39" s="5">
        <f t="shared" si="13"/>
        <v>38.077416842183766</v>
      </c>
      <c r="BC39" s="5">
        <f t="shared" si="14"/>
        <v>-88.080342410707644</v>
      </c>
      <c r="BD39" s="5">
        <f t="shared" si="41"/>
        <v>91.919657589292356</v>
      </c>
      <c r="BE39" s="41"/>
      <c r="BF39" s="40">
        <f t="shared" si="42"/>
        <v>38</v>
      </c>
      <c r="BG39" s="40">
        <f t="shared" si="43"/>
        <v>-88</v>
      </c>
      <c r="BH39" s="40">
        <f t="shared" si="44"/>
        <v>92</v>
      </c>
      <c r="BL39" s="26">
        <f t="shared" si="7"/>
        <v>-1.3748775431349145E-8</v>
      </c>
      <c r="BM39" s="26">
        <f t="shared" si="8"/>
        <v>-3.2237584361365147E-3</v>
      </c>
      <c r="BO39" s="238" t="str">
        <f t="shared" si="15"/>
        <v>223.872113856834i</v>
      </c>
      <c r="BP39" s="238" t="str">
        <f t="shared" si="16"/>
        <v>0.999999463409339-0.000733389320076614i</v>
      </c>
      <c r="BQ39" s="238">
        <f t="shared" si="17"/>
        <v>-2.3248707905993835E-6</v>
      </c>
      <c r="BR39" s="238">
        <f t="shared" si="18"/>
        <v>-4.2020127794317047E-2</v>
      </c>
    </row>
    <row r="40" spans="1:70" x14ac:dyDescent="0.3">
      <c r="A40" s="259" t="s">
        <v>85</v>
      </c>
      <c r="B40" s="259"/>
      <c r="V40" s="24">
        <v>1.36</v>
      </c>
      <c r="W40" s="32">
        <f t="shared" si="33"/>
        <v>229.08676527677738</v>
      </c>
      <c r="X40" s="25">
        <f t="shared" si="9"/>
        <v>31.048525809863797</v>
      </c>
      <c r="Y40" s="26">
        <f t="shared" si="19"/>
        <v>-0.26177929447049375</v>
      </c>
      <c r="Z40" s="26">
        <f t="shared" si="20"/>
        <v>-13.99633959193808</v>
      </c>
      <c r="AA40" s="26">
        <f t="shared" si="21"/>
        <v>3.9920297408927557E-6</v>
      </c>
      <c r="AB40" s="26">
        <f t="shared" si="22"/>
        <v>-5.4932242370260197E-2</v>
      </c>
      <c r="AC40" s="26">
        <f t="shared" si="34"/>
        <v>4.355012771194053E-9</v>
      </c>
      <c r="AD40" s="26">
        <f t="shared" si="23"/>
        <v>1.8143671803856074E-3</v>
      </c>
      <c r="AE40" s="26">
        <f t="shared" si="35"/>
        <v>30.786750511778056</v>
      </c>
      <c r="AF40" s="26">
        <f t="shared" si="36"/>
        <v>-14.049457467127954</v>
      </c>
      <c r="AG40" s="26">
        <f t="shared" si="0"/>
        <v>63.934760580666506</v>
      </c>
      <c r="AH40" s="26">
        <f t="shared" si="24"/>
        <v>-57.186326990425954</v>
      </c>
      <c r="AI40" s="26">
        <f t="shared" si="25"/>
        <v>-89.92078518336568</v>
      </c>
      <c r="AJ40" s="26">
        <f t="shared" si="37"/>
        <v>0.3457803556207063</v>
      </c>
      <c r="AK40" s="26">
        <f t="shared" si="26"/>
        <v>16.059994273003309</v>
      </c>
      <c r="AL40" s="27">
        <f t="shared" si="27"/>
        <v>-8.9979504674854584E-6</v>
      </c>
      <c r="AM40" s="26">
        <f t="shared" si="28"/>
        <v>-8.247117854351374E-2</v>
      </c>
      <c r="AN40" s="26">
        <f t="shared" si="1"/>
        <v>-5.7910919548991963E-8</v>
      </c>
      <c r="AO40" s="26">
        <f t="shared" si="2"/>
        <v>-6.6162316724732127E-3</v>
      </c>
      <c r="AP40" s="26">
        <f t="shared" si="10"/>
        <v>7.0942048899998715</v>
      </c>
      <c r="AQ40" s="26">
        <f t="shared" si="11"/>
        <v>-73.94987832057835</v>
      </c>
      <c r="AR40" s="25">
        <f t="shared" si="3"/>
        <v>18.562359853877492</v>
      </c>
      <c r="AS40" s="25">
        <f t="shared" si="4"/>
        <v>-26.946600306339011</v>
      </c>
      <c r="AT40" s="56">
        <f t="shared" si="12"/>
        <v>37.880955401777925</v>
      </c>
      <c r="AU40" s="57">
        <f t="shared" si="38"/>
        <v>-87.9993357877063</v>
      </c>
      <c r="AV40" s="26">
        <f t="shared" si="29"/>
        <v>2.275812821065728E-13</v>
      </c>
      <c r="AW40" s="26">
        <f t="shared" si="30"/>
        <v>1.312570479266325E-5</v>
      </c>
      <c r="AX40" s="27">
        <f t="shared" si="31"/>
        <v>-2.2758128210657875E-13</v>
      </c>
      <c r="AY40" s="26">
        <f t="shared" si="32"/>
        <v>-1.312570479266325E-5</v>
      </c>
      <c r="AZ40" s="28">
        <f t="shared" si="39"/>
        <v>-5.9574775562290812E-27</v>
      </c>
      <c r="BA40" s="29">
        <f t="shared" si="40"/>
        <v>0</v>
      </c>
      <c r="BB40" s="5">
        <f t="shared" si="13"/>
        <v>37.880952952942643</v>
      </c>
      <c r="BC40" s="5">
        <f t="shared" si="14"/>
        <v>-88.045633539068561</v>
      </c>
      <c r="BD40" s="5">
        <f t="shared" si="41"/>
        <v>91.954366460931439</v>
      </c>
      <c r="BE40" s="31"/>
      <c r="BF40" s="40">
        <f t="shared" si="42"/>
        <v>38</v>
      </c>
      <c r="BG40" s="40">
        <f t="shared" si="43"/>
        <v>-88</v>
      </c>
      <c r="BH40" s="40">
        <f t="shared" si="44"/>
        <v>92</v>
      </c>
      <c r="BL40" s="26">
        <f t="shared" si="7"/>
        <v>-1.4396735987000112E-8</v>
      </c>
      <c r="BM40" s="26">
        <f t="shared" si="8"/>
        <v>-3.2988494163403975E-3</v>
      </c>
      <c r="BO40" s="238" t="str">
        <f t="shared" si="15"/>
        <v>229.086765276777i</v>
      </c>
      <c r="BP40" s="238" t="str">
        <f t="shared" si="16"/>
        <v>0.999999438120614-0.000750472132914353i</v>
      </c>
      <c r="BQ40" s="238">
        <f t="shared" si="17"/>
        <v>-2.4344385482607595E-6</v>
      </c>
      <c r="BR40" s="238">
        <f t="shared" si="18"/>
        <v>-4.2998901945918773E-2</v>
      </c>
    </row>
    <row r="41" spans="1:70" x14ac:dyDescent="0.3">
      <c r="A41" t="s">
        <v>86</v>
      </c>
      <c r="B41" s="7">
        <f>Sheet1!B46</f>
        <v>24</v>
      </c>
      <c r="C41" t="s">
        <v>7</v>
      </c>
      <c r="D41">
        <f>B41*1000</f>
        <v>24000</v>
      </c>
      <c r="V41" s="24">
        <v>1.37</v>
      </c>
      <c r="W41" s="30">
        <f t="shared" si="33"/>
        <v>234.42288153199235</v>
      </c>
      <c r="X41" s="25">
        <f t="shared" si="9"/>
        <v>31.048525809863797</v>
      </c>
      <c r="Y41" s="26">
        <f t="shared" si="19"/>
        <v>-0.27373563233996417</v>
      </c>
      <c r="Z41" s="26">
        <f t="shared" si="20"/>
        <v>-14.3091110908367</v>
      </c>
      <c r="AA41" s="26">
        <f t="shared" si="21"/>
        <v>4.1801682149652223E-6</v>
      </c>
      <c r="AB41" s="26">
        <f t="shared" si="22"/>
        <v>-5.6211777856047931E-2</v>
      </c>
      <c r="AC41" s="26">
        <f t="shared" si="34"/>
        <v>4.5602583004149887E-9</v>
      </c>
      <c r="AD41" s="26">
        <f t="shared" si="23"/>
        <v>1.8566292210835356E-3</v>
      </c>
      <c r="AE41" s="26">
        <f t="shared" si="35"/>
        <v>30.774794362252308</v>
      </c>
      <c r="AF41" s="26">
        <f t="shared" si="36"/>
        <v>-14.363466239471663</v>
      </c>
      <c r="AG41" s="26">
        <f t="shared" si="0"/>
        <v>63.934760580666506</v>
      </c>
      <c r="AH41" s="26">
        <f t="shared" si="24"/>
        <v>-57.386326616801171</v>
      </c>
      <c r="AI41" s="26">
        <f t="shared" si="25"/>
        <v>-89.922588330513832</v>
      </c>
      <c r="AJ41" s="26">
        <f t="shared" si="37"/>
        <v>0.36141644070763801</v>
      </c>
      <c r="AK41" s="26">
        <f t="shared" si="26"/>
        <v>16.414155248329642</v>
      </c>
      <c r="AL41" s="27">
        <f t="shared" si="27"/>
        <v>-9.4220103477156472E-6</v>
      </c>
      <c r="AM41" s="26">
        <f t="shared" si="28"/>
        <v>-8.4392176321932133E-2</v>
      </c>
      <c r="AN41" s="26">
        <f t="shared" si="1"/>
        <v>-6.0640176521350879E-8</v>
      </c>
      <c r="AO41" s="26">
        <f t="shared" si="2"/>
        <v>-6.7703435043295736E-3</v>
      </c>
      <c r="AP41" s="26">
        <f t="shared" si="10"/>
        <v>6.9098409219224486</v>
      </c>
      <c r="AQ41" s="26">
        <f t="shared" si="11"/>
        <v>-73.599595602010439</v>
      </c>
      <c r="AR41" s="25">
        <f t="shared" si="3"/>
        <v>18.562359853877492</v>
      </c>
      <c r="AS41" s="25">
        <f t="shared" si="4"/>
        <v>-26.946600306339011</v>
      </c>
      <c r="AT41" s="56">
        <f t="shared" si="12"/>
        <v>37.68463528417476</v>
      </c>
      <c r="AU41" s="57">
        <f t="shared" si="38"/>
        <v>-87.963061841482101</v>
      </c>
      <c r="AV41" s="26">
        <f t="shared" si="29"/>
        <v>2.3915321170521189E-13</v>
      </c>
      <c r="AW41" s="26">
        <f t="shared" si="30"/>
        <v>1.3431441733078207E-5</v>
      </c>
      <c r="AX41" s="27">
        <f t="shared" si="31"/>
        <v>-2.3915321170521851E-13</v>
      </c>
      <c r="AY41" s="26">
        <f t="shared" si="32"/>
        <v>-1.3431441733078207E-5</v>
      </c>
      <c r="AZ41" s="28">
        <f t="shared" si="39"/>
        <v>-6.613809829372963E-27</v>
      </c>
      <c r="BA41" s="29">
        <f t="shared" si="40"/>
        <v>0</v>
      </c>
      <c r="BB41" s="5">
        <f t="shared" si="13"/>
        <v>37.684632719929461</v>
      </c>
      <c r="BC41" s="5">
        <f t="shared" si="14"/>
        <v>-88.010438005622731</v>
      </c>
      <c r="BD41" s="5">
        <f t="shared" si="41"/>
        <v>91.989561994377269</v>
      </c>
      <c r="BE41" s="41"/>
      <c r="BF41" s="40">
        <f t="shared" si="42"/>
        <v>38</v>
      </c>
      <c r="BG41" s="40">
        <f t="shared" si="43"/>
        <v>-88</v>
      </c>
      <c r="BH41" s="40">
        <f t="shared" si="44"/>
        <v>92</v>
      </c>
      <c r="BL41" s="26">
        <f t="shared" si="7"/>
        <v>-1.5075232936308237E-8</v>
      </c>
      <c r="BM41" s="26">
        <f t="shared" si="8"/>
        <v>-3.3756894901547912E-3</v>
      </c>
      <c r="BO41" s="238" t="str">
        <f t="shared" si="15"/>
        <v>234.422881531992i</v>
      </c>
      <c r="BP41" s="238" t="str">
        <f t="shared" si="16"/>
        <v>0.99999941164007-0.000767952854225539i</v>
      </c>
      <c r="BQ41" s="238">
        <f t="shared" si="17"/>
        <v>-2.5491700683209149E-6</v>
      </c>
      <c r="BR41" s="238">
        <f t="shared" si="18"/>
        <v>-4.4000474650477954E-2</v>
      </c>
    </row>
    <row r="42" spans="1:70" x14ac:dyDescent="0.3">
      <c r="A42" t="s">
        <v>87</v>
      </c>
      <c r="B42">
        <f>(B11-B3)/B3*B41</f>
        <v>510</v>
      </c>
      <c r="C42" t="s">
        <v>7</v>
      </c>
      <c r="D42">
        <f>B42*1000</f>
        <v>510000</v>
      </c>
      <c r="V42" s="24">
        <v>1.38</v>
      </c>
      <c r="W42" s="32">
        <f t="shared" si="33"/>
        <v>239.88329190194906</v>
      </c>
      <c r="X42" s="25">
        <f t="shared" si="9"/>
        <v>31.048525809863797</v>
      </c>
      <c r="Y42" s="26">
        <f t="shared" si="19"/>
        <v>-0.28622027503881975</v>
      </c>
      <c r="Z42" s="26">
        <f t="shared" si="20"/>
        <v>-14.628268706071125</v>
      </c>
      <c r="AA42" s="26">
        <f t="shared" si="21"/>
        <v>4.3771733745409004E-6</v>
      </c>
      <c r="AB42" s="26">
        <f t="shared" si="22"/>
        <v>-5.7521117493976336E-2</v>
      </c>
      <c r="AC42" s="26">
        <f t="shared" si="34"/>
        <v>4.7751760341152921E-9</v>
      </c>
      <c r="AD42" s="26">
        <f t="shared" si="23"/>
        <v>1.8998756711671163E-3</v>
      </c>
      <c r="AE42" s="26">
        <f t="shared" si="35"/>
        <v>30.762309916773532</v>
      </c>
      <c r="AF42" s="26">
        <f t="shared" si="36"/>
        <v>-14.683889947893935</v>
      </c>
      <c r="AG42" s="26">
        <f t="shared" si="0"/>
        <v>63.934760580666506</v>
      </c>
      <c r="AH42" s="26">
        <f t="shared" si="24"/>
        <v>-57.586326259992219</v>
      </c>
      <c r="AI42" s="26">
        <f t="shared" si="25"/>
        <v>-89.924350433170048</v>
      </c>
      <c r="AJ42" s="26">
        <f t="shared" si="37"/>
        <v>0.37772931750609984</v>
      </c>
      <c r="AK42" s="26">
        <f t="shared" si="26"/>
        <v>16.775235191969134</v>
      </c>
      <c r="AL42" s="27">
        <f t="shared" si="27"/>
        <v>-9.8660555115875465E-6</v>
      </c>
      <c r="AM42" s="26">
        <f t="shared" si="28"/>
        <v>-8.6357919690327037E-2</v>
      </c>
      <c r="AN42" s="26">
        <f t="shared" si="1"/>
        <v>-6.3498059350305477E-8</v>
      </c>
      <c r="AO42" s="26">
        <f t="shared" si="2"/>
        <v>-6.9280450617943022E-3</v>
      </c>
      <c r="AP42" s="26">
        <f t="shared" si="10"/>
        <v>6.7261537086268159</v>
      </c>
      <c r="AQ42" s="26">
        <f t="shared" si="11"/>
        <v>-73.242401205953044</v>
      </c>
      <c r="AR42" s="25">
        <f t="shared" si="3"/>
        <v>18.562359853877492</v>
      </c>
      <c r="AS42" s="25">
        <f t="shared" si="4"/>
        <v>-26.946600306339011</v>
      </c>
      <c r="AT42" s="56">
        <f t="shared" si="12"/>
        <v>37.48846362540035</v>
      </c>
      <c r="AU42" s="57">
        <f t="shared" si="38"/>
        <v>-87.926291153846975</v>
      </c>
      <c r="AV42" s="26">
        <f t="shared" si="29"/>
        <v>2.5072514130385104E-13</v>
      </c>
      <c r="AW42" s="26">
        <f t="shared" si="30"/>
        <v>1.3744300201686178E-5</v>
      </c>
      <c r="AX42" s="27">
        <f t="shared" si="31"/>
        <v>-2.5072514130385826E-13</v>
      </c>
      <c r="AY42" s="26">
        <f t="shared" si="32"/>
        <v>-1.3744300201686178E-5</v>
      </c>
      <c r="AZ42" s="28">
        <f t="shared" si="39"/>
        <v>-7.2196550045827E-27</v>
      </c>
      <c r="BA42" s="29">
        <f t="shared" si="40"/>
        <v>0</v>
      </c>
      <c r="BB42" s="5">
        <f t="shared" si="13"/>
        <v>37.48846094030592</v>
      </c>
      <c r="BC42" s="5">
        <f t="shared" si="14"/>
        <v>-87.974770850198837</v>
      </c>
      <c r="BD42" s="5">
        <f t="shared" si="41"/>
        <v>92.025229149801163</v>
      </c>
      <c r="BE42" s="31"/>
      <c r="BF42" s="40">
        <f t="shared" si="42"/>
        <v>37</v>
      </c>
      <c r="BG42" s="40">
        <f t="shared" si="43"/>
        <v>-88</v>
      </c>
      <c r="BH42" s="40">
        <f t="shared" si="44"/>
        <v>92</v>
      </c>
      <c r="BL42" s="26">
        <f t="shared" si="7"/>
        <v>-1.5785706984518328E-8</v>
      </c>
      <c r="BM42" s="26">
        <f t="shared" si="8"/>
        <v>-3.4543193992028209E-3</v>
      </c>
      <c r="BO42" s="238" t="str">
        <f t="shared" si="15"/>
        <v>239.883291901949i</v>
      </c>
      <c r="BP42" s="238" t="str">
        <f t="shared" si="16"/>
        <v>0.999999383911537-0.000785840752392328i</v>
      </c>
      <c r="BQ42" s="238">
        <f t="shared" si="17"/>
        <v>-2.6693087222393055E-6</v>
      </c>
      <c r="BR42" s="238">
        <f t="shared" si="18"/>
        <v>-4.502537695266752E-2</v>
      </c>
    </row>
    <row r="43" spans="1:70" x14ac:dyDescent="0.3">
      <c r="V43" s="24">
        <v>1.39</v>
      </c>
      <c r="W43" s="30">
        <f t="shared" si="33"/>
        <v>245.47089156850305</v>
      </c>
      <c r="X43" s="25">
        <f t="shared" si="9"/>
        <v>31.048525809863797</v>
      </c>
      <c r="Y43" s="26">
        <f t="shared" si="19"/>
        <v>-0.29925494797609004</v>
      </c>
      <c r="Z43" s="26">
        <f t="shared" si="20"/>
        <v>-14.953902401364509</v>
      </c>
      <c r="AA43" s="26">
        <f t="shared" si="21"/>
        <v>4.5834630908170573E-6</v>
      </c>
      <c r="AB43" s="26">
        <f t="shared" si="22"/>
        <v>-5.8860955507779346E-2</v>
      </c>
      <c r="AC43" s="26">
        <f t="shared" si="34"/>
        <v>5.0002230635131278E-9</v>
      </c>
      <c r="AD43" s="26">
        <f t="shared" si="23"/>
        <v>1.9441294604764234E-3</v>
      </c>
      <c r="AE43" s="26">
        <f t="shared" si="35"/>
        <v>30.749275450351021</v>
      </c>
      <c r="AF43" s="26">
        <f t="shared" si="36"/>
        <v>-15.010819227411812</v>
      </c>
      <c r="AG43" s="26">
        <f t="shared" si="0"/>
        <v>63.934760580666506</v>
      </c>
      <c r="AH43" s="26">
        <f t="shared" si="24"/>
        <v>-57.786325919242294</v>
      </c>
      <c r="AI43" s="26">
        <f t="shared" si="25"/>
        <v>-89.926072425611125</v>
      </c>
      <c r="AJ43" s="26">
        <f t="shared" si="37"/>
        <v>0.39474557610411665</v>
      </c>
      <c r="AK43" s="26">
        <f t="shared" si="26"/>
        <v>17.143310786033641</v>
      </c>
      <c r="AL43" s="27">
        <f t="shared" si="27"/>
        <v>-1.0331027829637666E-5</v>
      </c>
      <c r="AM43" s="26">
        <f t="shared" si="28"/>
        <v>-8.8369450893330731E-2</v>
      </c>
      <c r="AN43" s="26">
        <f t="shared" si="1"/>
        <v>-6.6490630762811367E-8</v>
      </c>
      <c r="AO43" s="26">
        <f t="shared" si="2"/>
        <v>-7.0894199603110369E-3</v>
      </c>
      <c r="AP43" s="26">
        <f t="shared" si="10"/>
        <v>6.5431698400098677</v>
      </c>
      <c r="AQ43" s="26">
        <f t="shared" si="11"/>
        <v>-72.87822051043112</v>
      </c>
      <c r="AR43" s="25">
        <f t="shared" si="3"/>
        <v>18.562359853877492</v>
      </c>
      <c r="AS43" s="25">
        <f t="shared" si="4"/>
        <v>-26.946600306339011</v>
      </c>
      <c r="AT43" s="56">
        <f t="shared" si="12"/>
        <v>37.292445290360888</v>
      </c>
      <c r="AU43" s="57">
        <f t="shared" si="38"/>
        <v>-87.889039737842936</v>
      </c>
      <c r="AV43" s="26">
        <f t="shared" si="29"/>
        <v>2.6229707090249013E-13</v>
      </c>
      <c r="AW43" s="26">
        <f t="shared" si="30"/>
        <v>1.4064446080188407E-5</v>
      </c>
      <c r="AX43" s="27">
        <f t="shared" si="31"/>
        <v>-2.6229707090249806E-13</v>
      </c>
      <c r="AY43" s="26">
        <f t="shared" si="32"/>
        <v>-1.4064446080188407E-5</v>
      </c>
      <c r="AZ43" s="28">
        <f t="shared" si="39"/>
        <v>-7.9264743756607266E-27</v>
      </c>
      <c r="BA43" s="29">
        <f t="shared" si="40"/>
        <v>0</v>
      </c>
      <c r="BB43" s="5">
        <f t="shared" si="13"/>
        <v>37.29244247872191</v>
      </c>
      <c r="BC43" s="5">
        <f t="shared" si="14"/>
        <v>-87.938648670943678</v>
      </c>
      <c r="BD43" s="5">
        <f t="shared" si="41"/>
        <v>92.061351329056322</v>
      </c>
      <c r="BE43" s="41"/>
      <c r="BF43" s="40">
        <f t="shared" si="42"/>
        <v>37</v>
      </c>
      <c r="BG43" s="40">
        <f t="shared" si="43"/>
        <v>-88</v>
      </c>
      <c r="BH43" s="40">
        <f t="shared" si="44"/>
        <v>92</v>
      </c>
      <c r="BL43" s="26">
        <f t="shared" si="7"/>
        <v>-1.6529664411143852E-8</v>
      </c>
      <c r="BM43" s="26">
        <f t="shared" si="8"/>
        <v>-3.534780834101873E-3</v>
      </c>
      <c r="BO43" s="238" t="str">
        <f t="shared" si="15"/>
        <v>245.470891568503i</v>
      </c>
      <c r="BP43" s="238" t="str">
        <f t="shared" si="16"/>
        <v>0.999999354876202-0.0008041453116783i</v>
      </c>
      <c r="BQ43" s="238">
        <f t="shared" si="17"/>
        <v>-2.795109316497432E-6</v>
      </c>
      <c r="BR43" s="238">
        <f t="shared" si="18"/>
        <v>-4.6074152266647496E-2</v>
      </c>
    </row>
    <row r="44" spans="1:70" x14ac:dyDescent="0.3">
      <c r="V44" s="24">
        <v>1.4</v>
      </c>
      <c r="W44" s="32">
        <f t="shared" si="33"/>
        <v>251.188643150958</v>
      </c>
      <c r="X44" s="25">
        <f t="shared" si="9"/>
        <v>31.048525809863797</v>
      </c>
      <c r="Y44" s="26">
        <f t="shared" si="19"/>
        <v>-0.31286212488990972</v>
      </c>
      <c r="Z44" s="26">
        <f t="shared" si="20"/>
        <v>-15.286100651414149</v>
      </c>
      <c r="AA44" s="26">
        <f t="shared" si="21"/>
        <v>4.7994749322643095E-6</v>
      </c>
      <c r="AB44" s="26">
        <f t="shared" si="22"/>
        <v>-6.0232002291441919E-2</v>
      </c>
      <c r="AC44" s="26">
        <f t="shared" si="34"/>
        <v>5.2358757663758995E-9</v>
      </c>
      <c r="AD44" s="26">
        <f t="shared" si="23"/>
        <v>1.9894140529561049E-3</v>
      </c>
      <c r="AE44" s="26">
        <f t="shared" si="35"/>
        <v>30.735668489684695</v>
      </c>
      <c r="AF44" s="26">
        <f t="shared" si="36"/>
        <v>-15.344343239652636</v>
      </c>
      <c r="AG44" s="26">
        <f t="shared" si="0"/>
        <v>63.934760580666506</v>
      </c>
      <c r="AH44" s="26">
        <f t="shared" si="24"/>
        <v>-57.986325593828631</v>
      </c>
      <c r="AI44" s="26">
        <f t="shared" si="25"/>
        <v>-89.927755220847786</v>
      </c>
      <c r="AJ44" s="26">
        <f t="shared" si="37"/>
        <v>0.41249261445270696</v>
      </c>
      <c r="AK44" s="26">
        <f t="shared" si="26"/>
        <v>17.518455622108</v>
      </c>
      <c r="AL44" s="27">
        <f t="shared" si="27"/>
        <v>-1.0817913564656905E-5</v>
      </c>
      <c r="AM44" s="26">
        <f t="shared" si="28"/>
        <v>-9.0427836451566698E-2</v>
      </c>
      <c r="AN44" s="26">
        <f t="shared" si="1"/>
        <v>-6.9624237962443464E-8</v>
      </c>
      <c r="AO44" s="26">
        <f t="shared" si="2"/>
        <v>-7.2545537629767681E-3</v>
      </c>
      <c r="AP44" s="26">
        <f t="shared" si="10"/>
        <v>6.3609167137527782</v>
      </c>
      <c r="AQ44" s="26">
        <f t="shared" si="11"/>
        <v>-72.506981988954323</v>
      </c>
      <c r="AR44" s="25">
        <f t="shared" si="3"/>
        <v>18.562359853877492</v>
      </c>
      <c r="AS44" s="25">
        <f t="shared" si="4"/>
        <v>-26.946600306339011</v>
      </c>
      <c r="AT44" s="56">
        <f t="shared" si="12"/>
        <v>37.096585203437471</v>
      </c>
      <c r="AU44" s="57">
        <f t="shared" si="38"/>
        <v>-87.851325228606953</v>
      </c>
      <c r="AV44" s="26">
        <f t="shared" si="29"/>
        <v>2.7386900050112923E-13</v>
      </c>
      <c r="AW44" s="26">
        <f t="shared" si="30"/>
        <v>1.4392049114167303E-5</v>
      </c>
      <c r="AX44" s="27">
        <f t="shared" si="31"/>
        <v>-2.7386900050113786E-13</v>
      </c>
      <c r="AY44" s="26">
        <f t="shared" si="32"/>
        <v>-1.4392049114167303E-5</v>
      </c>
      <c r="AZ44" s="28">
        <f t="shared" si="39"/>
        <v>-8.6332937467387532E-27</v>
      </c>
      <c r="BA44" s="29">
        <f t="shared" si="40"/>
        <v>0</v>
      </c>
      <c r="BB44" s="5">
        <f t="shared" si="13"/>
        <v>37.096582259290074</v>
      </c>
      <c r="BC44" s="5">
        <f t="shared" si="14"/>
        <v>-87.902089701727704</v>
      </c>
      <c r="BD44" s="5">
        <f t="shared" si="41"/>
        <v>92.097910298272296</v>
      </c>
      <c r="BE44" s="31"/>
      <c r="BF44" s="40">
        <f t="shared" si="42"/>
        <v>37</v>
      </c>
      <c r="BG44" s="40">
        <f t="shared" si="43"/>
        <v>-88</v>
      </c>
      <c r="BH44" s="40">
        <f t="shared" si="44"/>
        <v>92</v>
      </c>
      <c r="BL44" s="26">
        <f t="shared" si="7"/>
        <v>-1.7308682855931837E-8</v>
      </c>
      <c r="BM44" s="26">
        <f t="shared" si="8"/>
        <v>-3.6171164565684901E-3</v>
      </c>
      <c r="BO44" s="238" t="str">
        <f t="shared" si="15"/>
        <v>251.188643150958i</v>
      </c>
      <c r="BP44" s="238" t="str">
        <f t="shared" si="16"/>
        <v>0.999999324472475-0.000822876237256499i</v>
      </c>
      <c r="BQ44" s="238">
        <f t="shared" si="17"/>
        <v>-2.926838713628353E-6</v>
      </c>
      <c r="BR44" s="238">
        <f t="shared" si="18"/>
        <v>-4.714735666417904E-2</v>
      </c>
    </row>
    <row r="45" spans="1:70" x14ac:dyDescent="0.3">
      <c r="A45" t="s">
        <v>212</v>
      </c>
      <c r="B45">
        <v>3.5</v>
      </c>
      <c r="C45" t="s">
        <v>15</v>
      </c>
      <c r="D45">
        <f>B45/10^12</f>
        <v>3.5E-12</v>
      </c>
      <c r="V45" s="24">
        <v>1.41</v>
      </c>
      <c r="W45" s="30">
        <f t="shared" si="33"/>
        <v>257.03957827688646</v>
      </c>
      <c r="X45" s="25">
        <f t="shared" si="9"/>
        <v>31.048525809863797</v>
      </c>
      <c r="Y45" s="26">
        <f t="shared" si="19"/>
        <v>-0.32706504063686559</v>
      </c>
      <c r="Z45" s="26">
        <f t="shared" si="20"/>
        <v>-15.624950217725342</v>
      </c>
      <c r="AA45" s="26">
        <f t="shared" si="21"/>
        <v>5.0256670884446712E-6</v>
      </c>
      <c r="AB45" s="26">
        <f t="shared" si="22"/>
        <v>-6.1634984785832549E-2</v>
      </c>
      <c r="AC45" s="26">
        <f t="shared" si="34"/>
        <v>5.4826355929850343E-9</v>
      </c>
      <c r="AD45" s="26">
        <f t="shared" si="23"/>
        <v>2.0357534590962796E-3</v>
      </c>
      <c r="AE45" s="26">
        <f t="shared" si="35"/>
        <v>30.721465800376656</v>
      </c>
      <c r="AF45" s="26">
        <f t="shared" si="36"/>
        <v>-15.684549449052078</v>
      </c>
      <c r="AG45" s="26">
        <f t="shared" si="0"/>
        <v>63.934760580666506</v>
      </c>
      <c r="AH45" s="26">
        <f t="shared" si="24"/>
        <v>-58.186325283060967</v>
      </c>
      <c r="AI45" s="26">
        <f t="shared" si="25"/>
        <v>-89.929399711108758</v>
      </c>
      <c r="AJ45" s="26">
        <f t="shared" si="37"/>
        <v>0.43099864215940925</v>
      </c>
      <c r="AK45" s="26">
        <f t="shared" si="26"/>
        <v>17.900739901197007</v>
      </c>
      <c r="AL45" s="27">
        <f t="shared" si="27"/>
        <v>-1.1327745459498463E-5</v>
      </c>
      <c r="AM45" s="26">
        <f t="shared" si="28"/>
        <v>-9.2534167727038485E-2</v>
      </c>
      <c r="AN45" s="26">
        <f t="shared" si="1"/>
        <v>-7.2905526129982241E-8</v>
      </c>
      <c r="AO45" s="26">
        <f t="shared" si="2"/>
        <v>-7.4235340259085009E-3</v>
      </c>
      <c r="AP45" s="26">
        <f t="shared" si="10"/>
        <v>6.1794225391139621</v>
      </c>
      <c r="AQ45" s="26">
        <f t="shared" si="11"/>
        <v>-72.128617511664686</v>
      </c>
      <c r="AR45" s="25">
        <f t="shared" si="3"/>
        <v>18.562359853877492</v>
      </c>
      <c r="AS45" s="25">
        <f t="shared" si="4"/>
        <v>-26.946600306339011</v>
      </c>
      <c r="AT45" s="56">
        <f t="shared" si="12"/>
        <v>36.900888339490621</v>
      </c>
      <c r="AU45" s="57">
        <f t="shared" si="38"/>
        <v>-87.813166960716757</v>
      </c>
      <c r="AV45" s="26">
        <f t="shared" si="29"/>
        <v>2.8736958503287483E-13</v>
      </c>
      <c r="AW45" s="26">
        <f t="shared" si="30"/>
        <v>1.4727283003087827E-5</v>
      </c>
      <c r="AX45" s="27">
        <f t="shared" si="31"/>
        <v>-2.8736958503288433E-13</v>
      </c>
      <c r="AY45" s="26">
        <f t="shared" si="32"/>
        <v>-1.4727283003087827E-5</v>
      </c>
      <c r="AZ45" s="28">
        <f t="shared" si="39"/>
        <v>-9.491574411619214E-27</v>
      </c>
      <c r="BA45" s="29">
        <f t="shared" si="40"/>
        <v>0</v>
      </c>
      <c r="BB45" s="5">
        <f t="shared" si="13"/>
        <v>36.900885256589874</v>
      </c>
      <c r="BC45" s="5">
        <f t="shared" si="14"/>
        <v>-87.865113889808242</v>
      </c>
      <c r="BD45" s="5">
        <f t="shared" si="41"/>
        <v>92.134886110191758</v>
      </c>
      <c r="BE45" s="41"/>
      <c r="BF45" s="40">
        <f t="shared" si="42"/>
        <v>37</v>
      </c>
      <c r="BG45" s="40">
        <f t="shared" si="43"/>
        <v>-88</v>
      </c>
      <c r="BH45" s="40">
        <f t="shared" si="44"/>
        <v>92</v>
      </c>
      <c r="BL45" s="26">
        <f t="shared" si="7"/>
        <v>-1.8124415176172838E-8</v>
      </c>
      <c r="BM45" s="26">
        <f t="shared" si="8"/>
        <v>-3.7013699220381879E-3</v>
      </c>
      <c r="BO45" s="238" t="str">
        <f t="shared" si="15"/>
        <v>257.039578276886i</v>
      </c>
      <c r="BP45" s="238" t="str">
        <f t="shared" si="16"/>
        <v>0.999999292635865-0.000842043460354526i</v>
      </c>
      <c r="BQ45" s="238">
        <f t="shared" si="17"/>
        <v>-3.0647763327054751E-6</v>
      </c>
      <c r="BR45" s="238">
        <f t="shared" si="18"/>
        <v>-4.8245559169446235E-2</v>
      </c>
    </row>
    <row r="46" spans="1:70" x14ac:dyDescent="0.3">
      <c r="A46" t="s">
        <v>213</v>
      </c>
      <c r="B46">
        <v>3</v>
      </c>
      <c r="C46" t="s">
        <v>15</v>
      </c>
      <c r="D46">
        <f>B46/10^12</f>
        <v>3.0000000000000001E-12</v>
      </c>
      <c r="V46" s="24">
        <v>1.42</v>
      </c>
      <c r="W46" s="32">
        <f t="shared" si="33"/>
        <v>263.02679918953822</v>
      </c>
      <c r="X46" s="25">
        <f t="shared" si="9"/>
        <v>31.048525809863797</v>
      </c>
      <c r="Y46" s="26">
        <f t="shared" si="19"/>
        <v>-0.34188770294673454</v>
      </c>
      <c r="Z46" s="26">
        <f t="shared" si="20"/>
        <v>-15.970535912462491</v>
      </c>
      <c r="AA46" s="26">
        <f t="shared" si="21"/>
        <v>5.262519336259269E-6</v>
      </c>
      <c r="AB46" s="26">
        <f t="shared" si="22"/>
        <v>-6.3070646864106669E-2</v>
      </c>
      <c r="AC46" s="26">
        <f t="shared" si="34"/>
        <v>5.7410232801711803E-9</v>
      </c>
      <c r="AD46" s="26">
        <f t="shared" si="23"/>
        <v>2.0831722486632136E-3</v>
      </c>
      <c r="AE46" s="26">
        <f t="shared" si="35"/>
        <v>30.706643375177421</v>
      </c>
      <c r="AF46" s="26">
        <f t="shared" si="36"/>
        <v>-16.031523387077932</v>
      </c>
      <c r="AG46" s="26">
        <f t="shared" si="0"/>
        <v>63.934760580666506</v>
      </c>
      <c r="AH46" s="26">
        <f t="shared" si="24"/>
        <v>-58.386324986280123</v>
      </c>
      <c r="AI46" s="26">
        <f t="shared" si="25"/>
        <v>-89.931006768313651</v>
      </c>
      <c r="AJ46" s="26">
        <f t="shared" si="37"/>
        <v>0.4502926822269111</v>
      </c>
      <c r="AK46" s="26">
        <f t="shared" si="26"/>
        <v>18.290230121860365</v>
      </c>
      <c r="AL46" s="27">
        <f t="shared" si="27"/>
        <v>-1.1861604926143913E-5</v>
      </c>
      <c r="AM46" s="26">
        <f t="shared" si="28"/>
        <v>-9.468956150168252E-2</v>
      </c>
      <c r="AN46" s="26">
        <f t="shared" si="1"/>
        <v>-7.6341457709964751E-8</v>
      </c>
      <c r="AO46" s="26">
        <f t="shared" si="2"/>
        <v>-7.5964503446665846E-3</v>
      </c>
      <c r="AP46" s="26">
        <f t="shared" si="10"/>
        <v>5.9987163386669105</v>
      </c>
      <c r="AQ46" s="26">
        <f t="shared" si="11"/>
        <v>-71.743062658299635</v>
      </c>
      <c r="AR46" s="25">
        <f t="shared" si="3"/>
        <v>18.562359853877492</v>
      </c>
      <c r="AS46" s="25">
        <f t="shared" si="4"/>
        <v>-26.946600306339011</v>
      </c>
      <c r="AT46" s="56">
        <f t="shared" si="12"/>
        <v>36.705359713844331</v>
      </c>
      <c r="AU46" s="57">
        <f t="shared" si="38"/>
        <v>-87.774586045377561</v>
      </c>
      <c r="AV46" s="26">
        <f t="shared" si="29"/>
        <v>3.0087016956462034E-13</v>
      </c>
      <c r="AW46" s="26">
        <f t="shared" si="30"/>
        <v>1.5070325492395213E-5</v>
      </c>
      <c r="AX46" s="27">
        <f t="shared" si="31"/>
        <v>-3.0087016956463079E-13</v>
      </c>
      <c r="AY46" s="26">
        <f t="shared" si="32"/>
        <v>-1.5070325492395213E-5</v>
      </c>
      <c r="AZ46" s="28">
        <f t="shared" si="39"/>
        <v>-1.0450829272367964E-26</v>
      </c>
      <c r="BA46" s="29">
        <f t="shared" si="40"/>
        <v>0</v>
      </c>
      <c r="BB46" s="5">
        <f t="shared" si="13"/>
        <v>36.705356485650995</v>
      </c>
      <c r="BC46" s="5">
        <f t="shared" si="14"/>
        <v>-87.827742973341117</v>
      </c>
      <c r="BD46" s="5">
        <f t="shared" si="41"/>
        <v>92.172257026658883</v>
      </c>
      <c r="BE46" s="31"/>
      <c r="BF46" s="40">
        <f t="shared" si="42"/>
        <v>37</v>
      </c>
      <c r="BG46" s="40">
        <f t="shared" si="43"/>
        <v>-88</v>
      </c>
      <c r="BH46" s="40">
        <f t="shared" si="44"/>
        <v>92</v>
      </c>
      <c r="BL46" s="26">
        <f t="shared" si="7"/>
        <v>-1.8978593304010911E-8</v>
      </c>
      <c r="BM46" s="26">
        <f t="shared" si="8"/>
        <v>-3.7875859028121228E-3</v>
      </c>
      <c r="BO46" s="238" t="str">
        <f t="shared" si="15"/>
        <v>263.026799189538i</v>
      </c>
      <c r="BP46" s="238" t="str">
        <f t="shared" si="16"/>
        <v>0.999999259298845-0.000861657143519481i</v>
      </c>
      <c r="BQ46" s="238">
        <f t="shared" si="17"/>
        <v>-3.2092147366210998E-6</v>
      </c>
      <c r="BR46" s="238">
        <f t="shared" si="18"/>
        <v>-4.9369342060747314E-2</v>
      </c>
    </row>
    <row r="47" spans="1:70" x14ac:dyDescent="0.3">
      <c r="A47" s="45" t="s">
        <v>215</v>
      </c>
      <c r="B47" s="209">
        <f>(Rup+Rdown)/(2*PI()*(Rup*Rdown)*B45)*10^9</f>
        <v>1983864.1365796479</v>
      </c>
      <c r="C47" t="s">
        <v>71</v>
      </c>
      <c r="V47" s="24">
        <v>1.43</v>
      </c>
      <c r="W47" s="30">
        <f t="shared" si="33"/>
        <v>269.15348039269156</v>
      </c>
      <c r="X47" s="25">
        <f t="shared" si="9"/>
        <v>31.048525809863797</v>
      </c>
      <c r="Y47" s="26">
        <f t="shared" si="19"/>
        <v>-0.35735490300088296</v>
      </c>
      <c r="Z47" s="26">
        <f t="shared" si="20"/>
        <v>-16.322940350177227</v>
      </c>
      <c r="AA47" s="26">
        <f t="shared" si="21"/>
        <v>5.5105340756268154E-6</v>
      </c>
      <c r="AB47" s="26">
        <f t="shared" si="22"/>
        <v>-6.4539749726086254E-2</v>
      </c>
      <c r="AC47" s="26">
        <f t="shared" si="34"/>
        <v>6.0115904232437873E-9</v>
      </c>
      <c r="AD47" s="26">
        <f t="shared" si="23"/>
        <v>2.1316955637265388E-3</v>
      </c>
      <c r="AE47" s="26">
        <f t="shared" si="35"/>
        <v>30.691176423408582</v>
      </c>
      <c r="AF47" s="26">
        <f t="shared" si="36"/>
        <v>-16.385348404339588</v>
      </c>
      <c r="AG47" s="26">
        <f t="shared" si="0"/>
        <v>63.934760580666506</v>
      </c>
      <c r="AH47" s="26">
        <f t="shared" si="24"/>
        <v>-58.586324702856601</v>
      </c>
      <c r="AI47" s="26">
        <f t="shared" si="25"/>
        <v>-89.932577244535395</v>
      </c>
      <c r="AJ47" s="26">
        <f t="shared" si="37"/>
        <v>0.47040457054690005</v>
      </c>
      <c r="AK47" s="26">
        <f t="shared" si="26"/>
        <v>18.68698875685379</v>
      </c>
      <c r="AL47" s="27">
        <f t="shared" si="27"/>
        <v>-1.2420624345671041E-5</v>
      </c>
      <c r="AM47" s="26">
        <f t="shared" si="28"/>
        <v>-9.6895160569392208E-2</v>
      </c>
      <c r="AN47" s="26">
        <f t="shared" si="1"/>
        <v>-7.9939321089633793E-8</v>
      </c>
      <c r="AO47" s="26">
        <f t="shared" si="2"/>
        <v>-7.7733944017594411E-3</v>
      </c>
      <c r="AP47" s="26">
        <f t="shared" si="10"/>
        <v>5.8188279477931379</v>
      </c>
      <c r="AQ47" s="26">
        <f t="shared" si="11"/>
        <v>-71.350257042652743</v>
      </c>
      <c r="AR47" s="25">
        <f t="shared" si="3"/>
        <v>18.562359853877492</v>
      </c>
      <c r="AS47" s="25">
        <f t="shared" si="4"/>
        <v>-26.946600306339011</v>
      </c>
      <c r="AT47" s="56">
        <f t="shared" si="12"/>
        <v>36.510004371201717</v>
      </c>
      <c r="AU47" s="57">
        <f t="shared" si="38"/>
        <v>-87.735605446992338</v>
      </c>
      <c r="AV47" s="26">
        <f t="shared" si="29"/>
        <v>3.1437075409636594E-13</v>
      </c>
      <c r="AW47" s="26">
        <f t="shared" si="30"/>
        <v>1.5421358467758007E-5</v>
      </c>
      <c r="AX47" s="27">
        <f t="shared" si="31"/>
        <v>-3.1437075409637725E-13</v>
      </c>
      <c r="AY47" s="26">
        <f t="shared" si="32"/>
        <v>-1.5421358467758007E-5</v>
      </c>
      <c r="AZ47" s="28">
        <f t="shared" si="39"/>
        <v>-1.1309109937248425E-26</v>
      </c>
      <c r="BA47" s="29">
        <f t="shared" si="40"/>
        <v>0</v>
      </c>
      <c r="BB47" s="5">
        <f t="shared" si="13"/>
        <v>36.510000990868384</v>
      </c>
      <c r="BC47" s="5">
        <f t="shared" si="14"/>
        <v>-87.790000558283282</v>
      </c>
      <c r="BD47" s="5">
        <f t="shared" si="41"/>
        <v>92.209999441716718</v>
      </c>
      <c r="BE47" s="41"/>
      <c r="BF47" s="40">
        <f t="shared" si="42"/>
        <v>37</v>
      </c>
      <c r="BG47" s="40">
        <f t="shared" si="43"/>
        <v>-88</v>
      </c>
      <c r="BH47" s="40">
        <f t="shared" si="44"/>
        <v>92</v>
      </c>
      <c r="BL47" s="26">
        <f t="shared" si="7"/>
        <v>-1.9873026317788799E-8</v>
      </c>
      <c r="BM47" s="26">
        <f t="shared" si="8"/>
        <v>-3.8758101117429425E-3</v>
      </c>
      <c r="BO47" s="238" t="str">
        <f t="shared" si="15"/>
        <v>269.153480392692i</v>
      </c>
      <c r="BP47" s="238" t="str">
        <f t="shared" si="16"/>
        <v>0.999999224390703-0.000881727686005462i</v>
      </c>
      <c r="BQ47" s="238">
        <f t="shared" si="17"/>
        <v>-3.3604603013331306E-6</v>
      </c>
      <c r="BR47" s="238">
        <f t="shared" si="18"/>
        <v>-5.0519301179210448E-2</v>
      </c>
    </row>
    <row r="48" spans="1:70" x14ac:dyDescent="0.3">
      <c r="A48" s="45" t="s">
        <v>214</v>
      </c>
      <c r="B48" s="209">
        <f>1/(2*PI()*10*1000*4*0.000000000001)</f>
        <v>3978873.5772973835</v>
      </c>
      <c r="C48" t="s">
        <v>71</v>
      </c>
      <c r="V48" s="24">
        <v>1.44</v>
      </c>
      <c r="W48" s="32">
        <f t="shared" si="33"/>
        <v>275.42287033381666</v>
      </c>
      <c r="X48" s="25">
        <f t="shared" si="9"/>
        <v>31.048525809863797</v>
      </c>
      <c r="Y48" s="26">
        <f t="shared" si="19"/>
        <v>-0.37349222468408039</v>
      </c>
      <c r="Z48" s="26">
        <f t="shared" si="20"/>
        <v>-16.682243687326348</v>
      </c>
      <c r="AA48" s="26">
        <f t="shared" si="21"/>
        <v>5.7702373728758269E-6</v>
      </c>
      <c r="AB48" s="26">
        <f t="shared" si="22"/>
        <v>-6.6043072301823325E-2</v>
      </c>
      <c r="AC48" s="26">
        <f t="shared" si="34"/>
        <v>6.294907904061503E-9</v>
      </c>
      <c r="AD48" s="26">
        <f t="shared" si="23"/>
        <v>2.1813491319899051E-3</v>
      </c>
      <c r="AE48" s="26">
        <f t="shared" si="35"/>
        <v>30.675039361711995</v>
      </c>
      <c r="AF48" s="26">
        <f t="shared" si="36"/>
        <v>-16.746105410496181</v>
      </c>
      <c r="AG48" s="26">
        <f t="shared" si="0"/>
        <v>63.934760580666506</v>
      </c>
      <c r="AH48" s="26">
        <f t="shared" si="24"/>
        <v>-58.786324432189225</v>
      </c>
      <c r="AI48" s="26">
        <f t="shared" si="25"/>
        <v>-89.934111972451788</v>
      </c>
      <c r="AJ48" s="26">
        <f t="shared" si="37"/>
        <v>0.49136495295369786</v>
      </c>
      <c r="AK48" s="26">
        <f t="shared" si="26"/>
        <v>19.091073918697401</v>
      </c>
      <c r="AL48" s="27">
        <f t="shared" si="27"/>
        <v>-1.3005989460801645E-5</v>
      </c>
      <c r="AM48" s="26">
        <f t="shared" si="28"/>
        <v>-9.915213434182564E-2</v>
      </c>
      <c r="AN48" s="26">
        <f t="shared" si="1"/>
        <v>-8.3706744099524552E-8</v>
      </c>
      <c r="AO48" s="26">
        <f t="shared" si="2"/>
        <v>-7.9544600152547679E-3</v>
      </c>
      <c r="AP48" s="26">
        <f t="shared" si="10"/>
        <v>5.6397880117347743</v>
      </c>
      <c r="AQ48" s="26">
        <f t="shared" si="11"/>
        <v>-70.950144648111461</v>
      </c>
      <c r="AR48" s="25">
        <f t="shared" si="3"/>
        <v>18.562359853877492</v>
      </c>
      <c r="AS48" s="25">
        <f t="shared" si="4"/>
        <v>-26.946600306339011</v>
      </c>
      <c r="AT48" s="56">
        <f t="shared" si="12"/>
        <v>36.314827373446768</v>
      </c>
      <c r="AU48" s="57">
        <f t="shared" si="38"/>
        <v>-87.696250058607646</v>
      </c>
      <c r="AV48" s="26">
        <f t="shared" si="29"/>
        <v>3.297999935612179E-13</v>
      </c>
      <c r="AW48" s="26">
        <f t="shared" si="30"/>
        <v>1.5780568051506222E-5</v>
      </c>
      <c r="AX48" s="27">
        <f t="shared" si="31"/>
        <v>-3.2979999356123047E-13</v>
      </c>
      <c r="AY48" s="26">
        <f t="shared" si="32"/>
        <v>-1.5780568051506222E-5</v>
      </c>
      <c r="AZ48" s="28">
        <f t="shared" si="39"/>
        <v>-1.2571287385602044E-26</v>
      </c>
      <c r="BA48" s="29">
        <f t="shared" si="40"/>
        <v>0</v>
      </c>
      <c r="BB48" s="5">
        <f t="shared" si="13"/>
        <v>36.314823833803295</v>
      </c>
      <c r="BC48" s="5">
        <f t="shared" si="14"/>
        <v>-87.751912194178814</v>
      </c>
      <c r="BD48" s="5">
        <f t="shared" si="41"/>
        <v>92.248087805821186</v>
      </c>
      <c r="BE48" s="31"/>
      <c r="BF48" s="40">
        <f t="shared" si="42"/>
        <v>36</v>
      </c>
      <c r="BG48" s="40">
        <f t="shared" si="43"/>
        <v>-88</v>
      </c>
      <c r="BH48" s="40">
        <f t="shared" si="44"/>
        <v>92</v>
      </c>
      <c r="BL48" s="26">
        <f t="shared" si="7"/>
        <v>-2.0809613942632591E-8</v>
      </c>
      <c r="BM48" s="26">
        <f t="shared" si="8"/>
        <v>-3.9660893264723343E-3</v>
      </c>
      <c r="BO48" s="238" t="str">
        <f t="shared" si="15"/>
        <v>275.422870333817i</v>
      </c>
      <c r="BP48" s="238" t="str">
        <f t="shared" si="16"/>
        <v>0.999999187837392-0.000902265729286516i</v>
      </c>
      <c r="BQ48" s="238">
        <f t="shared" si="17"/>
        <v>-3.5188338581109282E-6</v>
      </c>
      <c r="BR48" s="238">
        <f t="shared" si="18"/>
        <v>-5.1696046244699548E-2</v>
      </c>
    </row>
    <row r="49" spans="1:70" x14ac:dyDescent="0.3">
      <c r="V49" s="24">
        <v>1.45</v>
      </c>
      <c r="W49" s="30">
        <f t="shared" si="33"/>
        <v>281.83829312644548</v>
      </c>
      <c r="X49" s="25">
        <f t="shared" si="9"/>
        <v>31.048525809863797</v>
      </c>
      <c r="Y49" s="26">
        <f t="shared" si="19"/>
        <v>-0.39032605235126799</v>
      </c>
      <c r="Z49" s="26">
        <f t="shared" si="20"/>
        <v>-17.048523349552955</v>
      </c>
      <c r="AA49" s="26">
        <f t="shared" si="21"/>
        <v>6.0421800928539809E-6</v>
      </c>
      <c r="AB49" s="26">
        <f t="shared" si="22"/>
        <v>-6.7581411664562149E-2</v>
      </c>
      <c r="AC49" s="26">
        <f t="shared" si="34"/>
        <v>6.5915774629617503E-9</v>
      </c>
      <c r="AD49" s="26">
        <f t="shared" si="23"/>
        <v>2.2321592804321489E-3</v>
      </c>
      <c r="AE49" s="26">
        <f t="shared" si="35"/>
        <v>30.658205806284201</v>
      </c>
      <c r="AF49" s="26">
        <f t="shared" si="36"/>
        <v>-17.113872601937086</v>
      </c>
      <c r="AG49" s="26">
        <f t="shared" si="0"/>
        <v>63.934760580666506</v>
      </c>
      <c r="AH49" s="26">
        <f t="shared" si="24"/>
        <v>-58.986324173703871</v>
      </c>
      <c r="AI49" s="26">
        <f t="shared" si="25"/>
        <v>-89.935611765787101</v>
      </c>
      <c r="AJ49" s="26">
        <f t="shared" si="37"/>
        <v>0.51320527963737639</v>
      </c>
      <c r="AK49" s="26">
        <f t="shared" si="26"/>
        <v>19.502539014704372</v>
      </c>
      <c r="AL49" s="27">
        <f t="shared" si="27"/>
        <v>-1.3618941897674169E-5</v>
      </c>
      <c r="AM49" s="26">
        <f t="shared" si="28"/>
        <v>-0.1014616794683183</v>
      </c>
      <c r="AN49" s="26">
        <f t="shared" si="1"/>
        <v>-8.7651722943290996E-8</v>
      </c>
      <c r="AO49" s="26">
        <f t="shared" si="2"/>
        <v>-8.1397431885230475E-3</v>
      </c>
      <c r="AP49" s="26">
        <f t="shared" si="10"/>
        <v>5.4616279800063907</v>
      </c>
      <c r="AQ49" s="26">
        <f t="shared" si="11"/>
        <v>-70.54267417373957</v>
      </c>
      <c r="AR49" s="25">
        <f t="shared" si="3"/>
        <v>18.562359853877492</v>
      </c>
      <c r="AS49" s="25">
        <f t="shared" si="4"/>
        <v>-26.946600306339011</v>
      </c>
      <c r="AT49" s="56">
        <f t="shared" si="12"/>
        <v>36.119833786290592</v>
      </c>
      <c r="AU49" s="57">
        <f t="shared" si="38"/>
        <v>-87.656546775676659</v>
      </c>
      <c r="AV49" s="26">
        <f t="shared" si="29"/>
        <v>3.4522923302606991E-13</v>
      </c>
      <c r="AW49" s="26">
        <f t="shared" si="30"/>
        <v>1.6148144701315859E-5</v>
      </c>
      <c r="AX49" s="27">
        <f t="shared" si="31"/>
        <v>-3.4522923302608369E-13</v>
      </c>
      <c r="AY49" s="26">
        <f t="shared" si="32"/>
        <v>-1.6148144701315859E-5</v>
      </c>
      <c r="AZ49" s="28">
        <f t="shared" si="39"/>
        <v>-1.3782977736021518E-26</v>
      </c>
      <c r="BA49" s="29">
        <f t="shared" si="40"/>
        <v>0</v>
      </c>
      <c r="BB49" s="5">
        <f t="shared" si="13"/>
        <v>36.119830079828937</v>
      </c>
      <c r="BC49" s="5">
        <f t="shared" si="14"/>
        <v>-87.713505448269984</v>
      </c>
      <c r="BD49" s="5">
        <f t="shared" si="41"/>
        <v>92.286494551730016</v>
      </c>
      <c r="BE49" s="41"/>
      <c r="BF49" s="40">
        <f t="shared" si="42"/>
        <v>36</v>
      </c>
      <c r="BG49" s="40">
        <f t="shared" si="43"/>
        <v>-88</v>
      </c>
      <c r="BH49" s="40">
        <f t="shared" si="44"/>
        <v>92</v>
      </c>
      <c r="BL49" s="26">
        <f t="shared" si="7"/>
        <v>-2.1790340764487073E-8</v>
      </c>
      <c r="BM49" s="26">
        <f t="shared" si="8"/>
        <v>-4.0584714142331418E-3</v>
      </c>
      <c r="BO49" s="238" t="str">
        <f t="shared" si="15"/>
        <v>281.838293126445i</v>
      </c>
      <c r="BP49" s="238" t="str">
        <f t="shared" si="16"/>
        <v>0.99999914956138-0.000923282162697995i</v>
      </c>
      <c r="BQ49" s="238">
        <f t="shared" si="17"/>
        <v>-3.6846713164949474E-6</v>
      </c>
      <c r="BR49" s="238">
        <f t="shared" si="18"/>
        <v>-5.2900201179079523E-2</v>
      </c>
    </row>
    <row r="50" spans="1:70" x14ac:dyDescent="0.3">
      <c r="V50" s="24">
        <v>1.46</v>
      </c>
      <c r="W50" s="32">
        <f t="shared" si="33"/>
        <v>288.40315031266067</v>
      </c>
      <c r="X50" s="25">
        <f t="shared" si="9"/>
        <v>31.048525809863797</v>
      </c>
      <c r="Y50" s="26">
        <f t="shared" si="19"/>
        <v>-0.40788357694273747</v>
      </c>
      <c r="Z50" s="26">
        <f t="shared" si="20"/>
        <v>-17.421853746771927</v>
      </c>
      <c r="AA50" s="26">
        <f t="shared" si="21"/>
        <v>6.326939059966234E-6</v>
      </c>
      <c r="AB50" s="26">
        <f t="shared" si="22"/>
        <v>-6.91555834533185E-2</v>
      </c>
      <c r="AC50" s="26">
        <f t="shared" si="34"/>
        <v>6.9022297701057894E-9</v>
      </c>
      <c r="AD50" s="26">
        <f t="shared" si="23"/>
        <v>2.2841529492662067E-3</v>
      </c>
      <c r="AE50" s="26">
        <f t="shared" si="35"/>
        <v>30.640648566762351</v>
      </c>
      <c r="AF50" s="26">
        <f t="shared" si="36"/>
        <v>-17.488725177275981</v>
      </c>
      <c r="AG50" s="26">
        <f t="shared" si="0"/>
        <v>63.934760580666506</v>
      </c>
      <c r="AH50" s="26">
        <f t="shared" si="24"/>
        <v>-59.186323926852261</v>
      </c>
      <c r="AI50" s="26">
        <f t="shared" si="25"/>
        <v>-89.937077419743375</v>
      </c>
      <c r="AJ50" s="26">
        <f t="shared" si="37"/>
        <v>0.53595779671253851</v>
      </c>
      <c r="AK50" s="26">
        <f t="shared" si="26"/>
        <v>19.92143239212297</v>
      </c>
      <c r="AL50" s="27">
        <f t="shared" si="27"/>
        <v>-1.4260781802376747E-5</v>
      </c>
      <c r="AM50" s="26">
        <f t="shared" si="28"/>
        <v>-0.10382502047022843</v>
      </c>
      <c r="AN50" s="26">
        <f t="shared" si="1"/>
        <v>-9.1782620269053365E-8</v>
      </c>
      <c r="AO50" s="26">
        <f t="shared" si="2"/>
        <v>-8.3293421611397491E-3</v>
      </c>
      <c r="AP50" s="26">
        <f t="shared" si="10"/>
        <v>5.2843800979623605</v>
      </c>
      <c r="AQ50" s="26">
        <f t="shared" si="11"/>
        <v>-70.127799390251766</v>
      </c>
      <c r="AR50" s="25">
        <f t="shared" si="3"/>
        <v>18.562359853877492</v>
      </c>
      <c r="AS50" s="25">
        <f t="shared" si="4"/>
        <v>-26.946600306339011</v>
      </c>
      <c r="AT50" s="56">
        <f t="shared" si="12"/>
        <v>35.925028664724714</v>
      </c>
      <c r="AU50" s="57">
        <f t="shared" si="38"/>
        <v>-87.616524567527748</v>
      </c>
      <c r="AV50" s="26">
        <f t="shared" si="29"/>
        <v>3.6258712742402843E-13</v>
      </c>
      <c r="AW50" s="26">
        <f t="shared" si="30"/>
        <v>1.6524283311192086E-5</v>
      </c>
      <c r="AX50" s="27">
        <f t="shared" si="31"/>
        <v>-3.6258712742404353E-13</v>
      </c>
      <c r="AY50" s="26">
        <f t="shared" si="32"/>
        <v>-1.6524283311192086E-5</v>
      </c>
      <c r="AZ50" s="28">
        <f t="shared" si="39"/>
        <v>-1.5095642282309282E-26</v>
      </c>
      <c r="BA50" s="29">
        <f t="shared" si="40"/>
        <v>0</v>
      </c>
      <c r="BB50" s="5">
        <f t="shared" si="13"/>
        <v>35.92502478358297</v>
      </c>
      <c r="BC50" s="5">
        <f t="shared" si="14"/>
        <v>-87.674809977321985</v>
      </c>
      <c r="BD50" s="5">
        <f t="shared" si="41"/>
        <v>92.325190022678015</v>
      </c>
      <c r="BE50" s="31"/>
      <c r="BF50" s="40">
        <f t="shared" si="42"/>
        <v>36</v>
      </c>
      <c r="BG50" s="40">
        <f t="shared" si="43"/>
        <v>-88</v>
      </c>
      <c r="BH50" s="40">
        <f t="shared" si="44"/>
        <v>92</v>
      </c>
      <c r="BL50" s="26">
        <f t="shared" si="7"/>
        <v>-2.281728780204548E-8</v>
      </c>
      <c r="BM50" s="26">
        <f t="shared" si="8"/>
        <v>-4.1530053572291902E-3</v>
      </c>
      <c r="BO50" s="238" t="str">
        <f t="shared" si="15"/>
        <v>288.403150312661i</v>
      </c>
      <c r="BP50" s="238" t="str">
        <f t="shared" si="16"/>
        <v>0.999999109481478-0.00094478812920922i</v>
      </c>
      <c r="BQ50" s="238">
        <f t="shared" si="17"/>
        <v>-3.8583244511925016E-6</v>
      </c>
      <c r="BR50" s="238">
        <f t="shared" si="18"/>
        <v>-5.4132404437008508E-2</v>
      </c>
    </row>
    <row r="51" spans="1:70" x14ac:dyDescent="0.3">
      <c r="V51" s="24">
        <v>1.47</v>
      </c>
      <c r="W51" s="30">
        <f t="shared" si="33"/>
        <v>295.12092266663865</v>
      </c>
      <c r="X51" s="25">
        <f t="shared" si="9"/>
        <v>31.048525809863797</v>
      </c>
      <c r="Y51" s="26">
        <f t="shared" si="19"/>
        <v>-0.42619280027342044</v>
      </c>
      <c r="Z51" s="26">
        <f t="shared" si="20"/>
        <v>-17.802305976176743</v>
      </c>
      <c r="AA51" s="26">
        <f t="shared" si="21"/>
        <v>6.6251182828573815E-6</v>
      </c>
      <c r="AB51" s="26">
        <f t="shared" si="22"/>
        <v>-7.0766422305299836E-2</v>
      </c>
      <c r="AC51" s="26">
        <f t="shared" si="34"/>
        <v>7.2275205681688274E-9</v>
      </c>
      <c r="AD51" s="26">
        <f t="shared" si="23"/>
        <v>2.3373577062231689E-3</v>
      </c>
      <c r="AE51" s="26">
        <f t="shared" si="35"/>
        <v>30.622339641936179</v>
      </c>
      <c r="AF51" s="26">
        <f t="shared" si="36"/>
        <v>-17.87073504077582</v>
      </c>
      <c r="AG51" s="26">
        <f t="shared" si="0"/>
        <v>63.934760580666506</v>
      </c>
      <c r="AH51" s="26">
        <f t="shared" si="24"/>
        <v>-59.386323691110789</v>
      </c>
      <c r="AI51" s="26">
        <f t="shared" si="25"/>
        <v>-89.938509711422043</v>
      </c>
      <c r="AJ51" s="26">
        <f t="shared" si="37"/>
        <v>0.55965553473656271</v>
      </c>
      <c r="AK51" s="26">
        <f t="shared" si="26"/>
        <v>20.347796974173846</v>
      </c>
      <c r="AL51" s="27">
        <f t="shared" si="27"/>
        <v>-1.4932870587419511E-5</v>
      </c>
      <c r="AM51" s="26">
        <f t="shared" si="28"/>
        <v>-0.10624341039005136</v>
      </c>
      <c r="AN51" s="26">
        <f t="shared" si="1"/>
        <v>-9.6108201813844903E-8</v>
      </c>
      <c r="AO51" s="26">
        <f t="shared" si="2"/>
        <v>-8.5233574609731785E-3</v>
      </c>
      <c r="AP51" s="26">
        <f t="shared" si="10"/>
        <v>5.108077395313491</v>
      </c>
      <c r="AQ51" s="26">
        <f t="shared" si="11"/>
        <v>-69.70547950509922</v>
      </c>
      <c r="AR51" s="25">
        <f t="shared" si="3"/>
        <v>18.562359853877492</v>
      </c>
      <c r="AS51" s="25">
        <f t="shared" si="4"/>
        <v>-26.946600306339011</v>
      </c>
      <c r="AT51" s="56">
        <f t="shared" si="12"/>
        <v>35.730417037249673</v>
      </c>
      <c r="AU51" s="57">
        <f t="shared" si="38"/>
        <v>-87.576214545875047</v>
      </c>
      <c r="AV51" s="26">
        <f t="shared" si="29"/>
        <v>3.7801636688888034E-13</v>
      </c>
      <c r="AW51" s="26">
        <f t="shared" si="30"/>
        <v>1.6909183314804658E-5</v>
      </c>
      <c r="AX51" s="27">
        <f t="shared" si="31"/>
        <v>-3.7801636688889675E-13</v>
      </c>
      <c r="AY51" s="26">
        <f t="shared" si="32"/>
        <v>-1.6909183314804658E-5</v>
      </c>
      <c r="AZ51" s="28">
        <f t="shared" si="39"/>
        <v>-1.6408306828597046E-26</v>
      </c>
      <c r="BA51" s="29">
        <f t="shared" si="40"/>
        <v>0</v>
      </c>
      <c r="BB51" s="5">
        <f t="shared" si="13"/>
        <v>35.730412973195449</v>
      </c>
      <c r="BC51" s="5">
        <f t="shared" si="14"/>
        <v>-87.635857596498099</v>
      </c>
      <c r="BD51" s="5">
        <f t="shared" si="41"/>
        <v>92.364142403501901</v>
      </c>
      <c r="BE51" s="41"/>
      <c r="BF51" s="40">
        <f t="shared" si="42"/>
        <v>36</v>
      </c>
      <c r="BG51" s="40">
        <f t="shared" si="43"/>
        <v>-88</v>
      </c>
      <c r="BH51" s="40">
        <f t="shared" si="44"/>
        <v>92</v>
      </c>
      <c r="BL51" s="26">
        <f t="shared" si="7"/>
        <v>-2.3892634435404614E-8</v>
      </c>
      <c r="BM51" s="26">
        <f t="shared" si="8"/>
        <v>-4.2497412786063043E-3</v>
      </c>
      <c r="BO51" s="238" t="str">
        <f t="shared" si="15"/>
        <v>295.120922666639i</v>
      </c>
      <c r="BP51" s="238" t="str">
        <f t="shared" si="16"/>
        <v>0.999999067512673-0.000966795031330567i</v>
      </c>
      <c r="BQ51" s="238">
        <f t="shared" si="17"/>
        <v>-4.0401615886838511E-6</v>
      </c>
      <c r="BR51" s="238">
        <f t="shared" si="18"/>
        <v>-5.5393309344434143E-2</v>
      </c>
    </row>
    <row r="52" spans="1:70" x14ac:dyDescent="0.3">
      <c r="V52" s="24">
        <v>1.48</v>
      </c>
      <c r="W52" s="32">
        <f t="shared" si="33"/>
        <v>301.99517204020162</v>
      </c>
      <c r="X52" s="25">
        <f t="shared" si="9"/>
        <v>31.048525809863797</v>
      </c>
      <c r="Y52" s="26">
        <f t="shared" si="19"/>
        <v>-0.44528253731476364</v>
      </c>
      <c r="Z52" s="26">
        <f t="shared" si="20"/>
        <v>-18.189947513368391</v>
      </c>
      <c r="AA52" s="26">
        <f t="shared" si="21"/>
        <v>6.9373502408102774E-6</v>
      </c>
      <c r="AB52" s="26">
        <f t="shared" si="22"/>
        <v>-7.2414782298395708E-2</v>
      </c>
      <c r="AC52" s="26">
        <f t="shared" si="34"/>
        <v>7.5681441729245339E-9</v>
      </c>
      <c r="AD52" s="26">
        <f t="shared" si="23"/>
        <v>2.3918017611690556E-3</v>
      </c>
      <c r="AE52" s="26">
        <f t="shared" si="35"/>
        <v>30.603250217467416</v>
      </c>
      <c r="AF52" s="26">
        <f t="shared" si="36"/>
        <v>-18.259970493905616</v>
      </c>
      <c r="AG52" s="26">
        <f t="shared" si="0"/>
        <v>63.934760580666506</v>
      </c>
      <c r="AH52" s="26">
        <f t="shared" si="24"/>
        <v>-59.586323465979419</v>
      </c>
      <c r="AI52" s="26">
        <f t="shared" si="25"/>
        <v>-89.939909400235976</v>
      </c>
      <c r="AJ52" s="26">
        <f t="shared" si="37"/>
        <v>0.58433229397047215</v>
      </c>
      <c r="AK52" s="26">
        <f t="shared" si="26"/>
        <v>20.781669887900964</v>
      </c>
      <c r="AL52" s="27">
        <f t="shared" si="27"/>
        <v>-1.5636633828648537E-5</v>
      </c>
      <c r="AM52" s="26">
        <f t="shared" si="28"/>
        <v>-0.10871813145564531</v>
      </c>
      <c r="AN52" s="26">
        <f t="shared" si="1"/>
        <v>-1.0063764218957953E-7</v>
      </c>
      <c r="AO52" s="26">
        <f t="shared" si="2"/>
        <v>-8.7218919574855881E-3</v>
      </c>
      <c r="AP52" s="26">
        <f t="shared" si="10"/>
        <v>4.932753671386088</v>
      </c>
      <c r="AQ52" s="26">
        <f t="shared" si="11"/>
        <v>-69.275679535748154</v>
      </c>
      <c r="AR52" s="25">
        <f t="shared" si="3"/>
        <v>18.562359853877492</v>
      </c>
      <c r="AS52" s="25">
        <f t="shared" si="4"/>
        <v>-26.946600306339011</v>
      </c>
      <c r="AT52" s="56">
        <f t="shared" si="12"/>
        <v>35.5360038888535</v>
      </c>
      <c r="AU52" s="57">
        <f t="shared" si="38"/>
        <v>-87.535650029653766</v>
      </c>
      <c r="AV52" s="26">
        <f t="shared" si="29"/>
        <v>3.9730291621994516E-13</v>
      </c>
      <c r="AW52" s="26">
        <f t="shared" si="30"/>
        <v>1.7303048791230228E-5</v>
      </c>
      <c r="AX52" s="27">
        <f t="shared" si="31"/>
        <v>-3.9730291621996334E-13</v>
      </c>
      <c r="AY52" s="26">
        <f t="shared" si="32"/>
        <v>-1.7303048791230228E-5</v>
      </c>
      <c r="AZ52" s="28">
        <f t="shared" si="39"/>
        <v>-1.8175355256292112E-26</v>
      </c>
      <c r="BA52" s="29">
        <f t="shared" si="40"/>
        <v>0</v>
      </c>
      <c r="BB52" s="5">
        <f t="shared" si="13"/>
        <v>35.535999633266385</v>
      </c>
      <c r="BC52" s="5">
        <f t="shared" si="14"/>
        <v>-87.596682344567768</v>
      </c>
      <c r="BD52" s="5">
        <f t="shared" si="41"/>
        <v>92.403317655432232</v>
      </c>
      <c r="BE52" s="31"/>
      <c r="BF52" s="40">
        <f t="shared" si="42"/>
        <v>36</v>
      </c>
      <c r="BG52" s="40">
        <f t="shared" si="43"/>
        <v>-88</v>
      </c>
      <c r="BH52" s="40">
        <f t="shared" si="44"/>
        <v>92</v>
      </c>
      <c r="BL52" s="26">
        <f t="shared" si="7"/>
        <v>-2.5018658406065012E-8</v>
      </c>
      <c r="BM52" s="26">
        <f t="shared" si="8"/>
        <v>-4.3487304690282402E-3</v>
      </c>
      <c r="BO52" s="238" t="str">
        <f t="shared" si="15"/>
        <v>301.995172040202i</v>
      </c>
      <c r="BP52" s="238" t="str">
        <f t="shared" si="16"/>
        <v>0.999999023565941-0.0009893145371581i</v>
      </c>
      <c r="BQ52" s="238">
        <f t="shared" si="17"/>
        <v>-4.2305684548715062E-6</v>
      </c>
      <c r="BR52" s="238">
        <f t="shared" si="18"/>
        <v>-5.6683584444974851E-2</v>
      </c>
    </row>
    <row r="53" spans="1:70" x14ac:dyDescent="0.3">
      <c r="V53" s="24">
        <v>1.49</v>
      </c>
      <c r="W53" s="30">
        <f t="shared" si="33"/>
        <v>309.0295432513592</v>
      </c>
      <c r="X53" s="25">
        <f t="shared" si="9"/>
        <v>31.048525809863797</v>
      </c>
      <c r="Y53" s="26">
        <f t="shared" si="19"/>
        <v>-0.46518241628097423</v>
      </c>
      <c r="Z53" s="26">
        <f t="shared" si="20"/>
        <v>-18.584841891899664</v>
      </c>
      <c r="AA53" s="26">
        <f t="shared" si="21"/>
        <v>7.2642972106444234E-6</v>
      </c>
      <c r="AB53" s="26">
        <f t="shared" si="22"/>
        <v>-7.4101537403972392E-2</v>
      </c>
      <c r="AC53" s="26">
        <f t="shared" si="34"/>
        <v>7.9248199726604982E-9</v>
      </c>
      <c r="AD53" s="26">
        <f t="shared" si="23"/>
        <v>2.447513981062059E-3</v>
      </c>
      <c r="AE53" s="26">
        <f t="shared" si="35"/>
        <v>30.583350665804854</v>
      </c>
      <c r="AF53" s="26">
        <f t="shared" si="36"/>
        <v>-18.656495915322576</v>
      </c>
      <c r="AG53" s="26">
        <f t="shared" si="0"/>
        <v>63.934760580666506</v>
      </c>
      <c r="AH53" s="26">
        <f t="shared" si="24"/>
        <v>-59.786323250980622</v>
      </c>
      <c r="AI53" s="26">
        <f t="shared" si="25"/>
        <v>-89.941277228312003</v>
      </c>
      <c r="AJ53" s="26">
        <f t="shared" si="37"/>
        <v>0.61002262617642233</v>
      </c>
      <c r="AK53" s="26">
        <f t="shared" si="26"/>
        <v>21.223082084899129</v>
      </c>
      <c r="AL53" s="27">
        <f t="shared" si="27"/>
        <v>-1.6373564288493852E-5</v>
      </c>
      <c r="AM53" s="26">
        <f t="shared" si="28"/>
        <v>-0.1112504957599212</v>
      </c>
      <c r="AN53" s="26">
        <f t="shared" si="1"/>
        <v>-1.0538054802691451E-7</v>
      </c>
      <c r="AO53" s="26">
        <f t="shared" si="2"/>
        <v>-8.9250509162758784E-3</v>
      </c>
      <c r="AP53" s="26">
        <f t="shared" si="10"/>
        <v>4.7584434769174697</v>
      </c>
      <c r="AQ53" s="26">
        <f t="shared" si="11"/>
        <v>-68.838370690089064</v>
      </c>
      <c r="AR53" s="25">
        <f t="shared" si="3"/>
        <v>18.562359853877492</v>
      </c>
      <c r="AS53" s="25">
        <f t="shared" si="4"/>
        <v>-26.946600306339011</v>
      </c>
      <c r="AT53" s="56">
        <f t="shared" si="12"/>
        <v>35.341794142722321</v>
      </c>
      <c r="AU53" s="57">
        <f t="shared" si="38"/>
        <v>-87.494866605411644</v>
      </c>
      <c r="AV53" s="26">
        <f t="shared" si="29"/>
        <v>4.1466081061790353E-13</v>
      </c>
      <c r="AW53" s="26">
        <f t="shared" si="30"/>
        <v>1.7706088573157848E-5</v>
      </c>
      <c r="AX53" s="27">
        <f t="shared" si="31"/>
        <v>-4.1466081061792337E-13</v>
      </c>
      <c r="AY53" s="26">
        <f t="shared" si="32"/>
        <v>-1.7706088573157848E-5</v>
      </c>
      <c r="AZ53" s="28">
        <f t="shared" si="39"/>
        <v>-1.9841429488118889E-26</v>
      </c>
      <c r="BA53" s="29">
        <f t="shared" si="40"/>
        <v>0</v>
      </c>
      <c r="BB53" s="5">
        <f t="shared" si="13"/>
        <v>35.341789686575666</v>
      </c>
      <c r="BC53" s="5">
        <f t="shared" si="14"/>
        <v>-87.557320544679882</v>
      </c>
      <c r="BD53" s="5">
        <f t="shared" si="41"/>
        <v>92.442679455320118</v>
      </c>
      <c r="BE53" s="41"/>
      <c r="BF53" s="40">
        <f t="shared" si="42"/>
        <v>35</v>
      </c>
      <c r="BG53" s="40">
        <f t="shared" si="43"/>
        <v>-88</v>
      </c>
      <c r="BH53" s="40">
        <f t="shared" si="44"/>
        <v>92</v>
      </c>
      <c r="BL53" s="26">
        <f t="shared" si="7"/>
        <v>-2.6197751246170645E-8</v>
      </c>
      <c r="BM53" s="26">
        <f t="shared" si="8"/>
        <v>-4.4500254138716763E-3</v>
      </c>
      <c r="BO53" s="238" t="str">
        <f t="shared" si="15"/>
        <v>309.029543251359i</v>
      </c>
      <c r="BP53" s="238" t="str">
        <f t="shared" si="16"/>
        <v>0.999998977548068-0.00101235858655894i</v>
      </c>
      <c r="BQ53" s="238">
        <f t="shared" si="17"/>
        <v>-4.4299489050820389E-6</v>
      </c>
      <c r="BR53" s="238">
        <f t="shared" si="18"/>
        <v>-5.8003913854367019E-2</v>
      </c>
    </row>
    <row r="54" spans="1:70" x14ac:dyDescent="0.3">
      <c r="V54" s="24">
        <v>1.5</v>
      </c>
      <c r="W54" s="32">
        <f t="shared" si="33"/>
        <v>316.22776601683802</v>
      </c>
      <c r="X54" s="25">
        <f t="shared" si="9"/>
        <v>31.048525809863797</v>
      </c>
      <c r="Y54" s="26">
        <f t="shared" si="19"/>
        <v>-0.48592287632550135</v>
      </c>
      <c r="Z54" s="26">
        <f t="shared" si="20"/>
        <v>-18.987048371628688</v>
      </c>
      <c r="AA54" s="26">
        <f t="shared" si="21"/>
        <v>7.6066526919743809E-6</v>
      </c>
      <c r="AB54" s="26">
        <f t="shared" si="22"/>
        <v>-7.58275819502119E-2</v>
      </c>
      <c r="AC54" s="26">
        <f t="shared" si="34"/>
        <v>8.2983040001077984E-9</v>
      </c>
      <c r="AD54" s="26">
        <f t="shared" si="23"/>
        <v>2.5045239052581794E-3</v>
      </c>
      <c r="AE54" s="26">
        <f t="shared" si="35"/>
        <v>30.562610548489292</v>
      </c>
      <c r="AF54" s="26">
        <f t="shared" si="36"/>
        <v>-19.060371429673641</v>
      </c>
      <c r="AG54" s="26">
        <f t="shared" si="0"/>
        <v>63.934760580666506</v>
      </c>
      <c r="AH54" s="26">
        <f t="shared" si="24"/>
        <v>-59.986323045658345</v>
      </c>
      <c r="AI54" s="26">
        <f t="shared" si="25"/>
        <v>-89.942613920884455</v>
      </c>
      <c r="AJ54" s="26">
        <f t="shared" si="37"/>
        <v>0.63676181274882571</v>
      </c>
      <c r="AK54" s="26">
        <f t="shared" si="26"/>
        <v>21.672057956131678</v>
      </c>
      <c r="AL54" s="27">
        <f t="shared" si="27"/>
        <v>-1.71452250771241E-5</v>
      </c>
      <c r="AM54" s="26">
        <f t="shared" si="28"/>
        <v>-0.11384184595635485</v>
      </c>
      <c r="AN54" s="26">
        <f t="shared" si="1"/>
        <v>-1.1034698111911339E-7</v>
      </c>
      <c r="AO54" s="26">
        <f t="shared" si="2"/>
        <v>-9.1329420548926614E-3</v>
      </c>
      <c r="AP54" s="26">
        <f t="shared" si="10"/>
        <v>4.5851820921849278</v>
      </c>
      <c r="AQ54" s="26">
        <f t="shared" si="11"/>
        <v>-68.393530752764022</v>
      </c>
      <c r="AR54" s="25">
        <f t="shared" si="3"/>
        <v>18.562359853877492</v>
      </c>
      <c r="AS54" s="25">
        <f t="shared" si="4"/>
        <v>-26.946600306339011</v>
      </c>
      <c r="AT54" s="56">
        <f t="shared" si="12"/>
        <v>35.147792640674218</v>
      </c>
      <c r="AU54" s="57">
        <f t="shared" si="38"/>
        <v>-87.453902182437659</v>
      </c>
      <c r="AV54" s="26">
        <f t="shared" si="29"/>
        <v>4.339473599489684E-13</v>
      </c>
      <c r="AW54" s="26">
        <f t="shared" si="30"/>
        <v>1.8118516357614735E-5</v>
      </c>
      <c r="AX54" s="27">
        <f t="shared" si="31"/>
        <v>-4.3394735994899001E-13</v>
      </c>
      <c r="AY54" s="26">
        <f t="shared" si="32"/>
        <v>-1.8118516357614735E-5</v>
      </c>
      <c r="AZ54" s="28">
        <f t="shared" si="39"/>
        <v>-2.1608477915813955E-26</v>
      </c>
      <c r="BA54" s="29">
        <f t="shared" si="40"/>
        <v>0</v>
      </c>
      <c r="BB54" s="5">
        <f t="shared" si="13"/>
        <v>35.147787974515964</v>
      </c>
      <c r="BC54" s="5">
        <f t="shared" si="14"/>
        <v>-87.517810859881891</v>
      </c>
      <c r="BD54" s="5">
        <f t="shared" si="41"/>
        <v>92.482189140118109</v>
      </c>
      <c r="BE54" s="31"/>
      <c r="BF54" s="40">
        <f t="shared" si="42"/>
        <v>35</v>
      </c>
      <c r="BG54" s="40">
        <f t="shared" si="43"/>
        <v>-88</v>
      </c>
      <c r="BH54" s="40">
        <f t="shared" si="44"/>
        <v>92</v>
      </c>
      <c r="BL54" s="26">
        <f t="shared" si="7"/>
        <v>-2.7432414421199269E-8</v>
      </c>
      <c r="BM54" s="26">
        <f t="shared" si="8"/>
        <v>-4.5536798210546233E-3</v>
      </c>
      <c r="BO54" s="238" t="str">
        <f t="shared" si="15"/>
        <v>316.227766016838i</v>
      </c>
      <c r="BP54" s="238" t="str">
        <f t="shared" si="16"/>
        <v>0.999998929361446-0.00103593939750064i</v>
      </c>
      <c r="BQ54" s="238">
        <f t="shared" si="17"/>
        <v>-4.6387258392194056E-6</v>
      </c>
      <c r="BR54" s="238">
        <f t="shared" si="18"/>
        <v>-5.9354997623167989E-2</v>
      </c>
    </row>
    <row r="55" spans="1:70" x14ac:dyDescent="0.3">
      <c r="V55" s="24">
        <v>1.51</v>
      </c>
      <c r="W55" s="30">
        <f t="shared" si="33"/>
        <v>323.59365692962831</v>
      </c>
      <c r="X55" s="25">
        <f t="shared" si="9"/>
        <v>31.048525809863797</v>
      </c>
      <c r="Y55" s="26">
        <f t="shared" si="19"/>
        <v>-0.5075351626486222</v>
      </c>
      <c r="Z55" s="26">
        <f t="shared" si="20"/>
        <v>-19.396621596385501</v>
      </c>
      <c r="AA55" s="26">
        <f t="shared" si="21"/>
        <v>7.9651428594676866E-6</v>
      </c>
      <c r="AB55" s="26">
        <f t="shared" si="22"/>
        <v>-7.7593831096240976E-2</v>
      </c>
      <c r="AC55" s="26">
        <f t="shared" si="34"/>
        <v>8.6893927897508405E-9</v>
      </c>
      <c r="AD55" s="26">
        <f t="shared" si="23"/>
        <v>2.5628617611733926E-3</v>
      </c>
      <c r="AE55" s="26">
        <f t="shared" si="35"/>
        <v>30.540998621047429</v>
      </c>
      <c r="AF55" s="26">
        <f t="shared" si="36"/>
        <v>-19.471652565720568</v>
      </c>
      <c r="AG55" s="26">
        <f t="shared" si="0"/>
        <v>63.934760580666506</v>
      </c>
      <c r="AH55" s="26">
        <f t="shared" si="24"/>
        <v>-60.186322849577095</v>
      </c>
      <c r="AI55" s="26">
        <f t="shared" si="25"/>
        <v>-89.943920186679591</v>
      </c>
      <c r="AJ55" s="26">
        <f t="shared" si="37"/>
        <v>0.66458583898114543</v>
      </c>
      <c r="AK55" s="26">
        <f t="shared" si="26"/>
        <v>22.128614942209726</v>
      </c>
      <c r="AL55" s="27">
        <f t="shared" si="27"/>
        <v>-1.7953252969830876E-5</v>
      </c>
      <c r="AM55" s="26">
        <f t="shared" si="28"/>
        <v>-0.11649355597069114</v>
      </c>
      <c r="AN55" s="26">
        <f t="shared" si="1"/>
        <v>-1.1554747288696191E-7</v>
      </c>
      <c r="AO55" s="26">
        <f t="shared" si="2"/>
        <v>-9.3456755999474974E-3</v>
      </c>
      <c r="AP55" s="26">
        <f t="shared" si="10"/>
        <v>4.4130055012701135</v>
      </c>
      <c r="AQ55" s="26">
        <f t="shared" si="11"/>
        <v>-67.941144476040506</v>
      </c>
      <c r="AR55" s="25">
        <f t="shared" si="3"/>
        <v>18.562359853877492</v>
      </c>
      <c r="AS55" s="25">
        <f t="shared" si="4"/>
        <v>-26.946600306339011</v>
      </c>
      <c r="AT55" s="56">
        <f t="shared" si="12"/>
        <v>34.954004122317542</v>
      </c>
      <c r="AU55" s="57">
        <f t="shared" si="38"/>
        <v>-87.412797041761081</v>
      </c>
      <c r="AV55" s="26">
        <f t="shared" si="29"/>
        <v>4.5516256421313963E-13</v>
      </c>
      <c r="AW55" s="26">
        <f t="shared" si="30"/>
        <v>1.8540550819271341E-5</v>
      </c>
      <c r="AX55" s="27">
        <f t="shared" si="31"/>
        <v>-4.5516256421316346E-13</v>
      </c>
      <c r="AY55" s="26">
        <f t="shared" si="32"/>
        <v>-1.8540550819271341E-5</v>
      </c>
      <c r="AZ55" s="28">
        <f t="shared" si="39"/>
        <v>-2.3829910224916325E-26</v>
      </c>
      <c r="BA55" s="29">
        <f t="shared" si="40"/>
        <v>0</v>
      </c>
      <c r="BB55" s="5">
        <f t="shared" si="13"/>
        <v>34.953999236250155</v>
      </c>
      <c r="BC55" s="5">
        <f t="shared" si="14"/>
        <v>-87.478194342518506</v>
      </c>
      <c r="BD55" s="5">
        <f t="shared" si="41"/>
        <v>92.521805657481494</v>
      </c>
      <c r="BE55" s="41"/>
      <c r="BF55" s="40">
        <f t="shared" si="42"/>
        <v>35</v>
      </c>
      <c r="BG55" s="40">
        <f t="shared" si="43"/>
        <v>-87</v>
      </c>
      <c r="BH55" s="40">
        <f t="shared" si="44"/>
        <v>93</v>
      </c>
      <c r="BL55" s="26">
        <f t="shared" si="7"/>
        <v>-2.8725263187272518E-8</v>
      </c>
      <c r="BM55" s="26">
        <f t="shared" si="8"/>
        <v>-4.6597486495130883E-3</v>
      </c>
      <c r="BO55" s="238" t="str">
        <f t="shared" si="15"/>
        <v>323.593656929628i</v>
      </c>
      <c r="BP55" s="238" t="str">
        <f t="shared" si="16"/>
        <v>0.999998878903862-0.0010600694725279i</v>
      </c>
      <c r="BQ55" s="238">
        <f t="shared" si="17"/>
        <v>-4.8573421294551573E-6</v>
      </c>
      <c r="BR55" s="238">
        <f t="shared" si="18"/>
        <v>-6.0737552107904658E-2</v>
      </c>
    </row>
    <row r="56" spans="1:70" x14ac:dyDescent="0.3">
      <c r="A56" s="259" t="s">
        <v>88</v>
      </c>
      <c r="B56" s="259"/>
      <c r="V56" s="24">
        <v>1.52</v>
      </c>
      <c r="W56" s="32">
        <f t="shared" si="33"/>
        <v>331.13112148259125</v>
      </c>
      <c r="X56" s="25">
        <f t="shared" si="9"/>
        <v>31.048525809863797</v>
      </c>
      <c r="Y56" s="26">
        <f t="shared" si="19"/>
        <v>-0.53005131881306011</v>
      </c>
      <c r="Z56" s="26">
        <f t="shared" si="20"/>
        <v>-19.813611241572911</v>
      </c>
      <c r="AA56" s="26">
        <f t="shared" si="21"/>
        <v>8.3405281173196036E-6</v>
      </c>
      <c r="AB56" s="26">
        <f t="shared" si="22"/>
        <v>-7.9401221317300555E-2</v>
      </c>
      <c r="AC56" s="26">
        <f t="shared" si="34"/>
        <v>9.0989098772428224E-9</v>
      </c>
      <c r="AD56" s="26">
        <f t="shared" si="23"/>
        <v>2.6225584803106139E-3</v>
      </c>
      <c r="AE56" s="26">
        <f t="shared" si="35"/>
        <v>30.518482840677763</v>
      </c>
      <c r="AF56" s="26">
        <f t="shared" si="36"/>
        <v>-19.890389904409901</v>
      </c>
      <c r="AG56" s="26">
        <f t="shared" si="0"/>
        <v>63.934760580666506</v>
      </c>
      <c r="AH56" s="26">
        <f t="shared" si="24"/>
        <v>-60.38632266232095</v>
      </c>
      <c r="AI56" s="26">
        <f t="shared" si="25"/>
        <v>-89.945196718291385</v>
      </c>
      <c r="AJ56" s="26">
        <f t="shared" si="37"/>
        <v>0.69353136427782047</v>
      </c>
      <c r="AK56" s="26">
        <f t="shared" si="26"/>
        <v>22.592763140665596</v>
      </c>
      <c r="AL56" s="27">
        <f t="shared" si="27"/>
        <v>-1.8799361884500899E-5</v>
      </c>
      <c r="AM56" s="26">
        <f t="shared" si="28"/>
        <v>-0.11920703172921474</v>
      </c>
      <c r="AN56" s="26">
        <f t="shared" si="1"/>
        <v>-1.2099305716590646E-7</v>
      </c>
      <c r="AO56" s="26">
        <f t="shared" si="2"/>
        <v>-9.5633643455583697E-3</v>
      </c>
      <c r="AP56" s="26">
        <f t="shared" si="10"/>
        <v>4.2419503622684349</v>
      </c>
      <c r="AQ56" s="26">
        <f t="shared" si="11"/>
        <v>-67.481203973700559</v>
      </c>
      <c r="AR56" s="25">
        <f t="shared" si="3"/>
        <v>18.562359853877492</v>
      </c>
      <c r="AS56" s="25">
        <f t="shared" si="4"/>
        <v>-26.946600306339011</v>
      </c>
      <c r="AT56" s="56">
        <f t="shared" si="12"/>
        <v>34.760433202946196</v>
      </c>
      <c r="AU56" s="57">
        <f t="shared" si="38"/>
        <v>-87.37159387811046</v>
      </c>
      <c r="AV56" s="26">
        <f t="shared" si="29"/>
        <v>4.7637776847731076E-13</v>
      </c>
      <c r="AW56" s="26">
        <f t="shared" si="30"/>
        <v>1.8972415726385531E-5</v>
      </c>
      <c r="AX56" s="27">
        <f t="shared" si="31"/>
        <v>-4.7637776847733692E-13</v>
      </c>
      <c r="AY56" s="26">
        <f t="shared" si="32"/>
        <v>-1.8972415726385531E-5</v>
      </c>
      <c r="AZ56" s="28">
        <f t="shared" si="39"/>
        <v>-2.6152316729886983E-26</v>
      </c>
      <c r="BA56" s="29">
        <f t="shared" si="40"/>
        <v>0</v>
      </c>
      <c r="BB56" s="5">
        <f t="shared" si="13"/>
        <v>34.760428086605671</v>
      </c>
      <c r="BC56" s="5">
        <f t="shared" si="14"/>
        <v>-87.438514476599664</v>
      </c>
      <c r="BD56" s="5">
        <f t="shared" si="41"/>
        <v>92.561485523400336</v>
      </c>
      <c r="BE56" s="31"/>
      <c r="BF56" s="40">
        <f t="shared" si="42"/>
        <v>35</v>
      </c>
      <c r="BG56" s="40">
        <f t="shared" si="43"/>
        <v>-87</v>
      </c>
      <c r="BH56" s="40">
        <f t="shared" si="44"/>
        <v>93</v>
      </c>
      <c r="BL56" s="26">
        <f t="shared" si="7"/>
        <v>-3.0079043949050626E-8</v>
      </c>
      <c r="BM56" s="26">
        <f t="shared" si="8"/>
        <v>-4.7682881383409965E-3</v>
      </c>
      <c r="BO56" s="238" t="str">
        <f t="shared" si="15"/>
        <v>331.131121482591i</v>
      </c>
      <c r="BP56" s="238" t="str">
        <f t="shared" si="16"/>
        <v>0.99999882606829-0.00108476160539009i</v>
      </c>
      <c r="BQ56" s="238">
        <f t="shared" si="17"/>
        <v>-5.0862614823449979E-6</v>
      </c>
      <c r="BR56" s="238">
        <f t="shared" si="18"/>
        <v>-6.2152310350866574E-2</v>
      </c>
    </row>
    <row r="57" spans="1:70" x14ac:dyDescent="0.3">
      <c r="A57" t="s">
        <v>89</v>
      </c>
      <c r="B57" s="233">
        <f>IF(Sheet1!B45&lt;&gt;0,0,Sheet1!B62*0.000000000001)</f>
        <v>0</v>
      </c>
      <c r="C57" t="s">
        <v>90</v>
      </c>
      <c r="V57" s="24">
        <v>1.53</v>
      </c>
      <c r="W57" s="30">
        <f t="shared" si="33"/>
        <v>338.84415613920271</v>
      </c>
      <c r="X57" s="25">
        <f t="shared" si="9"/>
        <v>31.048525809863797</v>
      </c>
      <c r="Y57" s="26">
        <f t="shared" si="19"/>
        <v>-0.55350417606196545</v>
      </c>
      <c r="Z57" s="26">
        <f t="shared" si="20"/>
        <v>-20.238061652450046</v>
      </c>
      <c r="AA57" s="26">
        <f t="shared" si="21"/>
        <v>8.7336047019422137E-6</v>
      </c>
      <c r="AB57" s="26">
        <f t="shared" si="22"/>
        <v>-8.1250710901213163E-2</v>
      </c>
      <c r="AC57" s="26">
        <f t="shared" si="34"/>
        <v>9.5277289432648769E-9</v>
      </c>
      <c r="AD57" s="26">
        <f t="shared" si="23"/>
        <v>2.6836457146599884E-3</v>
      </c>
      <c r="AE57" s="26">
        <f t="shared" si="35"/>
        <v>30.49503037693426</v>
      </c>
      <c r="AF57" s="26">
        <f t="shared" si="36"/>
        <v>-20.316628717636597</v>
      </c>
      <c r="AG57" s="26">
        <f t="shared" si="0"/>
        <v>63.934760580666506</v>
      </c>
      <c r="AH57" s="26">
        <f t="shared" si="24"/>
        <v>-60.586322483492701</v>
      </c>
      <c r="AI57" s="26">
        <f t="shared" si="25"/>
        <v>-89.946444192548725</v>
      </c>
      <c r="AJ57" s="26">
        <f t="shared" si="37"/>
        <v>0.72363568813084167</v>
      </c>
      <c r="AK57" s="26">
        <f t="shared" si="26"/>
        <v>23.064504911919382</v>
      </c>
      <c r="AL57" s="27">
        <f t="shared" si="27"/>
        <v>-1.9685346505676222E-5</v>
      </c>
      <c r="AM57" s="26">
        <f t="shared" si="28"/>
        <v>-0.12198371190397378</v>
      </c>
      <c r="AN57" s="26">
        <f t="shared" si="1"/>
        <v>-1.2669528563529836E-7</v>
      </c>
      <c r="AO57" s="26">
        <f t="shared" si="2"/>
        <v>-9.7861237131544824E-3</v>
      </c>
      <c r="AP57" s="26">
        <f t="shared" si="10"/>
        <v>4.0720539732628556</v>
      </c>
      <c r="AQ57" s="26">
        <f t="shared" si="11"/>
        <v>-67.013709116246474</v>
      </c>
      <c r="AR57" s="25">
        <f t="shared" si="3"/>
        <v>18.562359853877492</v>
      </c>
      <c r="AS57" s="25">
        <f t="shared" si="4"/>
        <v>-26.946600306339011</v>
      </c>
      <c r="AT57" s="56">
        <f t="shared" si="12"/>
        <v>34.567084350197113</v>
      </c>
      <c r="AU57" s="57">
        <f t="shared" si="38"/>
        <v>-87.330337833883078</v>
      </c>
      <c r="AV57" s="26">
        <f t="shared" si="29"/>
        <v>4.9759297274148189E-13</v>
      </c>
      <c r="AW57" s="26">
        <f t="shared" si="30"/>
        <v>1.9414340059447453E-5</v>
      </c>
      <c r="AX57" s="27">
        <f t="shared" si="31"/>
        <v>-4.9759297274151037E-13</v>
      </c>
      <c r="AY57" s="26">
        <f t="shared" si="32"/>
        <v>-1.9414340059447453E-5</v>
      </c>
      <c r="AZ57" s="28">
        <f t="shared" si="39"/>
        <v>-2.8474723234857642E-26</v>
      </c>
      <c r="BA57" s="29">
        <f t="shared" si="40"/>
        <v>0</v>
      </c>
      <c r="BB57" s="5">
        <f t="shared" si="13"/>
        <v>34.567078992731034</v>
      </c>
      <c r="BC57" s="5">
        <f t="shared" si="14"/>
        <v>-87.398817212188433</v>
      </c>
      <c r="BD57" s="5">
        <f t="shared" si="41"/>
        <v>92.601182787811567</v>
      </c>
      <c r="BE57" s="41"/>
      <c r="BF57" s="40">
        <f t="shared" si="42"/>
        <v>35</v>
      </c>
      <c r="BG57" s="40">
        <f t="shared" si="43"/>
        <v>-87</v>
      </c>
      <c r="BH57" s="40">
        <f t="shared" si="44"/>
        <v>93</v>
      </c>
      <c r="BL57" s="26">
        <f t="shared" si="7"/>
        <v>-3.1496624616458019E-8</v>
      </c>
      <c r="BM57" s="26">
        <f t="shared" si="8"/>
        <v>-4.8793558366088934E-3</v>
      </c>
      <c r="BO57" s="238" t="str">
        <f t="shared" si="15"/>
        <v>338.844156139203i</v>
      </c>
      <c r="BP57" s="238" t="str">
        <f t="shared" si="16"/>
        <v>0.999998770742661-0.00111002888782307i</v>
      </c>
      <c r="BQ57" s="238">
        <f t="shared" si="17"/>
        <v>-5.3259694542742429E-6</v>
      </c>
      <c r="BR57" s="238">
        <f t="shared" si="18"/>
        <v>-6.3600022468744646E-2</v>
      </c>
    </row>
    <row r="58" spans="1:70" x14ac:dyDescent="0.3">
      <c r="A58" t="s">
        <v>86</v>
      </c>
      <c r="B58" s="7">
        <f>B41*1000</f>
        <v>24000</v>
      </c>
      <c r="C58" t="s">
        <v>65</v>
      </c>
      <c r="V58" s="24">
        <v>1.54</v>
      </c>
      <c r="W58" s="32">
        <f t="shared" si="33"/>
        <v>346.73685045253183</v>
      </c>
      <c r="X58" s="25">
        <f t="shared" si="9"/>
        <v>31.048525809863797</v>
      </c>
      <c r="Y58" s="26">
        <f t="shared" si="19"/>
        <v>-0.57792733943235197</v>
      </c>
      <c r="Z58" s="26">
        <f t="shared" si="20"/>
        <v>-20.670011473981376</v>
      </c>
      <c r="AA58" s="26">
        <f t="shared" si="21"/>
        <v>9.1452063772267142E-6</v>
      </c>
      <c r="AB58" s="26">
        <f t="shared" si="22"/>
        <v>-8.3143280456411214E-2</v>
      </c>
      <c r="AC58" s="26">
        <f t="shared" si="34"/>
        <v>9.9767564556316622E-9</v>
      </c>
      <c r="AD58" s="26">
        <f t="shared" si="23"/>
        <v>2.7461558534811986E-3</v>
      </c>
      <c r="AE58" s="26">
        <f t="shared" si="35"/>
        <v>30.470607625614576</v>
      </c>
      <c r="AF58" s="26">
        <f t="shared" si="36"/>
        <v>-20.750408598584308</v>
      </c>
      <c r="AG58" s="26">
        <f t="shared" si="0"/>
        <v>63.934760580666506</v>
      </c>
      <c r="AH58" s="26">
        <f t="shared" si="24"/>
        <v>-60.786322312713054</v>
      </c>
      <c r="AI58" s="26">
        <f t="shared" si="25"/>
        <v>-89.947663270874259</v>
      </c>
      <c r="AJ58" s="26">
        <f t="shared" si="37"/>
        <v>0.75493671169325804</v>
      </c>
      <c r="AK58" s="26">
        <f t="shared" si="26"/>
        <v>23.543834485804975</v>
      </c>
      <c r="AL58" s="27">
        <f t="shared" si="27"/>
        <v>-2.0613086103420045E-5</v>
      </c>
      <c r="AM58" s="26">
        <f t="shared" si="28"/>
        <v>-0.12482506867535055</v>
      </c>
      <c r="AN58" s="26">
        <f t="shared" si="1"/>
        <v>-1.3266624903360339E-7</v>
      </c>
      <c r="AO58" s="26">
        <f t="shared" si="2"/>
        <v>-1.0014071812674163E-2</v>
      </c>
      <c r="AP58" s="26">
        <f t="shared" si="10"/>
        <v>3.9033542338943574</v>
      </c>
      <c r="AQ58" s="26">
        <f t="shared" si="11"/>
        <v>-66.538667925557306</v>
      </c>
      <c r="AR58" s="25">
        <f t="shared" si="3"/>
        <v>18.562359853877492</v>
      </c>
      <c r="AS58" s="25">
        <f t="shared" si="4"/>
        <v>-26.946600306339011</v>
      </c>
      <c r="AT58" s="56">
        <f t="shared" si="12"/>
        <v>34.373961859508931</v>
      </c>
      <c r="AU58" s="57">
        <f t="shared" si="38"/>
        <v>-87.28907652414162</v>
      </c>
      <c r="AV58" s="26">
        <f t="shared" si="29"/>
        <v>5.2073683193875948E-13</v>
      </c>
      <c r="AW58" s="26">
        <f t="shared" si="30"/>
        <v>1.9866558132588065E-5</v>
      </c>
      <c r="AX58" s="27">
        <f t="shared" si="31"/>
        <v>-5.2073683193879068E-13</v>
      </c>
      <c r="AY58" s="26">
        <f t="shared" si="32"/>
        <v>-1.9866558132588065E-5</v>
      </c>
      <c r="AZ58" s="28">
        <f t="shared" si="39"/>
        <v>-3.1201026523301459E-26</v>
      </c>
      <c r="BA58" s="29">
        <f t="shared" si="40"/>
        <v>0</v>
      </c>
      <c r="BB58" s="5">
        <f t="shared" si="13"/>
        <v>34.373956249553409</v>
      </c>
      <c r="BC58" s="5">
        <f t="shared" si="14"/>
        <v>-87.359150990825825</v>
      </c>
      <c r="BD58" s="5">
        <f t="shared" si="41"/>
        <v>92.640849009174175</v>
      </c>
      <c r="BE58" s="31"/>
      <c r="BF58" s="40">
        <f t="shared" si="42"/>
        <v>34</v>
      </c>
      <c r="BG58" s="40">
        <f t="shared" si="43"/>
        <v>-87</v>
      </c>
      <c r="BH58" s="40">
        <f t="shared" si="44"/>
        <v>93</v>
      </c>
      <c r="BL58" s="26">
        <f t="shared" si="7"/>
        <v>-3.2981015819887941E-8</v>
      </c>
      <c r="BM58" s="26">
        <f t="shared" si="8"/>
        <v>-4.9930106338772181E-3</v>
      </c>
      <c r="BO58" s="238" t="str">
        <f t="shared" si="15"/>
        <v>346.736850452532i</v>
      </c>
      <c r="BP58" s="238" t="str">
        <f t="shared" si="16"/>
        <v>0.999998712809621-0.0011358847164889i</v>
      </c>
      <c r="BQ58" s="238">
        <f t="shared" si="17"/>
        <v>-5.5769745064415216E-6</v>
      </c>
      <c r="BR58" s="238">
        <f t="shared" si="18"/>
        <v>-6.508145605032134E-2</v>
      </c>
    </row>
    <row r="59" spans="1:70" x14ac:dyDescent="0.3">
      <c r="A59" t="s">
        <v>87</v>
      </c>
      <c r="B59">
        <f>(B11/B3-1)*B58</f>
        <v>510000</v>
      </c>
      <c r="C59" s="33" t="s">
        <v>65</v>
      </c>
      <c r="V59" s="24">
        <v>1.55</v>
      </c>
      <c r="W59" s="30">
        <f t="shared" si="33"/>
        <v>354.81338923357555</v>
      </c>
      <c r="X59" s="25">
        <f t="shared" si="9"/>
        <v>31.048525809863797</v>
      </c>
      <c r="Y59" s="26">
        <f t="shared" si="19"/>
        <v>-0.60335517045765286</v>
      </c>
      <c r="Z59" s="26">
        <f t="shared" si="20"/>
        <v>-21.109493273276211</v>
      </c>
      <c r="AA59" s="26">
        <f t="shared" si="21"/>
        <v>9.5762061992348408E-6</v>
      </c>
      <c r="AB59" s="26">
        <f t="shared" si="22"/>
        <v>-8.5079933431794846E-2</v>
      </c>
      <c r="AC59" s="26">
        <f t="shared" si="34"/>
        <v>1.0446947098530785E-8</v>
      </c>
      <c r="AD59" s="26">
        <f t="shared" si="23"/>
        <v>2.8101220404766702E-3</v>
      </c>
      <c r="AE59" s="26">
        <f t="shared" si="35"/>
        <v>30.445180226059289</v>
      </c>
      <c r="AF59" s="26">
        <f t="shared" si="36"/>
        <v>-21.191763084667532</v>
      </c>
      <c r="AG59" s="26">
        <f t="shared" si="0"/>
        <v>63.934760580666506</v>
      </c>
      <c r="AH59" s="26">
        <f t="shared" si="24"/>
        <v>-60.986322149619731</v>
      </c>
      <c r="AI59" s="26">
        <f t="shared" si="25"/>
        <v>-89.948854599634998</v>
      </c>
      <c r="AJ59" s="26">
        <f t="shared" si="37"/>
        <v>0.78747289479763505</v>
      </c>
      <c r="AK59" s="26">
        <f t="shared" si="26"/>
        <v>24.030737570689947</v>
      </c>
      <c r="AL59" s="27">
        <f t="shared" si="27"/>
        <v>-2.1584548508415942E-5</v>
      </c>
      <c r="AM59" s="26">
        <f t="shared" si="28"/>
        <v>-0.12773260851238155</v>
      </c>
      <c r="AN59" s="26">
        <f t="shared" si="1"/>
        <v>-1.3891861669583392E-7</v>
      </c>
      <c r="AO59" s="26">
        <f t="shared" si="2"/>
        <v>-1.0247329505188136E-2</v>
      </c>
      <c r="AP59" s="26">
        <f t="shared" si="10"/>
        <v>3.7358896023772847</v>
      </c>
      <c r="AQ59" s="26">
        <f t="shared" si="11"/>
        <v>-66.056096966962613</v>
      </c>
      <c r="AR59" s="25">
        <f t="shared" si="3"/>
        <v>18.562359853877492</v>
      </c>
      <c r="AS59" s="25">
        <f t="shared" si="4"/>
        <v>-26.946600306339011</v>
      </c>
      <c r="AT59" s="56">
        <f t="shared" si="12"/>
        <v>34.181069828436577</v>
      </c>
      <c r="AU59" s="57">
        <f t="shared" si="38"/>
        <v>-87.247860051630141</v>
      </c>
      <c r="AV59" s="26">
        <f t="shared" si="29"/>
        <v>5.4773800100224978E-13</v>
      </c>
      <c r="AW59" s="26">
        <f t="shared" si="30"/>
        <v>2.0329309717815547E-5</v>
      </c>
      <c r="AX59" s="27">
        <f t="shared" si="31"/>
        <v>-5.4773800100228431E-13</v>
      </c>
      <c r="AY59" s="26">
        <f t="shared" si="32"/>
        <v>-2.0329309717815547E-5</v>
      </c>
      <c r="AZ59" s="28">
        <f t="shared" si="39"/>
        <v>-3.4533174986955013E-26</v>
      </c>
      <c r="BA59" s="29">
        <f t="shared" si="40"/>
        <v>0</v>
      </c>
      <c r="BB59" s="5">
        <f t="shared" si="13"/>
        <v>34.181063954092174</v>
      </c>
      <c r="BC59" s="5">
        <f t="shared" si="14"/>
        <v>-87.319566760984983</v>
      </c>
      <c r="BD59" s="5">
        <f t="shared" si="41"/>
        <v>92.680433239015017</v>
      </c>
      <c r="BE59" s="41"/>
      <c r="BF59" s="40">
        <f t="shared" si="42"/>
        <v>34</v>
      </c>
      <c r="BG59" s="40">
        <f t="shared" si="43"/>
        <v>-87</v>
      </c>
      <c r="BH59" s="40">
        <f t="shared" si="44"/>
        <v>93</v>
      </c>
      <c r="BL59" s="26">
        <f t="shared" si="7"/>
        <v>-3.4535363195583049E-8</v>
      </c>
      <c r="BM59" s="26">
        <f t="shared" si="8"/>
        <v>-5.1093127914202986E-3</v>
      </c>
      <c r="BO59" s="238" t="str">
        <f t="shared" si="15"/>
        <v>354.813389233576i</v>
      </c>
      <c r="BP59" s="238" t="str">
        <f t="shared" si="16"/>
        <v>0.999998652146289-0.00116234280007705i</v>
      </c>
      <c r="BQ59" s="238">
        <f t="shared" si="17"/>
        <v>-5.8398090415211324E-6</v>
      </c>
      <c r="BR59" s="238">
        <f t="shared" si="18"/>
        <v>-6.6597396563418884E-2</v>
      </c>
    </row>
    <row r="60" spans="1:70" x14ac:dyDescent="0.3">
      <c r="A60" t="s">
        <v>91</v>
      </c>
      <c r="B60">
        <f>IF(B57*1000000000000&lt;1, 1000000000,1/2/PI()/B59/B57)</f>
        <v>1000000000</v>
      </c>
      <c r="C60" t="s">
        <v>71</v>
      </c>
      <c r="V60" s="24">
        <v>1.56</v>
      </c>
      <c r="W60" s="32">
        <f t="shared" si="33"/>
        <v>363.07805477010157</v>
      </c>
      <c r="X60" s="25">
        <f t="shared" si="9"/>
        <v>31.048525809863797</v>
      </c>
      <c r="Y60" s="26">
        <f t="shared" si="19"/>
        <v>-0.62982276625543065</v>
      </c>
      <c r="Z60" s="26">
        <f t="shared" si="20"/>
        <v>-21.556533155793581</v>
      </c>
      <c r="AA60" s="26">
        <f t="shared" si="21"/>
        <v>1.0027518373463035E-5</v>
      </c>
      <c r="AB60" s="26">
        <f t="shared" si="22"/>
        <v>-8.7061696648695092E-2</v>
      </c>
      <c r="AC60" s="26">
        <f t="shared" si="34"/>
        <v>1.0939296057903038E-8</v>
      </c>
      <c r="AD60" s="26">
        <f t="shared" si="23"/>
        <v>2.8755781913648052E-3</v>
      </c>
      <c r="AE60" s="26">
        <f t="shared" si="35"/>
        <v>30.418713082066038</v>
      </c>
      <c r="AF60" s="26">
        <f t="shared" si="36"/>
        <v>-21.640719274250912</v>
      </c>
      <c r="AG60" s="26">
        <f t="shared" si="0"/>
        <v>63.934760580666506</v>
      </c>
      <c r="AH60" s="26">
        <f t="shared" si="24"/>
        <v>-61.186321993866827</v>
      </c>
      <c r="AI60" s="26">
        <f t="shared" si="25"/>
        <v>-89.950018810485133</v>
      </c>
      <c r="AJ60" s="26">
        <f t="shared" si="37"/>
        <v>0.82128320828637769</v>
      </c>
      <c r="AK60" s="26">
        <f t="shared" si="26"/>
        <v>24.525190967389964</v>
      </c>
      <c r="AL60" s="27">
        <f t="shared" si="27"/>
        <v>-2.2601794292482521E-5</v>
      </c>
      <c r="AM60" s="26">
        <f t="shared" si="28"/>
        <v>-0.13070787297124062</v>
      </c>
      <c r="AN60" s="26">
        <f t="shared" si="1"/>
        <v>-1.4546564908981232E-7</v>
      </c>
      <c r="AO60" s="26">
        <f t="shared" si="2"/>
        <v>-1.0486020466981572E-2</v>
      </c>
      <c r="AP60" s="26">
        <f t="shared" si="10"/>
        <v>3.569699047826115</v>
      </c>
      <c r="AQ60" s="26">
        <f t="shared" si="11"/>
        <v>-65.566021736533401</v>
      </c>
      <c r="AR60" s="25">
        <f t="shared" si="3"/>
        <v>18.562359853877492</v>
      </c>
      <c r="AS60" s="25">
        <f t="shared" si="4"/>
        <v>-26.946600306339011</v>
      </c>
      <c r="AT60" s="56">
        <f t="shared" si="12"/>
        <v>33.988412129892154</v>
      </c>
      <c r="AU60" s="57">
        <f t="shared" si="38"/>
        <v>-87.206741010784313</v>
      </c>
      <c r="AV60" s="26">
        <f t="shared" si="29"/>
        <v>5.7281051513263362E-13</v>
      </c>
      <c r="AW60" s="26">
        <f t="shared" si="30"/>
        <v>2.0802840172145653E-5</v>
      </c>
      <c r="AX60" s="27">
        <f t="shared" si="31"/>
        <v>-5.7281051513267138E-13</v>
      </c>
      <c r="AY60" s="26">
        <f t="shared" si="32"/>
        <v>-2.0802840172145653E-5</v>
      </c>
      <c r="AZ60" s="28">
        <f t="shared" si="39"/>
        <v>-3.7764349254740277E-26</v>
      </c>
      <c r="BA60" s="29">
        <f t="shared" si="40"/>
        <v>0</v>
      </c>
      <c r="BB60" s="5">
        <f t="shared" si="13"/>
        <v>33.988405978698623</v>
      </c>
      <c r="BC60" s="5">
        <f t="shared" si="14"/>
        <v>-87.280117982529816</v>
      </c>
      <c r="BD60" s="5">
        <f t="shared" si="41"/>
        <v>92.719882017470184</v>
      </c>
      <c r="BE60" s="31"/>
      <c r="BF60" s="40">
        <f t="shared" si="42"/>
        <v>34</v>
      </c>
      <c r="BG60" s="40">
        <f t="shared" si="43"/>
        <v>-87</v>
      </c>
      <c r="BH60" s="40">
        <f t="shared" si="44"/>
        <v>93</v>
      </c>
      <c r="BL60" s="26">
        <f t="shared" si="7"/>
        <v>-3.6162964743530239E-8</v>
      </c>
      <c r="BM60" s="26">
        <f t="shared" si="8"/>
        <v>-5.2283239741776734E-3</v>
      </c>
      <c r="BO60" s="238" t="str">
        <f t="shared" si="15"/>
        <v>363.078054770102i</v>
      </c>
      <c r="BP60" s="238" t="str">
        <f t="shared" si="16"/>
        <v>0.99999858862399-0.00118941716657096i</v>
      </c>
      <c r="BQ60" s="238">
        <f t="shared" si="17"/>
        <v>-6.1150305685819962E-6</v>
      </c>
      <c r="BR60" s="238">
        <f t="shared" si="18"/>
        <v>-6.8148647771327744E-2</v>
      </c>
    </row>
    <row r="61" spans="1:70" x14ac:dyDescent="0.3">
      <c r="A61" t="s">
        <v>92</v>
      </c>
      <c r="B61">
        <f>IF(B57*1000000000000&lt;1, 1000000000,1/2/PI()/(B59*B58/(B59+B58))/(B57))</f>
        <v>1000000000</v>
      </c>
      <c r="C61" t="s">
        <v>71</v>
      </c>
      <c r="V61" s="24">
        <v>1.57</v>
      </c>
      <c r="W61" s="30">
        <f t="shared" si="33"/>
        <v>371.53522909717276</v>
      </c>
      <c r="X61" s="25">
        <f t="shared" si="9"/>
        <v>31.048525809863797</v>
      </c>
      <c r="Y61" s="26">
        <f t="shared" si="19"/>
        <v>-0.65736593480073657</v>
      </c>
      <c r="Z61" s="26">
        <f t="shared" si="20"/>
        <v>-22.011150376642462</v>
      </c>
      <c r="AA61" s="26">
        <f t="shared" si="21"/>
        <v>1.0500100183463921E-5</v>
      </c>
      <c r="AB61" s="26">
        <f t="shared" si="22"/>
        <v>-8.9089620845223191E-2</v>
      </c>
      <c r="AC61" s="26">
        <f t="shared" si="34"/>
        <v>1.1454848664717018E-8</v>
      </c>
      <c r="AD61" s="26">
        <f t="shared" si="23"/>
        <v>2.9425590118625335E-3</v>
      </c>
      <c r="AE61" s="26">
        <f t="shared" si="35"/>
        <v>30.391170386618093</v>
      </c>
      <c r="AF61" s="26">
        <f t="shared" si="36"/>
        <v>-22.09729743847582</v>
      </c>
      <c r="AG61" s="26">
        <f t="shared" si="0"/>
        <v>63.934760580666506</v>
      </c>
      <c r="AH61" s="26">
        <f t="shared" si="24"/>
        <v>-61.386321845123952</v>
      </c>
      <c r="AI61" s="26">
        <f t="shared" si="25"/>
        <v>-89.95115652070082</v>
      </c>
      <c r="AJ61" s="26">
        <f t="shared" si="37"/>
        <v>0.85640708154293799</v>
      </c>
      <c r="AK61" s="26">
        <f t="shared" si="26"/>
        <v>25.027162190240521</v>
      </c>
      <c r="AL61" s="27">
        <f t="shared" si="27"/>
        <v>-2.3666981139075563E-5</v>
      </c>
      <c r="AM61" s="26">
        <f t="shared" si="28"/>
        <v>-0.13375243951230592</v>
      </c>
      <c r="AN61" s="26">
        <f t="shared" si="1"/>
        <v>-1.5232123446062174E-7</v>
      </c>
      <c r="AO61" s="26">
        <f t="shared" si="2"/>
        <v>-1.0730271255128689E-2</v>
      </c>
      <c r="AP61" s="26">
        <f t="shared" si="10"/>
        <v>3.4048219977831189</v>
      </c>
      <c r="AQ61" s="26">
        <f t="shared" si="11"/>
        <v>-65.068477041227737</v>
      </c>
      <c r="AR61" s="25">
        <f t="shared" si="3"/>
        <v>18.562359853877492</v>
      </c>
      <c r="AS61" s="25">
        <f t="shared" si="4"/>
        <v>-26.946600306339011</v>
      </c>
      <c r="AT61" s="56">
        <f t="shared" si="12"/>
        <v>33.79599238440121</v>
      </c>
      <c r="AU61" s="57">
        <f t="shared" si="38"/>
        <v>-87.165774479703558</v>
      </c>
      <c r="AV61" s="26">
        <f t="shared" si="29"/>
        <v>5.9981168419612392E-13</v>
      </c>
      <c r="AW61" s="26">
        <f t="shared" si="30"/>
        <v>2.1287400567693159E-5</v>
      </c>
      <c r="AX61" s="27">
        <f t="shared" si="31"/>
        <v>-5.9981168419616532E-13</v>
      </c>
      <c r="AY61" s="26">
        <f t="shared" si="32"/>
        <v>-2.1287400567693159E-5</v>
      </c>
      <c r="AZ61" s="28">
        <f t="shared" si="39"/>
        <v>-4.13994203059987E-26</v>
      </c>
      <c r="BA61" s="29">
        <f t="shared" si="40"/>
        <v>0</v>
      </c>
      <c r="BB61" s="5">
        <f t="shared" si="13"/>
        <v>33.795985943311067</v>
      </c>
      <c r="BC61" s="5">
        <f t="shared" si="14"/>
        <v>-87.240860619145948</v>
      </c>
      <c r="BD61" s="5">
        <f t="shared" si="41"/>
        <v>92.759139380854052</v>
      </c>
      <c r="BE61" s="41"/>
      <c r="BF61" s="40">
        <f t="shared" si="42"/>
        <v>34</v>
      </c>
      <c r="BG61" s="40">
        <f t="shared" si="43"/>
        <v>-87</v>
      </c>
      <c r="BH61" s="40">
        <f t="shared" si="44"/>
        <v>93</v>
      </c>
      <c r="BL61" s="26">
        <f t="shared" si="7"/>
        <v>-3.7867272756116002E-8</v>
      </c>
      <c r="BM61" s="26">
        <f t="shared" si="8"/>
        <v>-5.3501072834496255E-3</v>
      </c>
      <c r="BO61" s="238" t="str">
        <f t="shared" si="15"/>
        <v>371.535229097173i</v>
      </c>
      <c r="BP61" s="238" t="str">
        <f t="shared" si="16"/>
        <v>0.999998522107986-0.00121712217068382i</v>
      </c>
      <c r="BQ61" s="238">
        <f t="shared" si="17"/>
        <v>-6.403222868972007E-6</v>
      </c>
      <c r="BR61" s="238">
        <f t="shared" si="18"/>
        <v>-6.9736032158935979E-2</v>
      </c>
    </row>
    <row r="62" spans="1:70" x14ac:dyDescent="0.3">
      <c r="B62">
        <f>1/2/PI()/(B59*B58/(B59+B58))/(B57+0.000000000005)</f>
        <v>1388704.8956057536</v>
      </c>
      <c r="V62" s="24">
        <v>1.58</v>
      </c>
      <c r="W62" s="32">
        <f t="shared" si="33"/>
        <v>380.1893963205614</v>
      </c>
      <c r="X62" s="25">
        <f t="shared" si="9"/>
        <v>31.048525809863797</v>
      </c>
      <c r="Y62" s="26">
        <f t="shared" si="19"/>
        <v>-0.6860211661925153</v>
      </c>
      <c r="Z62" s="26">
        <f t="shared" si="20"/>
        <v>-22.473356948468918</v>
      </c>
      <c r="AA62" s="26">
        <f t="shared" si="21"/>
        <v>1.0994954033255155E-5</v>
      </c>
      <c r="AB62" s="26">
        <f t="shared" si="22"/>
        <v>-9.1164781233295716E-2</v>
      </c>
      <c r="AC62" s="26">
        <f t="shared" si="34"/>
        <v>1.1994700394969086E-8</v>
      </c>
      <c r="AD62" s="26">
        <f t="shared" si="23"/>
        <v>3.0111000160867453E-3</v>
      </c>
      <c r="AE62" s="26">
        <f t="shared" si="35"/>
        <v>30.362515650620015</v>
      </c>
      <c r="AF62" s="26">
        <f t="shared" si="36"/>
        <v>-22.561510629686129</v>
      </c>
      <c r="AG62" s="26">
        <f t="shared" si="0"/>
        <v>63.934760580666506</v>
      </c>
      <c r="AH62" s="26">
        <f t="shared" si="24"/>
        <v>-61.586321703075598</v>
      </c>
      <c r="AI62" s="26">
        <f t="shared" si="25"/>
        <v>-89.952268333507448</v>
      </c>
      <c r="AJ62" s="26">
        <f t="shared" si="37"/>
        <v>0.89288434513838844</v>
      </c>
      <c r="AK62" s="26">
        <f t="shared" si="26"/>
        <v>25.53660909784481</v>
      </c>
      <c r="AL62" s="27">
        <f t="shared" si="27"/>
        <v>-2.4782368414386638E-5</v>
      </c>
      <c r="AM62" s="26">
        <f t="shared" si="28"/>
        <v>-0.13686792233624412</v>
      </c>
      <c r="AN62" s="26">
        <f t="shared" si="1"/>
        <v>-1.5949991390312794E-7</v>
      </c>
      <c r="AO62" s="26">
        <f t="shared" si="2"/>
        <v>-1.098021137459488E-2</v>
      </c>
      <c r="AP62" s="26">
        <f t="shared" si="10"/>
        <v>3.2412982808609687</v>
      </c>
      <c r="AQ62" s="26">
        <f t="shared" si="11"/>
        <v>-64.563507369373497</v>
      </c>
      <c r="AR62" s="25">
        <f t="shared" si="3"/>
        <v>18.562359853877492</v>
      </c>
      <c r="AS62" s="25">
        <f t="shared" si="4"/>
        <v>-26.946600306339011</v>
      </c>
      <c r="AT62" s="56">
        <f t="shared" si="12"/>
        <v>33.603813931480985</v>
      </c>
      <c r="AU62" s="57">
        <f t="shared" si="38"/>
        <v>-87.125017999059622</v>
      </c>
      <c r="AV62" s="26">
        <f t="shared" si="29"/>
        <v>6.2874150819272047E-13</v>
      </c>
      <c r="AW62" s="26">
        <f t="shared" si="30"/>
        <v>2.1783247824793708E-5</v>
      </c>
      <c r="AX62" s="27">
        <f t="shared" si="31"/>
        <v>-6.2874150819276591E-13</v>
      </c>
      <c r="AY62" s="26">
        <f t="shared" si="32"/>
        <v>-2.1783247824793708E-5</v>
      </c>
      <c r="AZ62" s="28">
        <f t="shared" si="39"/>
        <v>-4.543838814073028E-26</v>
      </c>
      <c r="BA62" s="29">
        <f t="shared" si="40"/>
        <v>0</v>
      </c>
      <c r="BB62" s="5">
        <f t="shared" si="13"/>
        <v>33.603807186831865</v>
      </c>
      <c r="BC62" s="5">
        <f t="shared" si="14"/>
        <v>-87.201853117718741</v>
      </c>
      <c r="BD62" s="5">
        <f t="shared" si="41"/>
        <v>92.798146882281259</v>
      </c>
      <c r="BE62" s="31"/>
      <c r="BF62" s="40">
        <f t="shared" si="42"/>
        <v>34</v>
      </c>
      <c r="BG62" s="40">
        <f t="shared" si="43"/>
        <v>-87</v>
      </c>
      <c r="BH62" s="40">
        <f t="shared" si="44"/>
        <v>93</v>
      </c>
      <c r="BL62" s="26">
        <f t="shared" si="7"/>
        <v>-3.9651901532746641E-8</v>
      </c>
      <c r="BM62" s="26">
        <f t="shared" si="8"/>
        <v>-5.4747272903543217E-3</v>
      </c>
      <c r="BO62" s="238" t="str">
        <f t="shared" si="15"/>
        <v>380.189396320561i</v>
      </c>
      <c r="BP62" s="238" t="str">
        <f t="shared" si="16"/>
        <v>0.99999845245719-0.00124547250146724i</v>
      </c>
      <c r="BQ62" s="238">
        <f t="shared" si="17"/>
        <v>-6.7049972219918715E-6</v>
      </c>
      <c r="BR62" s="238">
        <f t="shared" si="18"/>
        <v>-7.1360391368771453E-2</v>
      </c>
    </row>
    <row r="63" spans="1:70" x14ac:dyDescent="0.3">
      <c r="A63" s="259" t="s">
        <v>93</v>
      </c>
      <c r="B63" s="259"/>
      <c r="V63" s="24">
        <v>1.59</v>
      </c>
      <c r="W63" s="30">
        <f t="shared" si="33"/>
        <v>389.04514499428075</v>
      </c>
      <c r="X63" s="25">
        <f t="shared" si="9"/>
        <v>31.048525809863797</v>
      </c>
      <c r="Y63" s="26">
        <f t="shared" si="19"/>
        <v>-0.71582559972967308</v>
      </c>
      <c r="Z63" s="26">
        <f t="shared" si="20"/>
        <v>-22.943157247585869</v>
      </c>
      <c r="AA63" s="26">
        <f t="shared" si="21"/>
        <v>1.1513129564942325E-5</v>
      </c>
      <c r="AB63" s="26">
        <f t="shared" si="22"/>
        <v>-9.3288278068628813E-2</v>
      </c>
      <c r="AC63" s="26">
        <f t="shared" si="34"/>
        <v>1.2559993012373458E-8</v>
      </c>
      <c r="AD63" s="26">
        <f t="shared" si="23"/>
        <v>3.0812375453843441E-3</v>
      </c>
      <c r="AE63" s="26">
        <f t="shared" si="35"/>
        <v>30.332711735823683</v>
      </c>
      <c r="AF63" s="26">
        <f t="shared" si="36"/>
        <v>-23.033364288109112</v>
      </c>
      <c r="AG63" s="26">
        <f t="shared" si="0"/>
        <v>63.934760580666506</v>
      </c>
      <c r="AH63" s="26">
        <f t="shared" si="24"/>
        <v>-61.786321567420472</v>
      </c>
      <c r="AI63" s="26">
        <f t="shared" si="25"/>
        <v>-89.953354838399562</v>
      </c>
      <c r="AJ63" s="26">
        <f t="shared" si="37"/>
        <v>0.93075516853676643</v>
      </c>
      <c r="AK63" s="26">
        <f t="shared" si="26"/>
        <v>26.053479536162257</v>
      </c>
      <c r="AL63" s="27">
        <f t="shared" si="27"/>
        <v>-2.5950321966041061E-5</v>
      </c>
      <c r="AM63" s="26">
        <f t="shared" si="28"/>
        <v>-0.14005597323955238</v>
      </c>
      <c r="AN63" s="26">
        <f t="shared" si="1"/>
        <v>-1.6701691222046668E-7</v>
      </c>
      <c r="AO63" s="26">
        <f t="shared" si="2"/>
        <v>-1.1235973346901757E-2</v>
      </c>
      <c r="AP63" s="26">
        <f t="shared" si="10"/>
        <v>3.0791680644439214</v>
      </c>
      <c r="AQ63" s="26">
        <f t="shared" si="11"/>
        <v>-64.051167248823759</v>
      </c>
      <c r="AR63" s="25">
        <f t="shared" si="3"/>
        <v>18.562359853877492</v>
      </c>
      <c r="AS63" s="25">
        <f t="shared" si="4"/>
        <v>-26.946600306339011</v>
      </c>
      <c r="AT63" s="56">
        <f t="shared" si="12"/>
        <v>33.411879800267606</v>
      </c>
      <c r="AU63" s="57">
        <f t="shared" si="38"/>
        <v>-87.084531536932872</v>
      </c>
      <c r="AV63" s="26">
        <f t="shared" si="29"/>
        <v>6.5767133218931692E-13</v>
      </c>
      <c r="AW63" s="26">
        <f t="shared" si="30"/>
        <v>2.2290644848226329E-5</v>
      </c>
      <c r="AX63" s="27">
        <f t="shared" si="31"/>
        <v>-6.5767133218936671E-13</v>
      </c>
      <c r="AY63" s="26">
        <f t="shared" si="32"/>
        <v>-2.2290644848226329E-5</v>
      </c>
      <c r="AZ63" s="28">
        <f t="shared" si="39"/>
        <v>-4.9780278563066729E-26</v>
      </c>
      <c r="BA63" s="29">
        <f t="shared" si="40"/>
        <v>0</v>
      </c>
      <c r="BB63" s="5">
        <f t="shared" si="13"/>
        <v>33.411872737753207</v>
      </c>
      <c r="BC63" s="5">
        <f t="shared" si="14"/>
        <v>-87.163156373650153</v>
      </c>
      <c r="BD63" s="5">
        <f t="shared" si="41"/>
        <v>92.836843626349847</v>
      </c>
      <c r="BE63" s="41"/>
      <c r="BF63" s="40">
        <f t="shared" si="42"/>
        <v>33</v>
      </c>
      <c r="BG63" s="40">
        <f t="shared" si="43"/>
        <v>-87</v>
      </c>
      <c r="BH63" s="40">
        <f t="shared" si="44"/>
        <v>93</v>
      </c>
      <c r="BL63" s="26">
        <f t="shared" si="7"/>
        <v>-4.1520638951778374E-8</v>
      </c>
      <c r="BM63" s="26">
        <f t="shared" si="8"/>
        <v>-5.6022500700642413E-3</v>
      </c>
      <c r="BO63" s="238" t="str">
        <f t="shared" si="15"/>
        <v>389.045144994281i</v>
      </c>
      <c r="BP63" s="238" t="str">
        <f t="shared" si="16"/>
        <v>0.999998379523861-0.00127448319009728i</v>
      </c>
      <c r="BQ63" s="238">
        <f t="shared" si="17"/>
        <v>-7.0209937597902149E-6</v>
      </c>
      <c r="BR63" s="238">
        <f t="shared" si="18"/>
        <v>-7.3022586647213214E-2</v>
      </c>
    </row>
    <row r="64" spans="1:70" x14ac:dyDescent="0.3">
      <c r="A64" t="s">
        <v>94</v>
      </c>
      <c r="B64" s="7" t="s">
        <v>97</v>
      </c>
      <c r="C64" s="33" t="s">
        <v>65</v>
      </c>
      <c r="V64" s="24">
        <v>1.6</v>
      </c>
      <c r="W64" s="32">
        <f t="shared" si="33"/>
        <v>398.10717055349755</v>
      </c>
      <c r="X64" s="25">
        <f t="shared" si="9"/>
        <v>31.048525809863797</v>
      </c>
      <c r="Y64" s="26">
        <f t="shared" si="19"/>
        <v>-0.74681698662561202</v>
      </c>
      <c r="Z64" s="26">
        <f t="shared" si="20"/>
        <v>-23.420547620169195</v>
      </c>
      <c r="AA64" s="26">
        <f t="shared" si="21"/>
        <v>1.2055725892057213E-5</v>
      </c>
      <c r="AB64" s="26">
        <f t="shared" si="22"/>
        <v>-9.5461237234004473E-2</v>
      </c>
      <c r="AC64" s="26">
        <f t="shared" si="34"/>
        <v>1.3151928068946673E-8</v>
      </c>
      <c r="AD64" s="26">
        <f t="shared" si="23"/>
        <v>3.153008787600903E-3</v>
      </c>
      <c r="AE64" s="26">
        <f t="shared" si="35"/>
        <v>30.301720892116009</v>
      </c>
      <c r="AF64" s="26">
        <f t="shared" si="36"/>
        <v>-23.512855848615601</v>
      </c>
      <c r="AG64" s="26">
        <f t="shared" si="0"/>
        <v>63.934760580666506</v>
      </c>
      <c r="AH64" s="26">
        <f t="shared" si="24"/>
        <v>-61.986321437870835</v>
      </c>
      <c r="AI64" s="26">
        <f t="shared" si="25"/>
        <v>-89.954416611453297</v>
      </c>
      <c r="AJ64" s="26">
        <f t="shared" si="37"/>
        <v>0.97005999283489841</v>
      </c>
      <c r="AK64" s="26">
        <f t="shared" si="26"/>
        <v>26.577710996737299</v>
      </c>
      <c r="AL64" s="27">
        <f t="shared" si="27"/>
        <v>-2.7173319134931855E-5</v>
      </c>
      <c r="AM64" s="26">
        <f t="shared" si="28"/>
        <v>-0.1433182824900108</v>
      </c>
      <c r="AN64" s="26">
        <f t="shared" si="1"/>
        <v>-1.748881764971518E-7</v>
      </c>
      <c r="AO64" s="26">
        <f t="shared" si="2"/>
        <v>-1.1497692780391667E-2</v>
      </c>
      <c r="AP64" s="26">
        <f t="shared" si="10"/>
        <v>2.918471787423258</v>
      </c>
      <c r="AQ64" s="26">
        <f t="shared" si="11"/>
        <v>-63.531521589986411</v>
      </c>
      <c r="AR64" s="25">
        <f t="shared" si="3"/>
        <v>18.562359853877492</v>
      </c>
      <c r="AS64" s="25">
        <f t="shared" si="4"/>
        <v>-26.946600306339011</v>
      </c>
      <c r="AT64" s="56">
        <f t="shared" si="12"/>
        <v>33.220192679539267</v>
      </c>
      <c r="AU64" s="57">
        <f t="shared" si="38"/>
        <v>-87.044377438602012</v>
      </c>
      <c r="AV64" s="26">
        <f t="shared" si="29"/>
        <v>6.8852981111901973E-13</v>
      </c>
      <c r="AW64" s="26">
        <f t="shared" si="30"/>
        <v>2.2809860666609052E-5</v>
      </c>
      <c r="AX64" s="27">
        <f t="shared" si="31"/>
        <v>-6.8852981111907436E-13</v>
      </c>
      <c r="AY64" s="26">
        <f t="shared" si="32"/>
        <v>-2.2809860666609052E-5</v>
      </c>
      <c r="AZ64" s="28">
        <f t="shared" si="39"/>
        <v>-5.4627039964744626E-26</v>
      </c>
      <c r="BA64" s="29">
        <f t="shared" si="40"/>
        <v>0</v>
      </c>
      <c r="BB64" s="5">
        <f t="shared" si="13"/>
        <v>33.220185284179095</v>
      </c>
      <c r="BC64" s="5">
        <f t="shared" si="14"/>
        <v>-87.124833681139933</v>
      </c>
      <c r="BD64" s="5">
        <f t="shared" si="41"/>
        <v>92.875166318860067</v>
      </c>
      <c r="BE64" s="31"/>
      <c r="BF64" s="40">
        <f t="shared" si="42"/>
        <v>33</v>
      </c>
      <c r="BG64" s="40">
        <f t="shared" si="43"/>
        <v>-87</v>
      </c>
      <c r="BH64" s="40">
        <f t="shared" si="44"/>
        <v>93</v>
      </c>
      <c r="BL64" s="26">
        <f t="shared" si="7"/>
        <v>-4.3477446470517944E-8</v>
      </c>
      <c r="BM64" s="26">
        <f t="shared" si="8"/>
        <v>-5.7327432368401016E-3</v>
      </c>
      <c r="BO64" s="238" t="str">
        <f t="shared" si="15"/>
        <v>398.107170553498i</v>
      </c>
      <c r="BP64" s="238" t="str">
        <f t="shared" si="16"/>
        <v>0.999998303153303-0.00130416961784148i</v>
      </c>
      <c r="BQ64" s="238">
        <f t="shared" si="17"/>
        <v>-7.3518827190769626E-6</v>
      </c>
      <c r="BR64" s="238">
        <f t="shared" si="18"/>
        <v>-7.4723499301079618E-2</v>
      </c>
    </row>
    <row r="65" spans="1:70" x14ac:dyDescent="0.3">
      <c r="A65" t="s">
        <v>95</v>
      </c>
      <c r="B65" s="7" t="s">
        <v>97</v>
      </c>
      <c r="C65" t="s">
        <v>90</v>
      </c>
      <c r="V65" s="24">
        <v>1.61</v>
      </c>
      <c r="W65" s="30">
        <f t="shared" si="33"/>
        <v>407.38027780411301</v>
      </c>
      <c r="X65" s="25">
        <f t="shared" si="9"/>
        <v>31.048525809863797</v>
      </c>
      <c r="Y65" s="26">
        <f t="shared" si="19"/>
        <v>-0.7790336482048742</v>
      </c>
      <c r="Z65" s="26">
        <f t="shared" si="20"/>
        <v>-23.905515990511443</v>
      </c>
      <c r="AA65" s="26">
        <f t="shared" si="21"/>
        <v>1.2623893923538634E-5</v>
      </c>
      <c r="AB65" s="26">
        <f t="shared" si="22"/>
        <v>-9.7684810836116812E-2</v>
      </c>
      <c r="AC65" s="26">
        <f t="shared" si="34"/>
        <v>1.3771759190387819E-8</v>
      </c>
      <c r="AD65" s="26">
        <f t="shared" si="23"/>
        <v>3.2264517967981461E-3</v>
      </c>
      <c r="AE65" s="26">
        <f t="shared" si="35"/>
        <v>30.269504799324608</v>
      </c>
      <c r="AF65" s="26">
        <f t="shared" si="36"/>
        <v>-23.999974349550762</v>
      </c>
      <c r="AG65" s="26">
        <f t="shared" si="0"/>
        <v>63.934760580666506</v>
      </c>
      <c r="AH65" s="26">
        <f t="shared" si="24"/>
        <v>-62.186321314151876</v>
      </c>
      <c r="AI65" s="26">
        <f t="shared" si="25"/>
        <v>-89.955454215631875</v>
      </c>
      <c r="AJ65" s="26">
        <f t="shared" si="37"/>
        <v>1.0108394585480927</v>
      </c>
      <c r="AK65" s="26">
        <f t="shared" si="26"/>
        <v>27.109230292986076</v>
      </c>
      <c r="AL65" s="27">
        <f t="shared" si="27"/>
        <v>-2.8453954015871917E-5</v>
      </c>
      <c r="AM65" s="26">
        <f t="shared" si="28"/>
        <v>-0.14665657972250729</v>
      </c>
      <c r="AN65" s="26">
        <f t="shared" si="1"/>
        <v>-1.8313040117159934E-7</v>
      </c>
      <c r="AO65" s="26">
        <f t="shared" si="2"/>
        <v>-1.1765508442128784E-2</v>
      </c>
      <c r="AP65" s="26">
        <f t="shared" si="10"/>
        <v>2.7592500879783057</v>
      </c>
      <c r="AQ65" s="26">
        <f t="shared" si="11"/>
        <v>-63.00464601081044</v>
      </c>
      <c r="AR65" s="25">
        <f t="shared" si="3"/>
        <v>18.562359853877492</v>
      </c>
      <c r="AS65" s="25">
        <f t="shared" si="4"/>
        <v>-26.946600306339011</v>
      </c>
      <c r="AT65" s="56">
        <f t="shared" si="12"/>
        <v>33.028754887302917</v>
      </c>
      <c r="AU65" s="57">
        <f t="shared" si="38"/>
        <v>-87.004620360361201</v>
      </c>
      <c r="AV65" s="26">
        <f t="shared" si="29"/>
        <v>7.213169449818288E-13</v>
      </c>
      <c r="AW65" s="26">
        <f t="shared" si="30"/>
        <v>2.3341170575041392E-5</v>
      </c>
      <c r="AX65" s="27">
        <f t="shared" si="31"/>
        <v>-7.2131694498188878E-13</v>
      </c>
      <c r="AY65" s="26">
        <f t="shared" si="32"/>
        <v>-2.3341170575041392E-5</v>
      </c>
      <c r="AZ65" s="28">
        <f t="shared" si="39"/>
        <v>-5.997867234576397E-26</v>
      </c>
      <c r="BA65" s="29">
        <f t="shared" si="40"/>
        <v>0</v>
      </c>
      <c r="BB65" s="5">
        <f t="shared" si="13"/>
        <v>33.02874714341047</v>
      </c>
      <c r="BC65" s="5">
        <f t="shared" si="14"/>
        <v>-87.086950667505945</v>
      </c>
      <c r="BD65" s="5">
        <f t="shared" si="41"/>
        <v>92.913049332494055</v>
      </c>
      <c r="BE65" s="41"/>
      <c r="BF65" s="40">
        <f t="shared" si="42"/>
        <v>33</v>
      </c>
      <c r="BG65" s="40">
        <f t="shared" si="43"/>
        <v>-87</v>
      </c>
      <c r="BH65" s="40">
        <f t="shared" si="44"/>
        <v>93</v>
      </c>
      <c r="BL65" s="26">
        <f t="shared" si="7"/>
        <v>-4.5526474554462644E-8</v>
      </c>
      <c r="BM65" s="26">
        <f t="shared" si="8"/>
        <v>-5.8662759798807813E-3</v>
      </c>
      <c r="BO65" s="238" t="str">
        <f t="shared" si="15"/>
        <v>407.380277804113i</v>
      </c>
      <c r="BP65" s="238" t="str">
        <f t="shared" si="16"/>
        <v>0.999998223183524-0.0013345475242115i</v>
      </c>
      <c r="BQ65" s="238">
        <f t="shared" si="17"/>
        <v>-7.6983659676717875E-6</v>
      </c>
      <c r="BR65" s="238">
        <f t="shared" si="18"/>
        <v>-7.6464031164861085E-2</v>
      </c>
    </row>
    <row r="66" spans="1:70" x14ac:dyDescent="0.3">
      <c r="A66" t="s">
        <v>96</v>
      </c>
      <c r="B66" t="e">
        <f>1/2/PI()/B64/B65</f>
        <v>#VALUE!</v>
      </c>
      <c r="C66" t="s">
        <v>71</v>
      </c>
      <c r="V66" s="24">
        <v>1.62</v>
      </c>
      <c r="W66" s="32">
        <f t="shared" si="33"/>
        <v>416.86938347033561</v>
      </c>
      <c r="X66" s="25">
        <f t="shared" si="9"/>
        <v>31.048525809863797</v>
      </c>
      <c r="Y66" s="26">
        <f t="shared" si="19"/>
        <v>-0.81251442944375341</v>
      </c>
      <c r="Z66" s="26">
        <f t="shared" si="20"/>
        <v>-24.398041473491851</v>
      </c>
      <c r="AA66" s="26">
        <f t="shared" si="21"/>
        <v>1.3218838809213811E-5</v>
      </c>
      <c r="AB66" s="26">
        <f t="shared" si="22"/>
        <v>-9.9960177816315138E-2</v>
      </c>
      <c r="AC66" s="26">
        <f t="shared" si="34"/>
        <v>1.4420801719353115E-8</v>
      </c>
      <c r="AD66" s="26">
        <f t="shared" si="23"/>
        <v>3.3016055134307176E-3</v>
      </c>
      <c r="AE66" s="26">
        <f t="shared" si="35"/>
        <v>30.236024613679657</v>
      </c>
      <c r="AF66" s="26">
        <f t="shared" si="36"/>
        <v>-24.494700045794733</v>
      </c>
      <c r="AG66" s="26">
        <f t="shared" si="0"/>
        <v>63.934760580666506</v>
      </c>
      <c r="AH66" s="26">
        <f t="shared" si="24"/>
        <v>-62.386321196001191</v>
      </c>
      <c r="AI66" s="26">
        <f t="shared" si="25"/>
        <v>-89.956468201084036</v>
      </c>
      <c r="AJ66" s="26">
        <f t="shared" si="37"/>
        <v>1.0531343284921628</v>
      </c>
      <c r="AK66" s="26">
        <f t="shared" si="26"/>
        <v>27.647953257559703</v>
      </c>
      <c r="AL66" s="27">
        <f t="shared" si="27"/>
        <v>-2.9794942955494374E-5</v>
      </c>
      <c r="AM66" s="26">
        <f t="shared" si="28"/>
        <v>-0.15007263485570915</v>
      </c>
      <c r="AN66" s="26">
        <f t="shared" si="1"/>
        <v>-1.9176107239520245E-7</v>
      </c>
      <c r="AO66" s="26">
        <f t="shared" si="2"/>
        <v>-1.2039562331475087E-2</v>
      </c>
      <c r="AP66" s="26">
        <f t="shared" si="10"/>
        <v>2.6015437264534498</v>
      </c>
      <c r="AQ66" s="26">
        <f t="shared" si="11"/>
        <v>-62.470627140711514</v>
      </c>
      <c r="AR66" s="25">
        <f t="shared" si="3"/>
        <v>18.562359853877492</v>
      </c>
      <c r="AS66" s="25">
        <f t="shared" si="4"/>
        <v>-26.946600306339011</v>
      </c>
      <c r="AT66" s="56">
        <f t="shared" si="12"/>
        <v>32.837568340133103</v>
      </c>
      <c r="AU66" s="57">
        <f t="shared" si="38"/>
        <v>-86.965327186506244</v>
      </c>
      <c r="AV66" s="26">
        <f t="shared" si="29"/>
        <v>7.5603273377774412E-13</v>
      </c>
      <c r="AW66" s="26">
        <f t="shared" si="30"/>
        <v>2.3884856281069532E-5</v>
      </c>
      <c r="AX66" s="27">
        <f t="shared" si="31"/>
        <v>-7.5603273377781005E-13</v>
      </c>
      <c r="AY66" s="26">
        <f t="shared" si="32"/>
        <v>-2.3884856281069532E-5</v>
      </c>
      <c r="AZ66" s="28">
        <f t="shared" si="39"/>
        <v>-6.5936149901993051E-26</v>
      </c>
      <c r="BA66" s="29">
        <f t="shared" si="40"/>
        <v>0</v>
      </c>
      <c r="BB66" s="5">
        <f t="shared" si="13"/>
        <v>32.837560231282588</v>
      </c>
      <c r="BC66" s="5">
        <f t="shared" si="14"/>
        <v>-87.049575210685077</v>
      </c>
      <c r="BD66" s="5">
        <f t="shared" si="41"/>
        <v>92.950424789314923</v>
      </c>
      <c r="BE66" s="31"/>
      <c r="BF66" s="40">
        <f t="shared" si="42"/>
        <v>33</v>
      </c>
      <c r="BG66" s="40">
        <f t="shared" si="43"/>
        <v>-87</v>
      </c>
      <c r="BH66" s="40">
        <f t="shared" si="44"/>
        <v>93</v>
      </c>
      <c r="BL66" s="26">
        <f t="shared" si="7"/>
        <v>-4.767207232057578E-8</v>
      </c>
      <c r="BM66" s="26">
        <f t="shared" si="8"/>
        <v>-6.0029191000083512E-3</v>
      </c>
      <c r="BO66" s="238" t="str">
        <f t="shared" si="15"/>
        <v>416.869383470336i</v>
      </c>
      <c r="BP66" s="238" t="str">
        <f t="shared" si="16"/>
        <v>0.999998139444899-0.00136563301530536i</v>
      </c>
      <c r="BQ66" s="238">
        <f t="shared" si="17"/>
        <v>-8.0611784384787463E-6</v>
      </c>
      <c r="BR66" s="238">
        <f t="shared" si="18"/>
        <v>-7.8245105078823055E-2</v>
      </c>
    </row>
    <row r="67" spans="1:70" x14ac:dyDescent="0.3">
      <c r="V67" s="24">
        <v>1.63</v>
      </c>
      <c r="W67" s="30">
        <f t="shared" si="33"/>
        <v>426.57951880159266</v>
      </c>
      <c r="X67" s="25">
        <f t="shared" si="9"/>
        <v>31.048525809863797</v>
      </c>
      <c r="Y67" s="26">
        <f t="shared" si="19"/>
        <v>-0.84729864773782793</v>
      </c>
      <c r="Z67" s="26">
        <f t="shared" si="20"/>
        <v>-24.898093993584354</v>
      </c>
      <c r="AA67" s="26">
        <f t="shared" si="21"/>
        <v>1.384182249520803E-5</v>
      </c>
      <c r="AB67" s="26">
        <f t="shared" si="22"/>
        <v>-0.10228854457556616</v>
      </c>
      <c r="AC67" s="26">
        <f t="shared" si="34"/>
        <v>1.5100432715455857E-8</v>
      </c>
      <c r="AD67" s="26">
        <f t="shared" si="23"/>
        <v>3.3785097849929175E-3</v>
      </c>
      <c r="AE67" s="26">
        <f t="shared" si="35"/>
        <v>30.201241019048897</v>
      </c>
      <c r="AF67" s="26">
        <f t="shared" si="36"/>
        <v>-24.997004028374924</v>
      </c>
      <c r="AG67" s="26">
        <f t="shared" si="0"/>
        <v>63.934760580666506</v>
      </c>
      <c r="AH67" s="26">
        <f t="shared" si="24"/>
        <v>-62.586321083168158</v>
      </c>
      <c r="AI67" s="26">
        <f t="shared" si="25"/>
        <v>-89.957459105435746</v>
      </c>
      <c r="AJ67" s="26">
        <f t="shared" si="37"/>
        <v>1.0969854058542876</v>
      </c>
      <c r="AK67" s="26">
        <f t="shared" si="26"/>
        <v>28.193784463880696</v>
      </c>
      <c r="AL67" s="27">
        <f t="shared" si="27"/>
        <v>-3.1199130311511734E-5</v>
      </c>
      <c r="AM67" s="26">
        <f t="shared" si="28"/>
        <v>-0.15356825903006438</v>
      </c>
      <c r="AN67" s="26">
        <f t="shared" si="1"/>
        <v>-2.0079849214052979E-7</v>
      </c>
      <c r="AO67" s="26">
        <f t="shared" si="2"/>
        <v>-1.2319999755380048E-2</v>
      </c>
      <c r="AP67" s="26">
        <f t="shared" si="10"/>
        <v>2.4453935034238312</v>
      </c>
      <c r="AQ67" s="26">
        <f t="shared" si="11"/>
        <v>-61.929562900340493</v>
      </c>
      <c r="AR67" s="25">
        <f t="shared" si="3"/>
        <v>18.562359853877492</v>
      </c>
      <c r="AS67" s="25">
        <f t="shared" si="4"/>
        <v>-26.946600306339011</v>
      </c>
      <c r="AT67" s="56">
        <f t="shared" si="12"/>
        <v>32.646634522472731</v>
      </c>
      <c r="AU67" s="57">
        <f t="shared" si="38"/>
        <v>-86.926566928715417</v>
      </c>
      <c r="AV67" s="26">
        <f t="shared" si="29"/>
        <v>7.9074852257365944E-13</v>
      </c>
      <c r="AW67" s="26">
        <f t="shared" si="30"/>
        <v>2.4441206054051323E-5</v>
      </c>
      <c r="AX67" s="27">
        <f t="shared" si="31"/>
        <v>-7.9074852257373143E-13</v>
      </c>
      <c r="AY67" s="26">
        <f t="shared" si="32"/>
        <v>-2.4441206054051323E-5</v>
      </c>
      <c r="AZ67" s="28">
        <f t="shared" si="39"/>
        <v>-7.1994601654090421E-26</v>
      </c>
      <c r="BA67" s="29">
        <f t="shared" si="40"/>
        <v>0</v>
      </c>
      <c r="BB67" s="5">
        <f t="shared" si="13"/>
        <v>32.64662603146423</v>
      </c>
      <c r="BC67" s="5">
        <f t="shared" si="14"/>
        <v>-87.012777339140882</v>
      </c>
      <c r="BD67" s="5">
        <f t="shared" si="41"/>
        <v>92.987222660859118</v>
      </c>
      <c r="BE67" s="41"/>
      <c r="BF67" s="40">
        <f t="shared" si="42"/>
        <v>33</v>
      </c>
      <c r="BG67" s="40">
        <f t="shared" si="43"/>
        <v>-87</v>
      </c>
      <c r="BH67" s="40">
        <f t="shared" si="44"/>
        <v>93</v>
      </c>
      <c r="BL67" s="26">
        <f t="shared" si="7"/>
        <v>-4.9918787537287312E-8</v>
      </c>
      <c r="BM67" s="26">
        <f t="shared" si="8"/>
        <v>-6.1427450472075675E-3</v>
      </c>
      <c r="BO67" s="238" t="str">
        <f t="shared" si="15"/>
        <v>426.579518801593i</v>
      </c>
      <c r="BP67" s="238" t="str">
        <f t="shared" si="16"/>
        <v>0.999998051759808-0.001397442572344i</v>
      </c>
      <c r="BQ67" s="238">
        <f t="shared" si="17"/>
        <v>-8.4410897129336212E-6</v>
      </c>
      <c r="BR67" s="238">
        <f t="shared" si="18"/>
        <v>-8.006766537825262E-2</v>
      </c>
    </row>
    <row r="68" spans="1:70" x14ac:dyDescent="0.3">
      <c r="A68" s="250" t="s">
        <v>394</v>
      </c>
      <c r="B68" s="250"/>
      <c r="V68" s="24">
        <v>1.64</v>
      </c>
      <c r="W68" s="32">
        <f t="shared" si="33"/>
        <v>436.51583224016611</v>
      </c>
      <c r="X68" s="25">
        <f t="shared" si="9"/>
        <v>31.048525809863797</v>
      </c>
      <c r="Y68" s="26">
        <f t="shared" si="19"/>
        <v>-0.88342603680417586</v>
      </c>
      <c r="Z68" s="26">
        <f t="shared" si="20"/>
        <v>-25.405633912883253</v>
      </c>
      <c r="AA68" s="26">
        <f t="shared" si="21"/>
        <v>1.4494166404711176E-5</v>
      </c>
      <c r="AB68" s="26">
        <f t="shared" si="22"/>
        <v>-0.10467114561396677</v>
      </c>
      <c r="AC68" s="26">
        <f t="shared" si="34"/>
        <v>1.5812094812576203E-8</v>
      </c>
      <c r="AD68" s="26">
        <f t="shared" si="23"/>
        <v>3.457205387146371E-3</v>
      </c>
      <c r="AE68" s="26">
        <f t="shared" si="35"/>
        <v>30.165114283038118</v>
      </c>
      <c r="AF68" s="26">
        <f t="shared" si="36"/>
        <v>-25.506847853110074</v>
      </c>
      <c r="AG68" s="26">
        <f t="shared" ref="AG68:AG131" si="45">DC_gain_comp</f>
        <v>63.934760580666506</v>
      </c>
      <c r="AH68" s="26">
        <f t="shared" si="24"/>
        <v>-62.786320975413446</v>
      </c>
      <c r="AI68" s="26">
        <f t="shared" si="25"/>
        <v>-89.95842745407522</v>
      </c>
      <c r="AJ68" s="26">
        <f t="shared" si="37"/>
        <v>1.1424334475902673</v>
      </c>
      <c r="AK68" s="26">
        <f t="shared" si="26"/>
        <v>28.746616975003047</v>
      </c>
      <c r="AL68" s="27">
        <f t="shared" si="27"/>
        <v>-3.2669494493587166E-5</v>
      </c>
      <c r="AM68" s="26">
        <f t="shared" si="28"/>
        <v>-0.15714530556762818</v>
      </c>
      <c r="AN68" s="26">
        <f t="shared" ref="AN68:AN131" si="46">20*LOG(1/SQRT((W68/fp3p)^2+1))</f>
        <v>-2.1026183509666008E-7</v>
      </c>
      <c r="AO68" s="26">
        <f t="shared" ref="AO68:AO131" si="47">-180/PI()*ATAN(W68/fp3p)</f>
        <v>-1.2606969405424088E-2</v>
      </c>
      <c r="AP68" s="26">
        <f t="shared" si="10"/>
        <v>2.2908401730869987</v>
      </c>
      <c r="AQ68" s="26">
        <f t="shared" si="11"/>
        <v>-61.381562754045227</v>
      </c>
      <c r="AR68" s="25">
        <f t="shared" ref="AR68:AR131" si="48">-20*LOG(GmPS*Rsns)</f>
        <v>18.562359853877492</v>
      </c>
      <c r="AS68" s="25">
        <f t="shared" ref="AS68:AS131" si="49">20*LOG(Vref/Vout)</f>
        <v>-26.946600306339011</v>
      </c>
      <c r="AT68" s="56">
        <f t="shared" si="12"/>
        <v>32.45595445612512</v>
      </c>
      <c r="AU68" s="57">
        <f t="shared" si="38"/>
        <v>-86.888410607155294</v>
      </c>
      <c r="AV68" s="26">
        <f t="shared" si="29"/>
        <v>8.2739296630268091E-13</v>
      </c>
      <c r="AW68" s="26">
        <f t="shared" si="30"/>
        <v>2.5010514878000599E-5</v>
      </c>
      <c r="AX68" s="27">
        <f t="shared" si="31"/>
        <v>-8.2739296630275977E-13</v>
      </c>
      <c r="AY68" s="26">
        <f t="shared" si="32"/>
        <v>-2.5010514878000599E-5</v>
      </c>
      <c r="AZ68" s="28">
        <f t="shared" si="39"/>
        <v>-7.8860846973134108E-26</v>
      </c>
      <c r="BA68" s="29">
        <f t="shared" si="40"/>
        <v>0</v>
      </c>
      <c r="BB68" s="5">
        <f t="shared" si="13"/>
        <v>32.455945564948124</v>
      </c>
      <c r="BC68" s="5">
        <f t="shared" si="14"/>
        <v>-86.976629113508409</v>
      </c>
      <c r="BD68" s="5">
        <f t="shared" si="41"/>
        <v>93.023370886491591</v>
      </c>
      <c r="BE68" s="31"/>
      <c r="BF68" s="40">
        <f t="shared" si="42"/>
        <v>32</v>
      </c>
      <c r="BG68" s="40">
        <f t="shared" si="43"/>
        <v>-87</v>
      </c>
      <c r="BH68" s="40">
        <f t="shared" si="44"/>
        <v>93</v>
      </c>
      <c r="BL68" s="26">
        <f t="shared" ref="BL68:BL131" si="50">20*LOG(1/SQRT((W68/fp_comp2p)^2+1))</f>
        <v>-5.2271387839699038E-8</v>
      </c>
      <c r="BM68" s="26">
        <f t="shared" ref="BM68:BM131" si="51">-180/PI()*ATAN(W68/fp_comp2p)</f>
        <v>-6.2858279590397928E-3</v>
      </c>
      <c r="BO68" s="238" t="str">
        <f t="shared" si="15"/>
        <v>436.515832240166i</v>
      </c>
      <c r="BP68" s="238" t="str">
        <f t="shared" si="16"/>
        <v>0.999997959942264-0.00142999306040632i</v>
      </c>
      <c r="BQ68" s="238">
        <f t="shared" si="17"/>
        <v>-8.8389056063819623E-6</v>
      </c>
      <c r="BR68" s="238">
        <f t="shared" si="18"/>
        <v>-8.1932678394086605E-2</v>
      </c>
    </row>
    <row r="69" spans="1:70" x14ac:dyDescent="0.3">
      <c r="A69" s="141" t="s">
        <v>396</v>
      </c>
      <c r="B69" s="242">
        <v>5</v>
      </c>
      <c r="V69" s="24">
        <v>1.65</v>
      </c>
      <c r="W69" s="30">
        <f t="shared" si="33"/>
        <v>446.68359215096325</v>
      </c>
      <c r="X69" s="25">
        <f t="shared" ref="X69:X132" si="52">DC_gain_power</f>
        <v>31.048525809863797</v>
      </c>
      <c r="Y69" s="26">
        <f t="shared" si="19"/>
        <v>-0.92093668565382936</v>
      </c>
      <c r="Z69" s="26">
        <f t="shared" si="20"/>
        <v>-25.920611670774967</v>
      </c>
      <c r="AA69" s="26">
        <f t="shared" si="21"/>
        <v>1.5177254228671534E-5</v>
      </c>
      <c r="AB69" s="26">
        <f t="shared" si="22"/>
        <v>-0.10710924418514503</v>
      </c>
      <c r="AC69" s="26">
        <f t="shared" si="34"/>
        <v>1.6557296218861097E-8</v>
      </c>
      <c r="AD69" s="26">
        <f t="shared" si="23"/>
        <v>3.5377340453398081E-3</v>
      </c>
      <c r="AE69" s="26">
        <f t="shared" si="35"/>
        <v>30.127604318021497</v>
      </c>
      <c r="AF69" s="26">
        <f t="shared" si="36"/>
        <v>-26.024183180914772</v>
      </c>
      <c r="AG69" s="26">
        <f t="shared" si="45"/>
        <v>63.934760580666506</v>
      </c>
      <c r="AH69" s="26">
        <f t="shared" si="24"/>
        <v>-62.9863208725085</v>
      </c>
      <c r="AI69" s="26">
        <f t="shared" si="25"/>
        <v>-89.959373760431546</v>
      </c>
      <c r="AJ69" s="26">
        <f t="shared" si="37"/>
        <v>1.1895190733332439</v>
      </c>
      <c r="AK69" s="26">
        <f t="shared" si="26"/>
        <v>29.30633212297057</v>
      </c>
      <c r="AL69" s="27">
        <f t="shared" si="27"/>
        <v>-3.420915427135569E-5</v>
      </c>
      <c r="AM69" s="26">
        <f t="shared" si="28"/>
        <v>-0.16080567095422152</v>
      </c>
      <c r="AN69" s="26">
        <f t="shared" si="46"/>
        <v>-2.2017116892007312E-7</v>
      </c>
      <c r="AO69" s="26">
        <f t="shared" si="47"/>
        <v>-1.2900623436656515E-2</v>
      </c>
      <c r="AP69" s="26">
        <f t="shared" ref="AP69:AP132" si="53">AG69+AH69+AJ69+AL69+AN69</f>
        <v>2.1379243521658093</v>
      </c>
      <c r="AQ69" s="26">
        <f t="shared" ref="AQ69:AQ132" si="54">AI69+AK69+AM69+AO69</f>
        <v>-60.826747931851848</v>
      </c>
      <c r="AR69" s="25">
        <f t="shared" si="48"/>
        <v>18.562359853877492</v>
      </c>
      <c r="AS69" s="25">
        <f t="shared" si="49"/>
        <v>-26.946600306339011</v>
      </c>
      <c r="AT69" s="56">
        <f t="shared" ref="AT69:AT132" si="55">AE69+AP69</f>
        <v>32.265528670187308</v>
      </c>
      <c r="AU69" s="57">
        <f t="shared" si="38"/>
        <v>-86.850931112766617</v>
      </c>
      <c r="AV69" s="26">
        <f t="shared" si="29"/>
        <v>8.67894719897915E-13</v>
      </c>
      <c r="AW69" s="26">
        <f t="shared" si="30"/>
        <v>2.5593084607991481E-5</v>
      </c>
      <c r="AX69" s="27">
        <f t="shared" si="31"/>
        <v>-8.6789471989800173E-13</v>
      </c>
      <c r="AY69" s="26">
        <f t="shared" si="32"/>
        <v>-2.5593084607991481E-5</v>
      </c>
      <c r="AZ69" s="28">
        <f t="shared" si="39"/>
        <v>-8.673683425086069E-26</v>
      </c>
      <c r="BA69" s="29">
        <f t="shared" si="40"/>
        <v>0</v>
      </c>
      <c r="BB69" s="5">
        <f t="shared" ref="BB69:BB132" si="56">AT69+AZ69+BL69+BQ69</f>
        <v>32.265519359982498</v>
      </c>
      <c r="BC69" s="5">
        <f t="shared" ref="BC69:BC132" si="57">AU69+BA69+BM69+BR69</f>
        <v>-86.941204489431769</v>
      </c>
      <c r="BD69" s="5">
        <f t="shared" si="41"/>
        <v>93.058795510568231</v>
      </c>
      <c r="BE69" s="41"/>
      <c r="BF69" s="40">
        <f t="shared" si="42"/>
        <v>32</v>
      </c>
      <c r="BG69" s="40">
        <f t="shared" si="43"/>
        <v>-87</v>
      </c>
      <c r="BH69" s="40">
        <f t="shared" si="44"/>
        <v>93</v>
      </c>
      <c r="BL69" s="26">
        <f t="shared" si="50"/>
        <v>-5.473486265824039E-8</v>
      </c>
      <c r="BM69" s="26">
        <f t="shared" si="51"/>
        <v>-6.4322436999516555E-3</v>
      </c>
      <c r="BO69" s="238" t="str">
        <f t="shared" ref="BO69:BO132" si="58">COMPLEX(0,W69)</f>
        <v>446.683592150963i</v>
      </c>
      <c r="BP69" s="238" t="str">
        <f t="shared" ref="BP69:BP132" si="59">IMDIV(1,IMSUM(1,IMPRODUCT($BO$1,BO69),IMPRODUCT(IMPOWER(BO69,2),$BN$1)))</f>
        <v>0.99999786379751-0.00146330173736768i</v>
      </c>
      <c r="BQ69" s="238">
        <f t="shared" ref="BQ69:BQ132" si="60">20*LOG(IMABS(BP69))</f>
        <v>-9.2554699482536554E-6</v>
      </c>
      <c r="BR69" s="238">
        <f t="shared" ref="BR69:BR132" si="61">IMARGUMENT(BP69)*180/PI()</f>
        <v>-8.3841132965208384E-2</v>
      </c>
    </row>
    <row r="70" spans="1:70" x14ac:dyDescent="0.3">
      <c r="A70" t="s">
        <v>387</v>
      </c>
      <c r="B70">
        <v>7</v>
      </c>
      <c r="V70" s="24">
        <v>1.66</v>
      </c>
      <c r="W70" s="32">
        <f t="shared" si="33"/>
        <v>457.08818961487509</v>
      </c>
      <c r="X70" s="25">
        <f t="shared" si="52"/>
        <v>31.048525809863797</v>
      </c>
      <c r="Y70" s="26">
        <f t="shared" ref="Y70:Y133" si="62">20*LOG(1/SQRT((W70/fp)^2+1))</f>
        <v>-0.9598709726016974</v>
      </c>
      <c r="Z70" s="26">
        <f t="shared" ref="Z70:Z133" si="63">-180/PI()*ATAN(W70/fp)</f>
        <v>-26.442967438022183</v>
      </c>
      <c r="AA70" s="26">
        <f t="shared" ref="AA70:AA133" si="64">20*LOG(SQRT((W70/fzRHP)^2+1))</f>
        <v>1.5892534874632459E-5</v>
      </c>
      <c r="AB70" s="26">
        <f t="shared" ref="AB70:AB133" si="65">-180/PI()*ATAN(W70/fzRHP)</f>
        <v>-0.10960413296589695</v>
      </c>
      <c r="AC70" s="26">
        <f t="shared" si="34"/>
        <v>1.7337616502688964E-8</v>
      </c>
      <c r="AD70" s="26">
        <f t="shared" ref="AD70:AD133" si="66">180/PI()*ATAN(W70/fzESR)</f>
        <v>3.6201384569324517E-3</v>
      </c>
      <c r="AE70" s="26">
        <f t="shared" si="35"/>
        <v>30.088670747134589</v>
      </c>
      <c r="AF70" s="26">
        <f t="shared" si="36"/>
        <v>-26.548951432531148</v>
      </c>
      <c r="AG70" s="26">
        <f t="shared" si="45"/>
        <v>63.934760580666506</v>
      </c>
      <c r="AH70" s="26">
        <f t="shared" ref="AH70:AH133" si="67">20*LOG(1/SQRT((W70/fp_comp1)^2+1))</f>
        <v>-63.186320774235021</v>
      </c>
      <c r="AI70" s="26">
        <f t="shared" ref="AI70:AI133" si="68">-180/PI()*ATAN(W70/fp_comp1)</f>
        <v>-89.960298526246774</v>
      </c>
      <c r="AJ70" s="26">
        <f t="shared" si="37"/>
        <v>1.2382826700487599</v>
      </c>
      <c r="AK70" s="26">
        <f t="shared" ref="AK70:AK133" si="69">180/PI()*ATAN(W70/fz_comp)</f>
        <v>29.872799321842241</v>
      </c>
      <c r="AL70" s="27">
        <f t="shared" ref="AL70:AL133" si="70">20*LOG(1/SQRT((W70/fp_comp2)^2+1))</f>
        <v>-3.5821375392028831E-5</v>
      </c>
      <c r="AM70" s="26">
        <f t="shared" ref="AM70:AM133" si="71">-180/PI()*ATAN(W70/fp_comp2)</f>
        <v>-0.16455129584444056</v>
      </c>
      <c r="AN70" s="26">
        <f t="shared" si="46"/>
        <v>-2.3054751595162417E-7</v>
      </c>
      <c r="AO70" s="26">
        <f t="shared" si="47"/>
        <v>-1.3201117548269912E-2</v>
      </c>
      <c r="AP70" s="26">
        <f t="shared" si="53"/>
        <v>1.9866864245573366</v>
      </c>
      <c r="AQ70" s="26">
        <f t="shared" si="54"/>
        <v>-60.265251617797247</v>
      </c>
      <c r="AR70" s="25">
        <f t="shared" si="48"/>
        <v>18.562359853877492</v>
      </c>
      <c r="AS70" s="25">
        <f t="shared" si="49"/>
        <v>-26.946600306339011</v>
      </c>
      <c r="AT70" s="56">
        <f t="shared" si="55"/>
        <v>32.075357171691927</v>
      </c>
      <c r="AU70" s="57">
        <f t="shared" si="38"/>
        <v>-86.814203050328388</v>
      </c>
      <c r="AV70" s="26">
        <f t="shared" ref="AV70:AV133" si="72">20*LOG(SQRT((W70/fz_ff)^2+1))</f>
        <v>9.0646781856004252E-13</v>
      </c>
      <c r="AW70" s="26">
        <f t="shared" ref="AW70:AW133" si="73">180/PI()*ATAN(W70/fz_ff)</f>
        <v>2.6189224130206026E-5</v>
      </c>
      <c r="AX70" s="27">
        <f t="shared" ref="AX70:AX133" si="74">20*LOG(1/SQRT((W70/fp_ff)^2+1))</f>
        <v>-9.0646781856013724E-13</v>
      </c>
      <c r="AY70" s="26">
        <f t="shared" ref="AY70:AY133" si="75">-180/PI()*ATAN(W70/fp_ff)</f>
        <v>-2.6189224130206026E-5</v>
      </c>
      <c r="AZ70" s="28">
        <f t="shared" si="39"/>
        <v>-9.4713795724455561E-26</v>
      </c>
      <c r="BA70" s="29">
        <f t="shared" si="40"/>
        <v>0</v>
      </c>
      <c r="BB70" s="5">
        <f t="shared" si="56"/>
        <v>32.075347422711168</v>
      </c>
      <c r="BC70" s="5">
        <f t="shared" si="57"/>
        <v>-86.906579161192553</v>
      </c>
      <c r="BD70" s="5">
        <f t="shared" si="41"/>
        <v>93.093420838807447</v>
      </c>
      <c r="BE70" s="31"/>
      <c r="BF70" s="40">
        <f t="shared" si="42"/>
        <v>32</v>
      </c>
      <c r="BG70" s="40">
        <f t="shared" si="43"/>
        <v>-87</v>
      </c>
      <c r="BH70" s="40">
        <f t="shared" si="44"/>
        <v>93</v>
      </c>
      <c r="BL70" s="26">
        <f t="shared" si="50"/>
        <v>-5.7314436719253944E-8</v>
      </c>
      <c r="BM70" s="26">
        <f t="shared" si="51"/>
        <v>-6.5820699014993754E-3</v>
      </c>
      <c r="BO70" s="238" t="str">
        <f t="shared" si="58"/>
        <v>457.088189614875i</v>
      </c>
      <c r="BP70" s="238" t="str">
        <f t="shared" si="59"/>
        <v>0.999997763121613-0.00149738626304622i</v>
      </c>
      <c r="BQ70" s="238">
        <f t="shared" si="60"/>
        <v>-9.6916663217381477E-6</v>
      </c>
      <c r="BR70" s="238">
        <f t="shared" si="61"/>
        <v>-8.5794040962662341E-2</v>
      </c>
    </row>
    <row r="71" spans="1:70" x14ac:dyDescent="0.3">
      <c r="A71" s="238" t="s">
        <v>395</v>
      </c>
      <c r="B71" s="238">
        <f>D2*B69</f>
        <v>10000000</v>
      </c>
      <c r="V71" s="24">
        <v>1.67</v>
      </c>
      <c r="W71" s="30">
        <f t="shared" ref="W71:W134" si="76">10*10^V71</f>
        <v>467.73514128719819</v>
      </c>
      <c r="X71" s="25">
        <f t="shared" si="52"/>
        <v>31.048525809863797</v>
      </c>
      <c r="Y71" s="26">
        <f t="shared" si="62"/>
        <v>-1.0002694943158512</v>
      </c>
      <c r="Z71" s="26">
        <f t="shared" si="63"/>
        <v>-26.972630788149566</v>
      </c>
      <c r="AA71" s="26">
        <f t="shared" si="64"/>
        <v>1.6641525533209678E-5</v>
      </c>
      <c r="AB71" s="26">
        <f t="shared" si="65"/>
        <v>-0.11215713474141206</v>
      </c>
      <c r="AC71" s="26">
        <f t="shared" ref="AC71:AC134" si="77">20*LOG(SQRT((W71/fzESR)^2+1))</f>
        <v>1.8154714307289347E-8</v>
      </c>
      <c r="AD71" s="26">
        <f t="shared" si="66"/>
        <v>3.7044623138327167E-3</v>
      </c>
      <c r="AE71" s="26">
        <f t="shared" ref="AE71:AE134" si="78">X71+Y71+AA71+AC71</f>
        <v>30.048272975228194</v>
      </c>
      <c r="AF71" s="26">
        <f t="shared" ref="AF71:AF134" si="79">Z71+AB71+AD71</f>
        <v>-27.081083460577144</v>
      </c>
      <c r="AG71" s="26">
        <f t="shared" si="45"/>
        <v>63.934760580666506</v>
      </c>
      <c r="AH71" s="26">
        <f t="shared" si="67"/>
        <v>-63.386320680384586</v>
      </c>
      <c r="AI71" s="26">
        <f t="shared" si="68"/>
        <v>-89.961202241842088</v>
      </c>
      <c r="AJ71" s="26">
        <f t="shared" ref="AJ71:AJ134" si="80">20*LOG(SQRT((W71/fz_comp)^2+1))</f>
        <v>1.2887642927223719</v>
      </c>
      <c r="AK71" s="26">
        <f t="shared" si="69"/>
        <v>30.445875917510893</v>
      </c>
      <c r="AL71" s="27">
        <f t="shared" si="70"/>
        <v>-3.7509577514336249E-5</v>
      </c>
      <c r="AM71" s="26">
        <f t="shared" si="71"/>
        <v>-0.1683841660900465</v>
      </c>
      <c r="AN71" s="26">
        <f t="shared" si="46"/>
        <v>-2.4141288407504026E-7</v>
      </c>
      <c r="AO71" s="26">
        <f t="shared" si="47"/>
        <v>-1.3508611066153611E-2</v>
      </c>
      <c r="AP71" s="26">
        <f t="shared" si="53"/>
        <v>1.8371664420138938</v>
      </c>
      <c r="AQ71" s="26">
        <f t="shared" si="54"/>
        <v>-59.697219101487399</v>
      </c>
      <c r="AR71" s="25">
        <f t="shared" si="48"/>
        <v>18.562359853877492</v>
      </c>
      <c r="AS71" s="25">
        <f t="shared" si="49"/>
        <v>-26.946600306339011</v>
      </c>
      <c r="AT71" s="56">
        <f t="shared" si="55"/>
        <v>31.88543941724209</v>
      </c>
      <c r="AU71" s="57">
        <f t="shared" ref="AU71:AU134" si="81">AF71+AQ71</f>
        <v>-86.778302562064539</v>
      </c>
      <c r="AV71" s="26">
        <f t="shared" si="72"/>
        <v>9.4889822708838276E-13</v>
      </c>
      <c r="AW71" s="26">
        <f t="shared" si="73"/>
        <v>2.6799249525709762E-5</v>
      </c>
      <c r="AX71" s="27">
        <f t="shared" si="74"/>
        <v>-9.4889822708848636E-13</v>
      </c>
      <c r="AY71" s="26">
        <f t="shared" si="75"/>
        <v>-2.6799249525709762E-5</v>
      </c>
      <c r="AZ71" s="28">
        <f t="shared" ref="AZ71:AZ134" si="82">AV71+AX71</f>
        <v>-1.0359952496086504E-25</v>
      </c>
      <c r="BA71" s="29">
        <f t="shared" ref="BA71:BA134" si="83">AW71+AY71</f>
        <v>0</v>
      </c>
      <c r="BB71" s="5">
        <f t="shared" si="56"/>
        <v>31.88542920880656</v>
      </c>
      <c r="BC71" s="5">
        <f t="shared" si="57"/>
        <v>-86.872830385894133</v>
      </c>
      <c r="BD71" s="5">
        <f t="shared" ref="BD71:BD134" si="84">BC71+180</f>
        <v>93.127169614105867</v>
      </c>
      <c r="BE71" s="41"/>
      <c r="BF71" s="40">
        <f t="shared" ref="BF71:BF134" si="85">ROUND(BB71,0)</f>
        <v>32</v>
      </c>
      <c r="BG71" s="40">
        <f t="shared" ref="BG71:BG134" si="86">ROUND(BC71,0)</f>
        <v>-87</v>
      </c>
      <c r="BH71" s="40">
        <f t="shared" ref="BH71:BH134" si="87">ROUND(BD71,0)</f>
        <v>93</v>
      </c>
      <c r="BL71" s="26">
        <f t="shared" si="50"/>
        <v>-6.001558354558113E-8</v>
      </c>
      <c r="BM71" s="26">
        <f t="shared" si="51"/>
        <v>-6.7353860035099999E-3</v>
      </c>
      <c r="BO71" s="238" t="str">
        <f t="shared" si="58"/>
        <v>467.735141287198i</v>
      </c>
      <c r="BP71" s="238" t="str">
        <f t="shared" si="59"/>
        <v>0.999997657701029-0.00153226470856221i</v>
      </c>
      <c r="BQ71" s="238">
        <f t="shared" si="60"/>
        <v>-1.0148419947147261E-5</v>
      </c>
      <c r="BR71" s="238">
        <f t="shared" si="61"/>
        <v>-8.7792437826086478E-2</v>
      </c>
    </row>
    <row r="72" spans="1:70" x14ac:dyDescent="0.3">
      <c r="A72" t="s">
        <v>388</v>
      </c>
      <c r="B72">
        <f>B70*Vout*B5/1000/D7</f>
        <v>9801866.6666666679</v>
      </c>
      <c r="V72" s="24">
        <v>1.68</v>
      </c>
      <c r="W72" s="32">
        <f t="shared" si="76"/>
        <v>478.63009232263857</v>
      </c>
      <c r="X72" s="25">
        <f t="shared" si="52"/>
        <v>31.048525809863797</v>
      </c>
      <c r="Y72" s="26">
        <f t="shared" si="62"/>
        <v>-1.042172989946347</v>
      </c>
      <c r="Z72" s="26">
        <f t="shared" si="63"/>
        <v>-27.509520389125687</v>
      </c>
      <c r="AA72" s="26">
        <f t="shared" si="64"/>
        <v>1.7425814894995493E-5</v>
      </c>
      <c r="AB72" s="26">
        <f t="shared" si="65"/>
        <v>-0.11476960310645079</v>
      </c>
      <c r="AC72" s="26">
        <f t="shared" si="77"/>
        <v>1.9010319636123075E-8</v>
      </c>
      <c r="AD72" s="26">
        <f t="shared" si="66"/>
        <v>3.7907503256642289E-3</v>
      </c>
      <c r="AE72" s="26">
        <f t="shared" si="78"/>
        <v>30.006370264742664</v>
      </c>
      <c r="AF72" s="26">
        <f t="shared" si="79"/>
        <v>-27.620499241906472</v>
      </c>
      <c r="AG72" s="26">
        <f t="shared" si="45"/>
        <v>63.934760580666506</v>
      </c>
      <c r="AH72" s="26">
        <f t="shared" si="67"/>
        <v>-63.58632059075812</v>
      </c>
      <c r="AI72" s="26">
        <f t="shared" si="68"/>
        <v>-89.962085386377609</v>
      </c>
      <c r="AJ72" s="26">
        <f t="shared" si="80"/>
        <v>1.3410035614186497</v>
      </c>
      <c r="AK72" s="26">
        <f t="shared" si="69"/>
        <v>31.025407077363631</v>
      </c>
      <c r="AL72" s="27">
        <f t="shared" si="70"/>
        <v>-3.9277341446271671E-5</v>
      </c>
      <c r="AM72" s="26">
        <f t="shared" si="71"/>
        <v>-0.17230631379227909</v>
      </c>
      <c r="AN72" s="26">
        <f t="shared" si="46"/>
        <v>-2.5279032361226038E-7</v>
      </c>
      <c r="AO72" s="26">
        <f t="shared" si="47"/>
        <v>-1.3823267027370066E-2</v>
      </c>
      <c r="AP72" s="26">
        <f t="shared" si="53"/>
        <v>1.6894040211952652</v>
      </c>
      <c r="AQ72" s="26">
        <f t="shared" si="54"/>
        <v>-59.122807889833624</v>
      </c>
      <c r="AR72" s="25">
        <f t="shared" si="48"/>
        <v>18.562359853877492</v>
      </c>
      <c r="AS72" s="25">
        <f t="shared" si="49"/>
        <v>-26.946600306339011</v>
      </c>
      <c r="AT72" s="56">
        <f t="shared" si="55"/>
        <v>31.695774285937929</v>
      </c>
      <c r="AU72" s="57">
        <f t="shared" si="81"/>
        <v>-86.743307131740096</v>
      </c>
      <c r="AV72" s="26">
        <f t="shared" si="72"/>
        <v>9.9518594548293531E-13</v>
      </c>
      <c r="AW72" s="26">
        <f t="shared" si="73"/>
        <v>2.7423484238042044E-5</v>
      </c>
      <c r="AX72" s="27">
        <f t="shared" si="74"/>
        <v>-9.9518594548304941E-13</v>
      </c>
      <c r="AY72" s="26">
        <f t="shared" si="75"/>
        <v>-2.7423484238042044E-5</v>
      </c>
      <c r="AZ72" s="28">
        <f t="shared" si="82"/>
        <v>-1.1410084133116715E-25</v>
      </c>
      <c r="BA72" s="29">
        <f t="shared" si="83"/>
        <v>0</v>
      </c>
      <c r="BB72" s="5">
        <f t="shared" si="56"/>
        <v>31.695763596394244</v>
      </c>
      <c r="BC72" s="5">
        <f t="shared" si="57"/>
        <v>-86.840036788148922</v>
      </c>
      <c r="BD72" s="5">
        <f t="shared" si="84"/>
        <v>93.159963211851078</v>
      </c>
      <c r="BE72" s="31"/>
      <c r="BF72" s="40">
        <f t="shared" si="85"/>
        <v>32</v>
      </c>
      <c r="BG72" s="40">
        <f t="shared" si="86"/>
        <v>-87</v>
      </c>
      <c r="BH72" s="40">
        <f t="shared" si="87"/>
        <v>93</v>
      </c>
      <c r="BL72" s="26">
        <f t="shared" si="50"/>
        <v>-6.2844029313873196E-8</v>
      </c>
      <c r="BM72" s="26">
        <f t="shared" si="51"/>
        <v>-6.8922732962014071E-3</v>
      </c>
      <c r="BO72" s="238" t="str">
        <f t="shared" si="58"/>
        <v>478.630092322639i</v>
      </c>
      <c r="BP72" s="238" t="str">
        <f t="shared" si="59"/>
        <v>0.99999754731215-0.00156795556591505i</v>
      </c>
      <c r="BQ72" s="238">
        <f t="shared" si="60"/>
        <v>-1.0626699655927805E-5</v>
      </c>
      <c r="BR72" s="238">
        <f t="shared" si="61"/>
        <v>-8.9837383112628677E-2</v>
      </c>
    </row>
    <row r="73" spans="1:70" x14ac:dyDescent="0.3">
      <c r="A73" t="s">
        <v>389</v>
      </c>
      <c r="B73">
        <f>B14*Rsns/D7</f>
        <v>394198.66666666663</v>
      </c>
      <c r="V73" s="24">
        <v>1.69</v>
      </c>
      <c r="W73" s="30">
        <f t="shared" si="76"/>
        <v>489.77881936844631</v>
      </c>
      <c r="X73" s="25">
        <f t="shared" si="52"/>
        <v>31.048525809863797</v>
      </c>
      <c r="Y73" s="26">
        <f t="shared" si="62"/>
        <v>-1.0856222604150636</v>
      </c>
      <c r="Z73" s="26">
        <f t="shared" si="63"/>
        <v>-28.053543718420197</v>
      </c>
      <c r="AA73" s="26">
        <f t="shared" si="64"/>
        <v>1.824706652560387E-5</v>
      </c>
      <c r="AB73" s="26">
        <f t="shared" si="65"/>
        <v>-0.11744292318284441</v>
      </c>
      <c r="AC73" s="26">
        <f t="shared" si="77"/>
        <v>1.9906247353466666E-8</v>
      </c>
      <c r="AD73" s="26">
        <f t="shared" si="66"/>
        <v>3.8790482434714478E-3</v>
      </c>
      <c r="AE73" s="26">
        <f t="shared" si="78"/>
        <v>29.962921816421506</v>
      </c>
      <c r="AF73" s="26">
        <f t="shared" si="79"/>
        <v>-28.167107593359567</v>
      </c>
      <c r="AG73" s="26">
        <f t="shared" si="45"/>
        <v>63.934760580666506</v>
      </c>
      <c r="AH73" s="26">
        <f t="shared" si="67"/>
        <v>-63.786320505165499</v>
      </c>
      <c r="AI73" s="26">
        <f t="shared" si="68"/>
        <v>-89.962948428106642</v>
      </c>
      <c r="AJ73" s="26">
        <f t="shared" si="80"/>
        <v>1.3950395551033972</v>
      </c>
      <c r="AK73" s="26">
        <f t="shared" si="69"/>
        <v>31.611225722713556</v>
      </c>
      <c r="AL73" s="27">
        <f t="shared" si="70"/>
        <v>-4.1128416754150134E-5</v>
      </c>
      <c r="AM73" s="26">
        <f t="shared" si="71"/>
        <v>-0.17631981837864746</v>
      </c>
      <c r="AN73" s="26">
        <f t="shared" si="46"/>
        <v>-2.6470396493222769E-7</v>
      </c>
      <c r="AO73" s="26">
        <f t="shared" si="47"/>
        <v>-1.4145252266598898E-2</v>
      </c>
      <c r="AP73" s="26">
        <f t="shared" si="53"/>
        <v>1.5434382374836852</v>
      </c>
      <c r="AQ73" s="26">
        <f t="shared" si="54"/>
        <v>-58.542187776038332</v>
      </c>
      <c r="AR73" s="25">
        <f t="shared" si="48"/>
        <v>18.562359853877492</v>
      </c>
      <c r="AS73" s="25">
        <f t="shared" si="49"/>
        <v>-26.946600306339011</v>
      </c>
      <c r="AT73" s="56">
        <f t="shared" si="55"/>
        <v>31.50636005390519</v>
      </c>
      <c r="AU73" s="57">
        <f t="shared" si="81"/>
        <v>-86.709295369397893</v>
      </c>
      <c r="AV73" s="26">
        <f t="shared" si="72"/>
        <v>1.0414736638774877E-12</v>
      </c>
      <c r="AW73" s="26">
        <f t="shared" si="73"/>
        <v>2.8062259244710029E-5</v>
      </c>
      <c r="AX73" s="27">
        <f t="shared" si="74"/>
        <v>-1.0414736638776125E-12</v>
      </c>
      <c r="AY73" s="26">
        <f t="shared" si="75"/>
        <v>-2.8062259244710029E-5</v>
      </c>
      <c r="AZ73" s="28">
        <f t="shared" si="82"/>
        <v>-1.2480410609320584E-25</v>
      </c>
      <c r="BA73" s="29">
        <f t="shared" si="83"/>
        <v>0</v>
      </c>
      <c r="BB73" s="5">
        <f t="shared" si="56"/>
        <v>31.506348860579465</v>
      </c>
      <c r="BC73" s="5">
        <f t="shared" si="57"/>
        <v>-86.80827814541982</v>
      </c>
      <c r="BD73" s="5">
        <f t="shared" si="84"/>
        <v>93.19172185458018</v>
      </c>
      <c r="BE73" s="41"/>
      <c r="BF73" s="40">
        <f t="shared" si="85"/>
        <v>32</v>
      </c>
      <c r="BG73" s="40">
        <f t="shared" si="86"/>
        <v>-87</v>
      </c>
      <c r="BH73" s="40">
        <f t="shared" si="87"/>
        <v>93</v>
      </c>
      <c r="BL73" s="26">
        <f t="shared" si="50"/>
        <v>-6.5805776962779254E-8</v>
      </c>
      <c r="BM73" s="26">
        <f t="shared" si="51"/>
        <v>-7.0528149632834106E-3</v>
      </c>
      <c r="BO73" s="238" t="str">
        <f t="shared" si="58"/>
        <v>489.778819368446i</v>
      </c>
      <c r="BP73" s="238" t="str">
        <f t="shared" si="59"/>
        <v>0.999997431720828-0.00160447775778308i</v>
      </c>
      <c r="BQ73" s="238">
        <f t="shared" si="60"/>
        <v>-1.1127519946645353E-5</v>
      </c>
      <c r="BR73" s="238">
        <f t="shared" si="61"/>
        <v>-9.1929961058642581E-2</v>
      </c>
    </row>
    <row r="74" spans="1:70" x14ac:dyDescent="0.3">
      <c r="A74" s="93" t="s">
        <v>390</v>
      </c>
      <c r="B74" s="93">
        <f>1/(PI()*((1+B71/B73)*(1-B21)-0.5))</f>
        <v>4.8583110623076853E-2</v>
      </c>
      <c r="V74" s="24">
        <v>1.7</v>
      </c>
      <c r="W74" s="32">
        <f t="shared" si="76"/>
        <v>501.18723362727235</v>
      </c>
      <c r="X74" s="25">
        <f t="shared" si="52"/>
        <v>31.048525809863797</v>
      </c>
      <c r="Y74" s="26">
        <f t="shared" si="62"/>
        <v>-1.1306580829923212</v>
      </c>
      <c r="Z74" s="26">
        <f t="shared" si="63"/>
        <v>-28.604596804575571</v>
      </c>
      <c r="AA74" s="26">
        <f t="shared" si="64"/>
        <v>1.9107022385354829E-5</v>
      </c>
      <c r="AB74" s="26">
        <f t="shared" si="65"/>
        <v>-0.12017851235369806</v>
      </c>
      <c r="AC74" s="26">
        <f t="shared" si="77"/>
        <v>2.0844399113067119E-8</v>
      </c>
      <c r="AD74" s="26">
        <f t="shared" si="66"/>
        <v>3.9694028839774801E-3</v>
      </c>
      <c r="AE74" s="26">
        <f t="shared" si="78"/>
        <v>29.91788685473826</v>
      </c>
      <c r="AF74" s="26">
        <f t="shared" si="79"/>
        <v>-28.72080591404529</v>
      </c>
      <c r="AG74" s="26">
        <f t="shared" si="45"/>
        <v>63.934760580666506</v>
      </c>
      <c r="AH74" s="26">
        <f t="shared" si="67"/>
        <v>-63.98632042342517</v>
      </c>
      <c r="AI74" s="26">
        <f t="shared" si="68"/>
        <v>-89.963791824623726</v>
      </c>
      <c r="AJ74" s="26">
        <f t="shared" si="80"/>
        <v>1.4509107026738186</v>
      </c>
      <c r="AK74" s="26">
        <f t="shared" si="69"/>
        <v>32.203152506773073</v>
      </c>
      <c r="AL74" s="27">
        <f t="shared" si="70"/>
        <v>-4.3066729709229426E-5</v>
      </c>
      <c r="AM74" s="26">
        <f t="shared" si="71"/>
        <v>-0.18042680770476888</v>
      </c>
      <c r="AN74" s="26">
        <f t="shared" si="46"/>
        <v>-2.7717907727488854E-7</v>
      </c>
      <c r="AO74" s="26">
        <f t="shared" si="47"/>
        <v>-1.4474737504594538E-2</v>
      </c>
      <c r="AP74" s="26">
        <f t="shared" si="53"/>
        <v>1.3993075160063682</v>
      </c>
      <c r="AQ74" s="26">
        <f t="shared" si="54"/>
        <v>-57.955540863060016</v>
      </c>
      <c r="AR74" s="25">
        <f t="shared" si="48"/>
        <v>18.562359853877492</v>
      </c>
      <c r="AS74" s="25">
        <f t="shared" si="49"/>
        <v>-26.946600306339011</v>
      </c>
      <c r="AT74" s="56">
        <f t="shared" si="55"/>
        <v>31.317194370744627</v>
      </c>
      <c r="AU74" s="57">
        <f t="shared" si="81"/>
        <v>-86.676346777105309</v>
      </c>
      <c r="AV74" s="26">
        <f t="shared" si="72"/>
        <v>1.0916186921382523E-12</v>
      </c>
      <c r="AW74" s="26">
        <f t="shared" si="73"/>
        <v>2.8715913232677473E-5</v>
      </c>
      <c r="AX74" s="27">
        <f t="shared" si="74"/>
        <v>-1.0916186921383896E-12</v>
      </c>
      <c r="AY74" s="26">
        <f t="shared" si="75"/>
        <v>-2.8715913232677473E-5</v>
      </c>
      <c r="AZ74" s="28">
        <f t="shared" si="82"/>
        <v>-1.3732490638087374E-25</v>
      </c>
      <c r="BA74" s="29">
        <f t="shared" si="83"/>
        <v>0</v>
      </c>
      <c r="BB74" s="5">
        <f t="shared" si="56"/>
        <v>31.31718264989442</v>
      </c>
      <c r="BC74" s="5">
        <f t="shared" si="57"/>
        <v>-86.777635154385848</v>
      </c>
      <c r="BD74" s="5">
        <f t="shared" si="84"/>
        <v>93.222364845614152</v>
      </c>
      <c r="BE74" s="31"/>
      <c r="BF74" s="40">
        <f t="shared" si="85"/>
        <v>31</v>
      </c>
      <c r="BG74" s="40">
        <f t="shared" si="86"/>
        <v>-87</v>
      </c>
      <c r="BH74" s="40">
        <f t="shared" si="87"/>
        <v>93</v>
      </c>
      <c r="BL74" s="26">
        <f t="shared" si="50"/>
        <v>-6.8907108121602635E-8</v>
      </c>
      <c r="BM74" s="26">
        <f t="shared" si="51"/>
        <v>-7.2170961260628269E-3</v>
      </c>
      <c r="BO74" s="238" t="str">
        <f t="shared" si="58"/>
        <v>501.187233627272i</v>
      </c>
      <c r="BP74" s="238" t="str">
        <f t="shared" si="59"/>
        <v>0.999997310681885-0.00164185064755153i</v>
      </c>
      <c r="BQ74" s="238">
        <f t="shared" si="60"/>
        <v>-1.1651943096902535E-5</v>
      </c>
      <c r="BR74" s="238">
        <f t="shared" si="61"/>
        <v>-9.4071281154469735E-2</v>
      </c>
    </row>
    <row r="75" spans="1:70" x14ac:dyDescent="0.3">
      <c r="A75" s="93" t="s">
        <v>391</v>
      </c>
      <c r="B75" s="93">
        <f>PI()*D2</f>
        <v>6283185.307179586</v>
      </c>
      <c r="V75" s="24">
        <v>1.71</v>
      </c>
      <c r="W75" s="30">
        <f t="shared" si="76"/>
        <v>512.86138399136485</v>
      </c>
      <c r="X75" s="25">
        <f t="shared" si="52"/>
        <v>31.048525809863797</v>
      </c>
      <c r="Y75" s="26">
        <f t="shared" si="62"/>
        <v>-1.177321121333007</v>
      </c>
      <c r="Z75" s="26">
        <f t="shared" si="63"/>
        <v>-29.162563998464663</v>
      </c>
      <c r="AA75" s="26">
        <f t="shared" si="64"/>
        <v>2.0007506534099042E-5</v>
      </c>
      <c r="AB75" s="26">
        <f t="shared" si="65"/>
        <v>-0.12297782101468312</v>
      </c>
      <c r="AC75" s="26">
        <f t="shared" si="77"/>
        <v>2.1826767215451644E-8</v>
      </c>
      <c r="AD75" s="26">
        <f t="shared" si="66"/>
        <v>4.0618621544069086E-3</v>
      </c>
      <c r="AE75" s="26">
        <f t="shared" si="78"/>
        <v>29.871224717864092</v>
      </c>
      <c r="AF75" s="26">
        <f t="shared" si="79"/>
        <v>-29.281479957324937</v>
      </c>
      <c r="AG75" s="26">
        <f t="shared" si="45"/>
        <v>63.934760580666506</v>
      </c>
      <c r="AH75" s="26">
        <f t="shared" si="67"/>
        <v>-64.186320345363768</v>
      </c>
      <c r="AI75" s="26">
        <f t="shared" si="68"/>
        <v>-89.964616023107411</v>
      </c>
      <c r="AJ75" s="26">
        <f t="shared" si="80"/>
        <v>1.508654671693179</v>
      </c>
      <c r="AK75" s="26">
        <f t="shared" si="69"/>
        <v>32.80099584073573</v>
      </c>
      <c r="AL75" s="27">
        <f t="shared" si="70"/>
        <v>-4.5096391612402069E-5</v>
      </c>
      <c r="AM75" s="26">
        <f t="shared" si="71"/>
        <v>-0.18462945918183268</v>
      </c>
      <c r="AN75" s="26">
        <f t="shared" si="46"/>
        <v>-2.9024212468221104E-7</v>
      </c>
      <c r="AO75" s="26">
        <f t="shared" si="47"/>
        <v>-1.4811897438704204E-2</v>
      </c>
      <c r="AP75" s="26">
        <f t="shared" si="53"/>
        <v>1.2570495203621797</v>
      </c>
      <c r="AQ75" s="26">
        <f t="shared" si="54"/>
        <v>-57.36306153899222</v>
      </c>
      <c r="AR75" s="25">
        <f t="shared" si="48"/>
        <v>18.562359853877492</v>
      </c>
      <c r="AS75" s="25">
        <f t="shared" si="49"/>
        <v>-26.946600306339011</v>
      </c>
      <c r="AT75" s="56">
        <f t="shared" si="55"/>
        <v>31.128274238226272</v>
      </c>
      <c r="AU75" s="57">
        <f t="shared" si="81"/>
        <v>-86.64454149631716</v>
      </c>
      <c r="AV75" s="26">
        <f t="shared" si="72"/>
        <v>1.141763720399017E-12</v>
      </c>
      <c r="AW75" s="26">
        <f t="shared" si="73"/>
        <v>2.9384792777940909E-5</v>
      </c>
      <c r="AX75" s="27">
        <f t="shared" si="74"/>
        <v>-1.1417637203991668E-12</v>
      </c>
      <c r="AY75" s="26">
        <f t="shared" si="75"/>
        <v>-2.9384792777940909E-5</v>
      </c>
      <c r="AZ75" s="28">
        <f t="shared" si="82"/>
        <v>-1.4984570666854163E-25</v>
      </c>
      <c r="BA75" s="29">
        <f t="shared" si="83"/>
        <v>0</v>
      </c>
      <c r="BB75" s="5">
        <f t="shared" si="56"/>
        <v>31.128261964990187</v>
      </c>
      <c r="BC75" s="5">
        <f t="shared" si="57"/>
        <v>-86.748189178938333</v>
      </c>
      <c r="BD75" s="5">
        <f t="shared" si="84"/>
        <v>93.251810821061667</v>
      </c>
      <c r="BE75" s="41"/>
      <c r="BF75" s="40">
        <f t="shared" si="85"/>
        <v>31</v>
      </c>
      <c r="BG75" s="40">
        <f t="shared" si="86"/>
        <v>-87</v>
      </c>
      <c r="BH75" s="40">
        <f t="shared" si="87"/>
        <v>93</v>
      </c>
      <c r="BL75" s="26">
        <f t="shared" si="50"/>
        <v>-7.2154600468196844E-8</v>
      </c>
      <c r="BM75" s="26">
        <f t="shared" si="51"/>
        <v>-7.3852038885758768E-3</v>
      </c>
      <c r="BO75" s="238" t="str">
        <f t="shared" si="58"/>
        <v>512.861383991365i</v>
      </c>
      <c r="BP75" s="238" t="str">
        <f t="shared" si="59"/>
        <v>0.999997183938583-0.00168009404957363i</v>
      </c>
      <c r="BQ75" s="238">
        <f t="shared" si="60"/>
        <v>-1.2201081486449204E-5</v>
      </c>
      <c r="BR75" s="238">
        <f t="shared" si="61"/>
        <v>-9.6262478732597564E-2</v>
      </c>
    </row>
    <row r="76" spans="1:70" x14ac:dyDescent="0.3">
      <c r="A76" s="93" t="s">
        <v>392</v>
      </c>
      <c r="B76" s="93">
        <f>1/B75/B75</f>
        <v>2.5330295910584448E-14</v>
      </c>
      <c r="V76" s="24">
        <v>1.72</v>
      </c>
      <c r="W76" s="32">
        <f t="shared" si="76"/>
        <v>524.80746024977282</v>
      </c>
      <c r="X76" s="25">
        <f t="shared" si="52"/>
        <v>31.048525809863797</v>
      </c>
      <c r="Y76" s="26">
        <f t="shared" si="62"/>
        <v>-1.2256518311941309</v>
      </c>
      <c r="Z76" s="26">
        <f t="shared" si="63"/>
        <v>-29.727317777407475</v>
      </c>
      <c r="AA76" s="26">
        <f t="shared" si="64"/>
        <v>2.0950428992251784E-5</v>
      </c>
      <c r="AB76" s="26">
        <f t="shared" si="65"/>
        <v>-0.12584233334281811</v>
      </c>
      <c r="AC76" s="26">
        <f t="shared" si="77"/>
        <v>2.2855430750617662E-8</v>
      </c>
      <c r="AD76" s="26">
        <f t="shared" si="66"/>
        <v>4.156475077886833E-3</v>
      </c>
      <c r="AE76" s="26">
        <f t="shared" si="78"/>
        <v>29.82289495195409</v>
      </c>
      <c r="AF76" s="26">
        <f t="shared" si="79"/>
        <v>-29.849003635672403</v>
      </c>
      <c r="AG76" s="26">
        <f t="shared" si="45"/>
        <v>63.934760580666506</v>
      </c>
      <c r="AH76" s="26">
        <f t="shared" si="67"/>
        <v>-64.386320270815716</v>
      </c>
      <c r="AI76" s="26">
        <f t="shared" si="68"/>
        <v>-89.965421460557266</v>
      </c>
      <c r="AJ76" s="26">
        <f t="shared" si="80"/>
        <v>1.568308255376571</v>
      </c>
      <c r="AK76" s="26">
        <f t="shared" si="69"/>
        <v>33.404551970288644</v>
      </c>
      <c r="AL76" s="27">
        <f t="shared" si="70"/>
        <v>-4.7221707518178573E-5</v>
      </c>
      <c r="AM76" s="26">
        <f t="shared" si="71"/>
        <v>-0.18893000093028681</v>
      </c>
      <c r="AN76" s="26">
        <f t="shared" si="46"/>
        <v>-3.0392081421458624E-7</v>
      </c>
      <c r="AO76" s="26">
        <f t="shared" si="47"/>
        <v>-1.5156910835494364E-2</v>
      </c>
      <c r="AP76" s="26">
        <f t="shared" si="53"/>
        <v>1.1167010395990282</v>
      </c>
      <c r="AQ76" s="26">
        <f t="shared" si="54"/>
        <v>-56.7649564020344</v>
      </c>
      <c r="AR76" s="25">
        <f t="shared" si="48"/>
        <v>18.562359853877492</v>
      </c>
      <c r="AS76" s="25">
        <f t="shared" si="49"/>
        <v>-26.946600306339011</v>
      </c>
      <c r="AT76" s="56">
        <f t="shared" si="55"/>
        <v>30.939595991553119</v>
      </c>
      <c r="AU76" s="57">
        <f t="shared" si="81"/>
        <v>-86.613960037706804</v>
      </c>
      <c r="AV76" s="26">
        <f t="shared" si="72"/>
        <v>1.1957660585259937E-12</v>
      </c>
      <c r="AW76" s="26">
        <f t="shared" si="73"/>
        <v>3.0069252529288943E-5</v>
      </c>
      <c r="AX76" s="27">
        <f t="shared" si="74"/>
        <v>-1.1957660585261585E-12</v>
      </c>
      <c r="AY76" s="26">
        <f t="shared" si="75"/>
        <v>-3.0069252529288943E-5</v>
      </c>
      <c r="AZ76" s="28">
        <f t="shared" si="82"/>
        <v>-1.6478988765704848E-25</v>
      </c>
      <c r="BA76" s="29">
        <f t="shared" si="83"/>
        <v>0</v>
      </c>
      <c r="BB76" s="5">
        <f t="shared" si="56"/>
        <v>30.939583139898076</v>
      </c>
      <c r="BC76" s="5">
        <f t="shared" si="57"/>
        <v>-86.720021980660093</v>
      </c>
      <c r="BD76" s="5">
        <f t="shared" si="84"/>
        <v>93.279978019339907</v>
      </c>
      <c r="BE76" s="31"/>
      <c r="BF76" s="40">
        <f t="shared" si="85"/>
        <v>31</v>
      </c>
      <c r="BG76" s="40">
        <f t="shared" si="86"/>
        <v>-87</v>
      </c>
      <c r="BH76" s="40">
        <f t="shared" si="87"/>
        <v>93</v>
      </c>
      <c r="BL76" s="26">
        <f t="shared" si="50"/>
        <v>-7.555514122955187E-8</v>
      </c>
      <c r="BM76" s="26">
        <f t="shared" si="51"/>
        <v>-7.5572273837718274E-3</v>
      </c>
      <c r="BO76" s="238" t="str">
        <f t="shared" si="58"/>
        <v>524.807460249773i</v>
      </c>
      <c r="BP76" s="238" t="str">
        <f t="shared" si="59"/>
        <v>0.999997051222087-0.00171922823967051i</v>
      </c>
      <c r="BQ76" s="238">
        <f t="shared" si="60"/>
        <v>-1.2776099901010235E-5</v>
      </c>
      <c r="BR76" s="238">
        <f t="shared" si="61"/>
        <v>-9.8504715569514956E-2</v>
      </c>
    </row>
    <row r="77" spans="1:70" x14ac:dyDescent="0.3">
      <c r="A77" s="93" t="s">
        <v>393</v>
      </c>
      <c r="B77" s="93">
        <f>1/B74/B75</f>
        <v>3.2759315130451355E-6</v>
      </c>
      <c r="V77" s="24">
        <v>1.73</v>
      </c>
      <c r="W77" s="30">
        <f t="shared" si="76"/>
        <v>537.03179637025289</v>
      </c>
      <c r="X77" s="25">
        <f t="shared" si="52"/>
        <v>31.048525809863797</v>
      </c>
      <c r="Y77" s="26">
        <f t="shared" si="62"/>
        <v>-1.2756903621067897</v>
      </c>
      <c r="Z77" s="26">
        <f t="shared" si="63"/>
        <v>-30.29871858528784</v>
      </c>
      <c r="AA77" s="26">
        <f t="shared" si="64"/>
        <v>2.1937789798536759E-5</v>
      </c>
      <c r="AB77" s="26">
        <f t="shared" si="65"/>
        <v>-0.1287735680831435</v>
      </c>
      <c r="AC77" s="26">
        <f t="shared" si="77"/>
        <v>2.3932572955926976E-8</v>
      </c>
      <c r="AD77" s="26">
        <f t="shared" si="66"/>
        <v>4.2532918194395615E-3</v>
      </c>
      <c r="AE77" s="26">
        <f t="shared" si="78"/>
        <v>29.772857409479379</v>
      </c>
      <c r="AF77" s="26">
        <f t="shared" si="79"/>
        <v>-30.423238861551546</v>
      </c>
      <c r="AG77" s="26">
        <f t="shared" si="45"/>
        <v>63.934760580666506</v>
      </c>
      <c r="AH77" s="26">
        <f t="shared" si="67"/>
        <v>-64.586320199622875</v>
      </c>
      <c r="AI77" s="26">
        <f t="shared" si="68"/>
        <v>-89.966208564025635</v>
      </c>
      <c r="AJ77" s="26">
        <f t="shared" si="80"/>
        <v>1.6299072584217491</v>
      </c>
      <c r="AK77" s="26">
        <f t="shared" si="69"/>
        <v>34.013605104587491</v>
      </c>
      <c r="AL77" s="27">
        <f t="shared" si="70"/>
        <v>-4.9447185358931847E-5</v>
      </c>
      <c r="AM77" s="26">
        <f t="shared" si="71"/>
        <v>-0.19333071296035212</v>
      </c>
      <c r="AN77" s="26">
        <f t="shared" si="46"/>
        <v>-3.1824415863214436E-7</v>
      </c>
      <c r="AO77" s="26">
        <f t="shared" si="47"/>
        <v>-1.5509960625534619E-2</v>
      </c>
      <c r="AP77" s="26">
        <f t="shared" si="53"/>
        <v>0.9782978740358621</v>
      </c>
      <c r="AQ77" s="26">
        <f t="shared" si="54"/>
        <v>-56.161444133024034</v>
      </c>
      <c r="AR77" s="25">
        <f t="shared" si="48"/>
        <v>18.562359853877492</v>
      </c>
      <c r="AS77" s="25">
        <f t="shared" si="49"/>
        <v>-26.946600306339011</v>
      </c>
      <c r="AT77" s="56">
        <f t="shared" si="55"/>
        <v>30.751155283515242</v>
      </c>
      <c r="AU77" s="57">
        <f t="shared" si="81"/>
        <v>-86.584682994575587</v>
      </c>
      <c r="AV77" s="26">
        <f t="shared" si="72"/>
        <v>1.2536257065191828E-12</v>
      </c>
      <c r="AW77" s="26">
        <f t="shared" si="73"/>
        <v>3.0769655396341571E-5</v>
      </c>
      <c r="AX77" s="27">
        <f t="shared" si="74"/>
        <v>-1.2536257065193637E-12</v>
      </c>
      <c r="AY77" s="26">
        <f t="shared" si="75"/>
        <v>-3.0769655396341571E-5</v>
      </c>
      <c r="AZ77" s="28">
        <f t="shared" si="82"/>
        <v>-1.809457589959748E-25</v>
      </c>
      <c r="BA77" s="29">
        <f t="shared" si="83"/>
        <v>0</v>
      </c>
      <c r="BB77" s="5">
        <f t="shared" si="56"/>
        <v>30.751141826181282</v>
      </c>
      <c r="BC77" s="5">
        <f t="shared" si="57"/>
        <v>-86.693215432897944</v>
      </c>
      <c r="BD77" s="5">
        <f t="shared" si="84"/>
        <v>93.306784567102056</v>
      </c>
      <c r="BE77" s="41"/>
      <c r="BF77" s="40">
        <f t="shared" si="85"/>
        <v>31</v>
      </c>
      <c r="BG77" s="40">
        <f t="shared" si="86"/>
        <v>-87</v>
      </c>
      <c r="BH77" s="40">
        <f t="shared" si="87"/>
        <v>93</v>
      </c>
      <c r="BL77" s="26">
        <f t="shared" si="50"/>
        <v>-7.9115945504017933E-8</v>
      </c>
      <c r="BM77" s="26">
        <f t="shared" si="51"/>
        <v>-7.7332578207724148E-3</v>
      </c>
      <c r="BO77" s="238" t="str">
        <f t="shared" si="58"/>
        <v>537.031796370253i</v>
      </c>
      <c r="BP77" s="238" t="str">
        <f t="shared" si="59"/>
        <v>0.999996912250893-0.00175927396587529i</v>
      </c>
      <c r="BQ77" s="238">
        <f t="shared" si="60"/>
        <v>-1.3378218015483101E-5</v>
      </c>
      <c r="BR77" s="238">
        <f t="shared" si="61"/>
        <v>-0.10079918050157809</v>
      </c>
    </row>
    <row r="78" spans="1:70" x14ac:dyDescent="0.3">
      <c r="A78" s="93"/>
      <c r="B78" s="93"/>
      <c r="V78" s="24">
        <v>1.74</v>
      </c>
      <c r="W78" s="32">
        <f t="shared" si="76"/>
        <v>549.54087385762466</v>
      </c>
      <c r="X78" s="25">
        <f t="shared" si="52"/>
        <v>31.048525809863797</v>
      </c>
      <c r="Y78" s="26">
        <f t="shared" si="62"/>
        <v>-1.32747645532783</v>
      </c>
      <c r="Z78" s="26">
        <f t="shared" si="63"/>
        <v>-30.876614711742079</v>
      </c>
      <c r="AA78" s="26">
        <f t="shared" si="64"/>
        <v>2.2971683243223521E-5</v>
      </c>
      <c r="AB78" s="26">
        <f t="shared" si="65"/>
        <v>-0.13177307935370719</v>
      </c>
      <c r="AC78" s="26">
        <f t="shared" si="77"/>
        <v>2.5060481216105632E-8</v>
      </c>
      <c r="AD78" s="26">
        <f t="shared" si="66"/>
        <v>4.3523637125807771E-3</v>
      </c>
      <c r="AE78" s="26">
        <f t="shared" si="78"/>
        <v>29.721072351279691</v>
      </c>
      <c r="AF78" s="26">
        <f t="shared" si="79"/>
        <v>-31.004035427383204</v>
      </c>
      <c r="AG78" s="26">
        <f t="shared" si="45"/>
        <v>63.934760580666506</v>
      </c>
      <c r="AH78" s="26">
        <f t="shared" si="67"/>
        <v>-64.786320131634227</v>
      </c>
      <c r="AI78" s="26">
        <f t="shared" si="68"/>
        <v>-89.966977750843981</v>
      </c>
      <c r="AJ78" s="26">
        <f t="shared" si="80"/>
        <v>1.6934863823228217</v>
      </c>
      <c r="AK78" s="26">
        <f t="shared" si="69"/>
        <v>34.627927599395115</v>
      </c>
      <c r="AL78" s="27">
        <f t="shared" si="70"/>
        <v>-5.1777545518589837E-5</v>
      </c>
      <c r="AM78" s="26">
        <f t="shared" si="71"/>
        <v>-0.19783392837998909</v>
      </c>
      <c r="AN78" s="26">
        <f t="shared" si="46"/>
        <v>-3.3324254389771146E-7</v>
      </c>
      <c r="AO78" s="26">
        <f t="shared" si="47"/>
        <v>-1.587123400038953E-2</v>
      </c>
      <c r="AP78" s="26">
        <f t="shared" si="53"/>
        <v>0.84187472056703805</v>
      </c>
      <c r="AQ78" s="26">
        <f t="shared" si="54"/>
        <v>-55.552755313829252</v>
      </c>
      <c r="AR78" s="25">
        <f t="shared" si="48"/>
        <v>18.562359853877492</v>
      </c>
      <c r="AS78" s="25">
        <f t="shared" si="49"/>
        <v>-26.946600306339011</v>
      </c>
      <c r="AT78" s="56">
        <f t="shared" si="55"/>
        <v>30.562947071846729</v>
      </c>
      <c r="AU78" s="57">
        <f t="shared" si="81"/>
        <v>-86.556790741212453</v>
      </c>
      <c r="AV78" s="26">
        <f t="shared" si="72"/>
        <v>1.3114853545123715E-12</v>
      </c>
      <c r="AW78" s="26">
        <f t="shared" si="73"/>
        <v>3.1486372741969881E-5</v>
      </c>
      <c r="AX78" s="27">
        <f t="shared" si="74"/>
        <v>-1.3114853545125696E-12</v>
      </c>
      <c r="AY78" s="26">
        <f t="shared" si="75"/>
        <v>-3.1486372741969881E-5</v>
      </c>
      <c r="AZ78" s="28">
        <f t="shared" si="82"/>
        <v>-1.9811137229358402E-25</v>
      </c>
      <c r="BA78" s="29">
        <f t="shared" si="83"/>
        <v>0</v>
      </c>
      <c r="BB78" s="5">
        <f t="shared" si="56"/>
        <v>30.56293298028918</v>
      </c>
      <c r="BC78" s="5">
        <f t="shared" si="57"/>
        <v>-86.667851219800895</v>
      </c>
      <c r="BD78" s="5">
        <f t="shared" si="84"/>
        <v>93.332148780199105</v>
      </c>
      <c r="BE78" s="31"/>
      <c r="BF78" s="40">
        <f t="shared" si="85"/>
        <v>31</v>
      </c>
      <c r="BG78" s="40">
        <f t="shared" si="86"/>
        <v>-87</v>
      </c>
      <c r="BH78" s="40">
        <f t="shared" si="87"/>
        <v>93</v>
      </c>
      <c r="BL78" s="26">
        <f t="shared" si="50"/>
        <v>-8.2844565904582214E-8</v>
      </c>
      <c r="BM78" s="26">
        <f t="shared" si="51"/>
        <v>-7.9133885332320752E-3</v>
      </c>
      <c r="BO78" s="238" t="str">
        <f t="shared" si="58"/>
        <v>549.540873857625i</v>
      </c>
      <c r="BP78" s="238" t="str">
        <f t="shared" si="59"/>
        <v>0.999996766730231-0.00180025245942719i</v>
      </c>
      <c r="BQ78" s="238">
        <f t="shared" si="60"/>
        <v>-1.4008712983216702E-5</v>
      </c>
      <c r="BR78" s="238">
        <f t="shared" si="61"/>
        <v>-0.10314709005522053</v>
      </c>
    </row>
    <row r="79" spans="1:70" x14ac:dyDescent="0.3">
      <c r="A79" s="93"/>
      <c r="B79" s="93"/>
      <c r="V79" s="24">
        <v>1.75</v>
      </c>
      <c r="W79" s="30">
        <f t="shared" si="76"/>
        <v>562.34132519034915</v>
      </c>
      <c r="X79" s="25">
        <f t="shared" si="52"/>
        <v>31.048525809863797</v>
      </c>
      <c r="Y79" s="26">
        <f t="shared" si="62"/>
        <v>-1.3810493384495044</v>
      </c>
      <c r="Z79" s="26">
        <f t="shared" si="63"/>
        <v>-31.460842213383341</v>
      </c>
      <c r="AA79" s="26">
        <f t="shared" si="64"/>
        <v>2.4054302323144658E-5</v>
      </c>
      <c r="AB79" s="26">
        <f t="shared" si="65"/>
        <v>-0.13484245746928514</v>
      </c>
      <c r="AC79" s="26">
        <f t="shared" si="77"/>
        <v>2.6241545134588739E-8</v>
      </c>
      <c r="AD79" s="26">
        <f t="shared" si="66"/>
        <v>4.4537432865372232E-3</v>
      </c>
      <c r="AE79" s="26">
        <f t="shared" si="78"/>
        <v>29.66750055195816</v>
      </c>
      <c r="AF79" s="26">
        <f t="shared" si="79"/>
        <v>-31.591230927566091</v>
      </c>
      <c r="AG79" s="26">
        <f t="shared" si="45"/>
        <v>63.934760580666506</v>
      </c>
      <c r="AH79" s="26">
        <f t="shared" si="67"/>
        <v>-64.986320066705588</v>
      </c>
      <c r="AI79" s="26">
        <f t="shared" si="68"/>
        <v>-89.967729428844237</v>
      </c>
      <c r="AJ79" s="26">
        <f t="shared" si="80"/>
        <v>1.7590791108438133</v>
      </c>
      <c r="AK79" s="26">
        <f t="shared" si="69"/>
        <v>35.24728019571225</v>
      </c>
      <c r="AL79" s="27">
        <f t="shared" si="70"/>
        <v>-5.421773082974637E-5</v>
      </c>
      <c r="AM79" s="26">
        <f t="shared" si="71"/>
        <v>-0.20244203463094992</v>
      </c>
      <c r="AN79" s="26">
        <f t="shared" si="46"/>
        <v>-3.4894778028620159E-7</v>
      </c>
      <c r="AO79" s="26">
        <f t="shared" si="47"/>
        <v>-1.6240922511869486E-2</v>
      </c>
      <c r="AP79" s="26">
        <f t="shared" si="53"/>
        <v>0.70746505812612126</v>
      </c>
      <c r="AQ79" s="26">
        <f t="shared" si="54"/>
        <v>-54.939132190274805</v>
      </c>
      <c r="AR79" s="25">
        <f t="shared" si="48"/>
        <v>18.562359853877492</v>
      </c>
      <c r="AS79" s="25">
        <f t="shared" si="49"/>
        <v>-26.946600306339011</v>
      </c>
      <c r="AT79" s="56">
        <f t="shared" si="55"/>
        <v>30.374965610084281</v>
      </c>
      <c r="AU79" s="57">
        <f t="shared" si="81"/>
        <v>-86.530363117840892</v>
      </c>
      <c r="AV79" s="26">
        <f t="shared" si="72"/>
        <v>1.3732023123717724E-12</v>
      </c>
      <c r="AW79" s="26">
        <f t="shared" si="73"/>
        <v>3.2219784579197371E-5</v>
      </c>
      <c r="AX79" s="27">
        <f t="shared" si="74"/>
        <v>-1.3732023123719893E-12</v>
      </c>
      <c r="AY79" s="26">
        <f t="shared" si="75"/>
        <v>-3.2219784579197371E-5</v>
      </c>
      <c r="AZ79" s="28">
        <f t="shared" si="82"/>
        <v>-2.1689257272508587E-25</v>
      </c>
      <c r="BA79" s="29">
        <f t="shared" si="83"/>
        <v>0</v>
      </c>
      <c r="BB79" s="5">
        <f t="shared" si="56"/>
        <v>30.374950854413203</v>
      </c>
      <c r="BC79" s="5">
        <f t="shared" si="57"/>
        <v>-86.644010521961548</v>
      </c>
      <c r="BD79" s="5">
        <f t="shared" si="84"/>
        <v>93.355989478038452</v>
      </c>
      <c r="BE79" s="41"/>
      <c r="BF79" s="40">
        <f t="shared" si="85"/>
        <v>30</v>
      </c>
      <c r="BG79" s="40">
        <f t="shared" si="86"/>
        <v>-87</v>
      </c>
      <c r="BH79" s="40">
        <f t="shared" si="87"/>
        <v>93</v>
      </c>
      <c r="BL79" s="26">
        <f t="shared" si="50"/>
        <v>-8.6748909916765536E-8</v>
      </c>
      <c r="BM79" s="26">
        <f t="shared" si="51"/>
        <v>-8.0977150288246199E-3</v>
      </c>
      <c r="BO79" s="238" t="str">
        <f t="shared" si="58"/>
        <v>562.341325190349i</v>
      </c>
      <c r="BP79" s="238" t="str">
        <f t="shared" si="59"/>
        <v>0.999996614351436-0.00184218544602122i</v>
      </c>
      <c r="BQ79" s="238">
        <f t="shared" si="60"/>
        <v>-1.4668922169945097E-5</v>
      </c>
      <c r="BR79" s="238">
        <f t="shared" si="61"/>
        <v>-0.10554968909182859</v>
      </c>
    </row>
    <row r="80" spans="1:70" x14ac:dyDescent="0.3">
      <c r="A80" s="93"/>
      <c r="B80" s="93"/>
      <c r="V80" s="24">
        <v>1.76</v>
      </c>
      <c r="W80" s="32">
        <f t="shared" si="76"/>
        <v>575.43993733715695</v>
      </c>
      <c r="X80" s="25">
        <f t="shared" si="52"/>
        <v>31.048525809863797</v>
      </c>
      <c r="Y80" s="26">
        <f t="shared" si="62"/>
        <v>-1.4364476170983589</v>
      </c>
      <c r="Z80" s="26">
        <f t="shared" si="63"/>
        <v>-32.051224879876649</v>
      </c>
      <c r="AA80" s="26">
        <f t="shared" si="64"/>
        <v>2.518794337991834E-5</v>
      </c>
      <c r="AB80" s="26">
        <f t="shared" si="65"/>
        <v>-0.13798332978427297</v>
      </c>
      <c r="AC80" s="26">
        <f t="shared" si="77"/>
        <v>2.7478270034104799E-8</v>
      </c>
      <c r="AD80" s="26">
        <f t="shared" si="66"/>
        <v>4.5574842940983885E-3</v>
      </c>
      <c r="AE80" s="26">
        <f t="shared" si="78"/>
        <v>29.612103408187085</v>
      </c>
      <c r="AF80" s="26">
        <f t="shared" si="79"/>
        <v>-32.184650725366822</v>
      </c>
      <c r="AG80" s="26">
        <f t="shared" si="45"/>
        <v>63.934760580666506</v>
      </c>
      <c r="AH80" s="26">
        <f t="shared" si="67"/>
        <v>-65.186320004699198</v>
      </c>
      <c r="AI80" s="26">
        <f t="shared" si="68"/>
        <v>-89.968463996575011</v>
      </c>
      <c r="AJ80" s="26">
        <f t="shared" si="80"/>
        <v>1.8267175963630842</v>
      </c>
      <c r="AK80" s="26">
        <f t="shared" si="69"/>
        <v>35.871412314818741</v>
      </c>
      <c r="AL80" s="27">
        <f t="shared" si="70"/>
        <v>-5.6772917059772167E-5</v>
      </c>
      <c r="AM80" s="26">
        <f t="shared" si="71"/>
        <v>-0.20715747475356927</v>
      </c>
      <c r="AN80" s="26">
        <f t="shared" si="46"/>
        <v>-3.6539318338816468E-7</v>
      </c>
      <c r="AO80" s="26">
        <f t="shared" si="47"/>
        <v>-1.6619222173593486E-2</v>
      </c>
      <c r="AP80" s="26">
        <f t="shared" si="53"/>
        <v>0.57510103402014912</v>
      </c>
      <c r="AQ80" s="26">
        <f t="shared" si="54"/>
        <v>-54.320828378683437</v>
      </c>
      <c r="AR80" s="25">
        <f t="shared" si="48"/>
        <v>18.562359853877492</v>
      </c>
      <c r="AS80" s="25">
        <f t="shared" si="49"/>
        <v>-26.946600306339011</v>
      </c>
      <c r="AT80" s="56">
        <f t="shared" si="55"/>
        <v>30.187204442207236</v>
      </c>
      <c r="AU80" s="57">
        <f t="shared" si="81"/>
        <v>-86.505479104050266</v>
      </c>
      <c r="AV80" s="26">
        <f t="shared" si="72"/>
        <v>1.4387765800973853E-12</v>
      </c>
      <c r="AW80" s="26">
        <f t="shared" si="73"/>
        <v>3.2970279772688013E-5</v>
      </c>
      <c r="AX80" s="27">
        <f t="shared" si="74"/>
        <v>-1.4387765800976236E-12</v>
      </c>
      <c r="AY80" s="26">
        <f t="shared" si="75"/>
        <v>-3.2970279772688013E-5</v>
      </c>
      <c r="AZ80" s="28">
        <f t="shared" si="82"/>
        <v>-2.3829910224916325E-25</v>
      </c>
      <c r="BA80" s="29">
        <f t="shared" si="83"/>
        <v>0</v>
      </c>
      <c r="BB80" s="5">
        <f t="shared" si="56"/>
        <v>30.187188991124025</v>
      </c>
      <c r="BC80" s="5">
        <f t="shared" si="57"/>
        <v>-86.621773690557788</v>
      </c>
      <c r="BD80" s="5">
        <f t="shared" si="84"/>
        <v>93.378226309442212</v>
      </c>
      <c r="BE80" s="31"/>
      <c r="BF80" s="40">
        <f t="shared" si="85"/>
        <v>30</v>
      </c>
      <c r="BG80" s="40">
        <f t="shared" si="86"/>
        <v>-87</v>
      </c>
      <c r="BH80" s="40">
        <f t="shared" si="87"/>
        <v>93</v>
      </c>
      <c r="BL80" s="26">
        <f t="shared" si="50"/>
        <v>-9.0837259185174195E-8</v>
      </c>
      <c r="BM80" s="26">
        <f t="shared" si="51"/>
        <v>-8.2863350398825874E-3</v>
      </c>
      <c r="BO80" s="238" t="str">
        <f t="shared" si="58"/>
        <v>575.439937337157i</v>
      </c>
      <c r="BP80" s="238" t="str">
        <f t="shared" si="59"/>
        <v>0.999996454791299-0.00188509515731964i</v>
      </c>
      <c r="BQ80" s="238">
        <f t="shared" si="60"/>
        <v>-1.5360245954266043E-5</v>
      </c>
      <c r="BR80" s="238">
        <f t="shared" si="61"/>
        <v>-0.10800825146763672</v>
      </c>
    </row>
    <row r="81" spans="22:70" x14ac:dyDescent="0.3">
      <c r="V81" s="24">
        <v>1.77</v>
      </c>
      <c r="W81" s="30">
        <f t="shared" si="76"/>
        <v>588.84365535558948</v>
      </c>
      <c r="X81" s="25">
        <f t="shared" si="52"/>
        <v>31.048525809863797</v>
      </c>
      <c r="Y81" s="26">
        <f t="shared" si="62"/>
        <v>-1.4937091642067946</v>
      </c>
      <c r="Z81" s="26">
        <f t="shared" si="63"/>
        <v>-32.647574247487867</v>
      </c>
      <c r="AA81" s="26">
        <f t="shared" si="64"/>
        <v>2.6375010973448147E-5</v>
      </c>
      <c r="AB81" s="26">
        <f t="shared" si="65"/>
        <v>-0.14119736155519488</v>
      </c>
      <c r="AC81" s="26">
        <f t="shared" si="77"/>
        <v>2.8773282742640226E-8</v>
      </c>
      <c r="AD81" s="26">
        <f t="shared" si="66"/>
        <v>4.6636417401169378E-3</v>
      </c>
      <c r="AE81" s="26">
        <f t="shared" si="78"/>
        <v>29.554843049441256</v>
      </c>
      <c r="AF81" s="26">
        <f t="shared" si="79"/>
        <v>-32.784107967302944</v>
      </c>
      <c r="AG81" s="26">
        <f t="shared" si="45"/>
        <v>63.934760580666506</v>
      </c>
      <c r="AH81" s="26">
        <f t="shared" si="67"/>
        <v>-65.386319945483578</v>
      </c>
      <c r="AI81" s="26">
        <f t="shared" si="68"/>
        <v>-89.969181843512843</v>
      </c>
      <c r="AJ81" s="26">
        <f t="shared" si="80"/>
        <v>1.896432547827217</v>
      </c>
      <c r="AK81" s="26">
        <f t="shared" si="69"/>
        <v>36.500062410199206</v>
      </c>
      <c r="AL81" s="27">
        <f t="shared" si="70"/>
        <v>-5.9448523897506273E-5</v>
      </c>
      <c r="AM81" s="26">
        <f t="shared" si="71"/>
        <v>-0.21198274868095771</v>
      </c>
      <c r="AN81" s="26">
        <f t="shared" si="46"/>
        <v>-3.8261363196947923E-7</v>
      </c>
      <c r="AO81" s="26">
        <f t="shared" si="47"/>
        <v>-1.7006333564917566E-2</v>
      </c>
      <c r="AP81" s="26">
        <f t="shared" si="53"/>
        <v>0.44481335187261545</v>
      </c>
      <c r="AQ81" s="26">
        <f t="shared" si="54"/>
        <v>-53.698108515559511</v>
      </c>
      <c r="AR81" s="25">
        <f t="shared" si="48"/>
        <v>18.562359853877492</v>
      </c>
      <c r="AS81" s="25">
        <f t="shared" si="49"/>
        <v>-26.946600306339011</v>
      </c>
      <c r="AT81" s="56">
        <f t="shared" si="55"/>
        <v>29.999656401313871</v>
      </c>
      <c r="AU81" s="57">
        <f t="shared" si="81"/>
        <v>-86.482216482862455</v>
      </c>
      <c r="AV81" s="26">
        <f t="shared" si="72"/>
        <v>1.506279502756104E-12</v>
      </c>
      <c r="AW81" s="26">
        <f t="shared" si="73"/>
        <v>3.3738256244927391E-5</v>
      </c>
      <c r="AX81" s="27">
        <f t="shared" si="74"/>
        <v>-1.506279502756365E-12</v>
      </c>
      <c r="AY81" s="26">
        <f t="shared" si="75"/>
        <v>-3.3738256244927391E-5</v>
      </c>
      <c r="AZ81" s="28">
        <f t="shared" si="82"/>
        <v>-2.609173221236601E-25</v>
      </c>
      <c r="BA81" s="29">
        <f t="shared" si="83"/>
        <v>0</v>
      </c>
      <c r="BB81" s="5">
        <f t="shared" si="56"/>
        <v>29.999640222044878</v>
      </c>
      <c r="BC81" s="5">
        <f t="shared" si="57"/>
        <v>-86.601219912146661</v>
      </c>
      <c r="BD81" s="5">
        <f t="shared" si="84"/>
        <v>93.398780087853339</v>
      </c>
      <c r="BE81" s="41"/>
      <c r="BF81" s="40">
        <f t="shared" si="85"/>
        <v>30</v>
      </c>
      <c r="BG81" s="40">
        <f t="shared" si="86"/>
        <v>-87</v>
      </c>
      <c r="BH81" s="40">
        <f t="shared" si="87"/>
        <v>93</v>
      </c>
      <c r="BL81" s="26">
        <f t="shared" si="50"/>
        <v>-9.5118288800052176E-8</v>
      </c>
      <c r="BM81" s="26">
        <f t="shared" si="51"/>
        <v>-8.4793485752161692E-3</v>
      </c>
      <c r="BO81" s="238" t="str">
        <f t="shared" si="58"/>
        <v>588.843655355589i</v>
      </c>
      <c r="BP81" s="238" t="str">
        <f t="shared" si="59"/>
        <v>0.999996287711379-0.00192900434273101i</v>
      </c>
      <c r="BQ81" s="238">
        <f t="shared" si="60"/>
        <v>-1.6084150705562759E-5</v>
      </c>
      <c r="BR81" s="238">
        <f t="shared" si="61"/>
        <v>-0.11052408070897932</v>
      </c>
    </row>
    <row r="82" spans="22:70" x14ac:dyDescent="0.3">
      <c r="V82" s="24">
        <v>1.78</v>
      </c>
      <c r="W82" s="32">
        <f t="shared" si="76"/>
        <v>602.55958607435821</v>
      </c>
      <c r="X82" s="25">
        <f t="shared" si="52"/>
        <v>31.048525809863797</v>
      </c>
      <c r="Y82" s="26">
        <f t="shared" si="62"/>
        <v>-1.5528710073913297</v>
      </c>
      <c r="Z82" s="26">
        <f t="shared" si="63"/>
        <v>-33.249689662495243</v>
      </c>
      <c r="AA82" s="26">
        <f t="shared" si="64"/>
        <v>2.7618022992627014E-5</v>
      </c>
      <c r="AB82" s="26">
        <f t="shared" si="65"/>
        <v>-0.14448625682328306</v>
      </c>
      <c r="AC82" s="26">
        <f t="shared" si="77"/>
        <v>3.0129325807474317E-8</v>
      </c>
      <c r="AD82" s="26">
        <f t="shared" si="66"/>
        <v>4.7722719106729847E-3</v>
      </c>
      <c r="AE82" s="26">
        <f t="shared" si="78"/>
        <v>29.495682450624788</v>
      </c>
      <c r="AF82" s="26">
        <f t="shared" si="79"/>
        <v>-33.389403647407853</v>
      </c>
      <c r="AG82" s="26">
        <f t="shared" si="45"/>
        <v>63.934760580666506</v>
      </c>
      <c r="AH82" s="26">
        <f t="shared" si="67"/>
        <v>-65.58631988893309</v>
      </c>
      <c r="AI82" s="26">
        <f t="shared" si="68"/>
        <v>-89.969883350268788</v>
      </c>
      <c r="AJ82" s="26">
        <f t="shared" si="80"/>
        <v>1.9682531210735676</v>
      </c>
      <c r="AK82" s="26">
        <f t="shared" si="69"/>
        <v>37.132958376352079</v>
      </c>
      <c r="AL82" s="27">
        <f t="shared" si="70"/>
        <v>-6.2250226432822154E-5</v>
      </c>
      <c r="AM82" s="26">
        <f t="shared" si="71"/>
        <v>-0.21692041456327829</v>
      </c>
      <c r="AN82" s="26">
        <f t="shared" si="46"/>
        <v>-4.0064565572520038E-7</v>
      </c>
      <c r="AO82" s="26">
        <f t="shared" si="47"/>
        <v>-1.7402461937283956E-2</v>
      </c>
      <c r="AP82" s="26">
        <f t="shared" si="53"/>
        <v>0.31663116193489466</v>
      </c>
      <c r="AQ82" s="26">
        <f t="shared" si="54"/>
        <v>-53.071247850417272</v>
      </c>
      <c r="AR82" s="25">
        <f t="shared" si="48"/>
        <v>18.562359853877492</v>
      </c>
      <c r="AS82" s="25">
        <f t="shared" si="49"/>
        <v>-26.946600306339011</v>
      </c>
      <c r="AT82" s="56">
        <f t="shared" si="55"/>
        <v>29.812313612559681</v>
      </c>
      <c r="AU82" s="57">
        <f t="shared" si="81"/>
        <v>-86.460651497825125</v>
      </c>
      <c r="AV82" s="26">
        <f t="shared" si="72"/>
        <v>1.5776397352810343E-12</v>
      </c>
      <c r="AW82" s="26">
        <f t="shared" si="73"/>
        <v>3.4524121187206398E-5</v>
      </c>
      <c r="AX82" s="27">
        <f t="shared" si="74"/>
        <v>-1.5776397352813208E-12</v>
      </c>
      <c r="AY82" s="26">
        <f t="shared" si="75"/>
        <v>-3.4524121187206398E-5</v>
      </c>
      <c r="AZ82" s="28">
        <f t="shared" si="82"/>
        <v>-2.8656476787420563E-25</v>
      </c>
      <c r="BA82" s="29">
        <f t="shared" si="83"/>
        <v>0</v>
      </c>
      <c r="BB82" s="5">
        <f t="shared" si="56"/>
        <v>29.812296670786711</v>
      </c>
      <c r="BC82" s="5">
        <f t="shared" si="57"/>
        <v>-86.582426866501535</v>
      </c>
      <c r="BD82" s="5">
        <f t="shared" si="84"/>
        <v>93.417573133498465</v>
      </c>
      <c r="BE82" s="31"/>
      <c r="BF82" s="40">
        <f t="shared" si="85"/>
        <v>30</v>
      </c>
      <c r="BG82" s="40">
        <f t="shared" si="86"/>
        <v>-87</v>
      </c>
      <c r="BH82" s="40">
        <f t="shared" si="87"/>
        <v>93</v>
      </c>
      <c r="BL82" s="26">
        <f t="shared" si="50"/>
        <v>-9.9601075011903632E-8</v>
      </c>
      <c r="BM82" s="26">
        <f t="shared" si="51"/>
        <v>-8.6768579731390846E-3</v>
      </c>
      <c r="BO82" s="238" t="str">
        <f t="shared" si="58"/>
        <v>602.559586074358i</v>
      </c>
      <c r="BP82" s="238" t="str">
        <f t="shared" si="59"/>
        <v>0.999996112757286-0.00197393628146328i</v>
      </c>
      <c r="BQ82" s="238">
        <f t="shared" si="60"/>
        <v>-1.6842171895010452E-5</v>
      </c>
      <c r="BR82" s="238">
        <f t="shared" si="61"/>
        <v>-0.11309851070326983</v>
      </c>
    </row>
    <row r="83" spans="22:70" x14ac:dyDescent="0.3">
      <c r="V83" s="24">
        <v>1.79</v>
      </c>
      <c r="W83" s="30">
        <f t="shared" si="76"/>
        <v>616.59500186148261</v>
      </c>
      <c r="X83" s="25">
        <f t="shared" si="52"/>
        <v>31.048525809863797</v>
      </c>
      <c r="Y83" s="26">
        <f t="shared" si="62"/>
        <v>-1.6139692150197571</v>
      </c>
      <c r="Z83" s="26">
        <f t="shared" si="63"/>
        <v>-33.857358396573915</v>
      </c>
      <c r="AA83" s="26">
        <f t="shared" si="64"/>
        <v>2.8919615983956973E-5</v>
      </c>
      <c r="AB83" s="26">
        <f t="shared" si="65"/>
        <v>-0.14785175931759748</v>
      </c>
      <c r="AC83" s="26">
        <f t="shared" si="77"/>
        <v>3.1549276781728225E-8</v>
      </c>
      <c r="AD83" s="26">
        <f t="shared" si="66"/>
        <v>4.8834324029177279E-3</v>
      </c>
      <c r="AE83" s="26">
        <f t="shared" si="78"/>
        <v>29.434585546009302</v>
      </c>
      <c r="AF83" s="26">
        <f t="shared" si="79"/>
        <v>-34.000326723488591</v>
      </c>
      <c r="AG83" s="26">
        <f t="shared" si="45"/>
        <v>63.934760580666506</v>
      </c>
      <c r="AH83" s="26">
        <f t="shared" si="67"/>
        <v>-65.786319834927781</v>
      </c>
      <c r="AI83" s="26">
        <f t="shared" si="68"/>
        <v>-89.970568888790169</v>
      </c>
      <c r="AJ83" s="26">
        <f t="shared" si="80"/>
        <v>2.0422068122934958</v>
      </c>
      <c r="AK83" s="26">
        <f t="shared" si="69"/>
        <v>37.769818013982267</v>
      </c>
      <c r="AL83" s="27">
        <f t="shared" si="70"/>
        <v>-6.5183967204296338E-5</v>
      </c>
      <c r="AM83" s="26">
        <f t="shared" si="71"/>
        <v>-0.22197309012280522</v>
      </c>
      <c r="AN83" s="26">
        <f t="shared" si="46"/>
        <v>-4.1952750278253577E-7</v>
      </c>
      <c r="AO83" s="26">
        <f t="shared" si="47"/>
        <v>-1.7807817323047509E-2</v>
      </c>
      <c r="AP83" s="26">
        <f t="shared" si="53"/>
        <v>0.19058195453751359</v>
      </c>
      <c r="AQ83" s="26">
        <f t="shared" si="54"/>
        <v>-52.44053178225375</v>
      </c>
      <c r="AR83" s="25">
        <f t="shared" si="48"/>
        <v>18.562359853877492</v>
      </c>
      <c r="AS83" s="25">
        <f t="shared" si="49"/>
        <v>-26.946600306339011</v>
      </c>
      <c r="AT83" s="56">
        <f t="shared" si="55"/>
        <v>29.625167500546816</v>
      </c>
      <c r="AU83" s="57">
        <f t="shared" si="81"/>
        <v>-86.440858505742341</v>
      </c>
      <c r="AV83" s="26">
        <f t="shared" si="72"/>
        <v>1.6509286227390706E-12</v>
      </c>
      <c r="AW83" s="26">
        <f t="shared" si="73"/>
        <v>3.5328291275519618E-5</v>
      </c>
      <c r="AX83" s="27">
        <f t="shared" si="74"/>
        <v>-1.6509286227393844E-12</v>
      </c>
      <c r="AY83" s="26">
        <f t="shared" si="75"/>
        <v>-3.5328291275519618E-5</v>
      </c>
      <c r="AZ83" s="28">
        <f t="shared" si="82"/>
        <v>-3.138278007586438E-25</v>
      </c>
      <c r="BA83" s="29">
        <f t="shared" si="83"/>
        <v>0</v>
      </c>
      <c r="BB83" s="5">
        <f t="shared" si="56"/>
        <v>29.625149760334288</v>
      </c>
      <c r="BC83" s="5">
        <f t="shared" si="57"/>
        <v>-86.565470380104117</v>
      </c>
      <c r="BD83" s="5">
        <f t="shared" si="84"/>
        <v>93.434529619895883</v>
      </c>
      <c r="BE83" s="41"/>
      <c r="BF83" s="40">
        <f t="shared" si="85"/>
        <v>30</v>
      </c>
      <c r="BG83" s="40">
        <f t="shared" si="86"/>
        <v>-87</v>
      </c>
      <c r="BH83" s="40">
        <f t="shared" si="87"/>
        <v>93</v>
      </c>
      <c r="BL83" s="26">
        <f t="shared" si="50"/>
        <v>-1.0429512994728524E-7</v>
      </c>
      <c r="BM83" s="26">
        <f t="shared" si="51"/>
        <v>-8.8789679557296827E-3</v>
      </c>
      <c r="BO83" s="238" t="str">
        <f t="shared" si="58"/>
        <v>616.595001861483i</v>
      </c>
      <c r="BP83" s="238" t="str">
        <f t="shared" si="59"/>
        <v>0.999995929557924-0.00201991479485701i</v>
      </c>
      <c r="BQ83" s="238">
        <f t="shared" si="60"/>
        <v>-1.7635917397528064E-5</v>
      </c>
      <c r="BR83" s="238">
        <f t="shared" si="61"/>
        <v>-0.11573290640605802</v>
      </c>
    </row>
    <row r="84" spans="22:70" x14ac:dyDescent="0.3">
      <c r="V84" s="24">
        <v>1.8</v>
      </c>
      <c r="W84" s="32">
        <f t="shared" si="76"/>
        <v>630.95734448019368</v>
      </c>
      <c r="X84" s="25">
        <f t="shared" si="52"/>
        <v>31.048525809863797</v>
      </c>
      <c r="Y84" s="26">
        <f t="shared" si="62"/>
        <v>-1.677038781594109</v>
      </c>
      <c r="Z84" s="26">
        <f t="shared" si="63"/>
        <v>-34.470355815942803</v>
      </c>
      <c r="AA84" s="26">
        <f t="shared" si="64"/>
        <v>3.0282550744370037E-5</v>
      </c>
      <c r="AB84" s="26">
        <f t="shared" si="65"/>
        <v>-0.15129565337915954</v>
      </c>
      <c r="AC84" s="26">
        <f t="shared" si="77"/>
        <v>3.3036148224364661E-8</v>
      </c>
      <c r="AD84" s="26">
        <f t="shared" si="66"/>
        <v>4.9971821556121883E-3</v>
      </c>
      <c r="AE84" s="26">
        <f t="shared" si="78"/>
        <v>29.371517343856581</v>
      </c>
      <c r="AF84" s="26">
        <f t="shared" si="79"/>
        <v>-34.616654287166348</v>
      </c>
      <c r="AG84" s="26">
        <f t="shared" si="45"/>
        <v>63.934760580666506</v>
      </c>
      <c r="AH84" s="26">
        <f t="shared" si="67"/>
        <v>-65.986319783353125</v>
      </c>
      <c r="AI84" s="26">
        <f t="shared" si="68"/>
        <v>-89.971238822557822</v>
      </c>
      <c r="AJ84" s="26">
        <f t="shared" si="80"/>
        <v>2.1183193554125639</v>
      </c>
      <c r="AK84" s="26">
        <f t="shared" si="69"/>
        <v>38.41034955055904</v>
      </c>
      <c r="AL84" s="27">
        <f t="shared" si="70"/>
        <v>-6.8255968792810666E-5</v>
      </c>
      <c r="AM84" s="26">
        <f t="shared" si="71"/>
        <v>-0.22714345404047287</v>
      </c>
      <c r="AN84" s="26">
        <f t="shared" si="46"/>
        <v>-4.3929922359739398E-7</v>
      </c>
      <c r="AO84" s="26">
        <f t="shared" si="47"/>
        <v>-1.8222614646836863E-2</v>
      </c>
      <c r="AP84" s="26">
        <f t="shared" si="53"/>
        <v>6.6691457457928746E-2</v>
      </c>
      <c r="AQ84" s="26">
        <f t="shared" si="54"/>
        <v>-51.806255340686093</v>
      </c>
      <c r="AR84" s="25">
        <f t="shared" si="48"/>
        <v>18.562359853877492</v>
      </c>
      <c r="AS84" s="25">
        <f t="shared" si="49"/>
        <v>-26.946600306339011</v>
      </c>
      <c r="AT84" s="56">
        <f t="shared" si="55"/>
        <v>29.438208801314509</v>
      </c>
      <c r="AU84" s="57">
        <f t="shared" si="81"/>
        <v>-86.422909627852448</v>
      </c>
      <c r="AV84" s="26">
        <f t="shared" si="72"/>
        <v>1.7280748200633185E-12</v>
      </c>
      <c r="AW84" s="26">
        <f t="shared" si="73"/>
        <v>3.6151192891492309E-5</v>
      </c>
      <c r="AX84" s="27">
        <f t="shared" si="74"/>
        <v>-1.7280748200636623E-12</v>
      </c>
      <c r="AY84" s="26">
        <f t="shared" si="75"/>
        <v>-3.6151192891492309E-5</v>
      </c>
      <c r="AZ84" s="28">
        <f t="shared" si="82"/>
        <v>-3.437161627356575E-25</v>
      </c>
      <c r="BA84" s="29">
        <f t="shared" si="83"/>
        <v>0</v>
      </c>
      <c r="BB84" s="5">
        <f t="shared" si="56"/>
        <v>29.438190225033281</v>
      </c>
      <c r="BC84" s="5">
        <f t="shared" si="57"/>
        <v>-86.550424078101358</v>
      </c>
      <c r="BD84" s="5">
        <f t="shared" si="84"/>
        <v>93.449575921898642</v>
      </c>
      <c r="BE84" s="31"/>
      <c r="BF84" s="40">
        <f t="shared" si="85"/>
        <v>29</v>
      </c>
      <c r="BG84" s="40">
        <f t="shared" si="86"/>
        <v>-87</v>
      </c>
      <c r="BH84" s="40">
        <f t="shared" si="87"/>
        <v>93</v>
      </c>
      <c r="BL84" s="26">
        <f t="shared" si="50"/>
        <v>-1.0921040739477443E-7</v>
      </c>
      <c r="BM84" s="26">
        <f t="shared" si="51"/>
        <v>-9.0857856843558384E-3</v>
      </c>
      <c r="BO84" s="238" t="str">
        <f t="shared" si="58"/>
        <v>630.957344480194i</v>
      </c>
      <c r="BP84" s="238" t="str">
        <f t="shared" si="59"/>
        <v>0.999995737724714-0.00206696425900542i</v>
      </c>
      <c r="BQ84" s="238">
        <f t="shared" si="60"/>
        <v>-1.8467070818811428E-5</v>
      </c>
      <c r="BR84" s="238">
        <f t="shared" si="61"/>
        <v>-0.11842866456455005</v>
      </c>
    </row>
    <row r="85" spans="22:70" x14ac:dyDescent="0.3">
      <c r="V85" s="24">
        <v>1.81</v>
      </c>
      <c r="W85" s="30">
        <f t="shared" si="76"/>
        <v>645.65422903465583</v>
      </c>
      <c r="X85" s="25">
        <f t="shared" si="52"/>
        <v>31.048525809863797</v>
      </c>
      <c r="Y85" s="26">
        <f t="shared" si="62"/>
        <v>-1.7421135131169327</v>
      </c>
      <c r="Z85" s="26">
        <f t="shared" si="63"/>
        <v>-35.088445605701487</v>
      </c>
      <c r="AA85" s="26">
        <f t="shared" si="64"/>
        <v>3.1709718182105275E-5</v>
      </c>
      <c r="AB85" s="26">
        <f t="shared" si="65"/>
        <v>-0.15481976490658961</v>
      </c>
      <c r="AC85" s="26">
        <f t="shared" si="77"/>
        <v>3.4593093486152334E-8</v>
      </c>
      <c r="AD85" s="26">
        <f t="shared" si="66"/>
        <v>5.1135814803773116E-3</v>
      </c>
      <c r="AE85" s="26">
        <f t="shared" si="78"/>
        <v>29.306444041058139</v>
      </c>
      <c r="AF85" s="26">
        <f t="shared" si="79"/>
        <v>-35.238151789127699</v>
      </c>
      <c r="AG85" s="26">
        <f t="shared" si="45"/>
        <v>63.934760580666506</v>
      </c>
      <c r="AH85" s="26">
        <f t="shared" si="67"/>
        <v>-66.186319734099698</v>
      </c>
      <c r="AI85" s="26">
        <f t="shared" si="68"/>
        <v>-89.971893506778741</v>
      </c>
      <c r="AJ85" s="26">
        <f t="shared" si="80"/>
        <v>2.1966146241594671</v>
      </c>
      <c r="AK85" s="26">
        <f t="shared" si="69"/>
        <v>39.054252214692013</v>
      </c>
      <c r="AL85" s="27">
        <f t="shared" si="70"/>
        <v>-7.1472747029567785E-5</v>
      </c>
      <c r="AM85" s="26">
        <f t="shared" si="71"/>
        <v>-0.23243424737464685</v>
      </c>
      <c r="AN85" s="26">
        <f t="shared" si="46"/>
        <v>-4.6000275870824828E-7</v>
      </c>
      <c r="AO85" s="26">
        <f t="shared" si="47"/>
        <v>-1.864707383950957E-2</v>
      </c>
      <c r="AP85" s="26">
        <f t="shared" si="53"/>
        <v>-5.5016462023513006E-2</v>
      </c>
      <c r="AQ85" s="26">
        <f t="shared" si="54"/>
        <v>-51.168722613300886</v>
      </c>
      <c r="AR85" s="25">
        <f t="shared" si="48"/>
        <v>18.562359853877492</v>
      </c>
      <c r="AS85" s="25">
        <f t="shared" si="49"/>
        <v>-26.946600306339011</v>
      </c>
      <c r="AT85" s="56">
        <f t="shared" si="55"/>
        <v>29.251427579034626</v>
      </c>
      <c r="AU85" s="57">
        <f t="shared" si="81"/>
        <v>-86.406874402428585</v>
      </c>
      <c r="AV85" s="26">
        <f t="shared" si="72"/>
        <v>1.8090783272537782E-12</v>
      </c>
      <c r="AW85" s="26">
        <f t="shared" si="73"/>
        <v>3.6993262348453654E-5</v>
      </c>
      <c r="AX85" s="27">
        <f t="shared" si="74"/>
        <v>-1.8090783272541551E-12</v>
      </c>
      <c r="AY85" s="26">
        <f t="shared" si="75"/>
        <v>-3.6993262348453654E-5</v>
      </c>
      <c r="AZ85" s="28">
        <f t="shared" si="82"/>
        <v>-3.7683569898045646E-25</v>
      </c>
      <c r="BA85" s="29">
        <f t="shared" si="83"/>
        <v>0</v>
      </c>
      <c r="BB85" s="5">
        <f t="shared" si="56"/>
        <v>29.251408127282186</v>
      </c>
      <c r="BC85" s="5">
        <f t="shared" si="57"/>
        <v>-86.537359037703055</v>
      </c>
      <c r="BD85" s="5">
        <f t="shared" si="84"/>
        <v>93.462640962296945</v>
      </c>
      <c r="BE85" s="41"/>
      <c r="BF85" s="40">
        <f t="shared" si="85"/>
        <v>29</v>
      </c>
      <c r="BG85" s="40">
        <f t="shared" si="86"/>
        <v>-87</v>
      </c>
      <c r="BH85" s="40">
        <f t="shared" si="87"/>
        <v>93</v>
      </c>
      <c r="BL85" s="26">
        <f t="shared" si="50"/>
        <v>-1.1435733462777989E-7</v>
      </c>
      <c r="BM85" s="26">
        <f t="shared" si="51"/>
        <v>-9.2974208164932591E-3</v>
      </c>
      <c r="BO85" s="238" t="str">
        <f t="shared" si="58"/>
        <v>645.654229034656i</v>
      </c>
      <c r="BP85" s="238" t="str">
        <f t="shared" si="59"/>
        <v>0.999995536850764-0.00211510961766792i</v>
      </c>
      <c r="BQ85" s="238">
        <f t="shared" si="60"/>
        <v>-1.9337395103960218E-5</v>
      </c>
      <c r="BR85" s="238">
        <f t="shared" si="61"/>
        <v>-0.12118721445797653</v>
      </c>
    </row>
    <row r="86" spans="22:70" x14ac:dyDescent="0.3">
      <c r="V86" s="24">
        <v>1.82</v>
      </c>
      <c r="W86" s="32">
        <f t="shared" si="76"/>
        <v>660.6934480075962</v>
      </c>
      <c r="X86" s="25">
        <f t="shared" si="52"/>
        <v>31.048525809863797</v>
      </c>
      <c r="Y86" s="26">
        <f t="shared" si="62"/>
        <v>-1.8092259131437332</v>
      </c>
      <c r="Z86" s="26">
        <f t="shared" si="63"/>
        <v>-35.711380050383902</v>
      </c>
      <c r="AA86" s="26">
        <f t="shared" si="64"/>
        <v>3.3204145445639469E-5</v>
      </c>
      <c r="AB86" s="26">
        <f t="shared" si="65"/>
        <v>-0.15842596232374728</v>
      </c>
      <c r="AC86" s="26">
        <f t="shared" si="77"/>
        <v>3.6223416352940199E-8</v>
      </c>
      <c r="AD86" s="26">
        <f t="shared" si="66"/>
        <v>5.2326920936719709E-3</v>
      </c>
      <c r="AE86" s="26">
        <f t="shared" si="78"/>
        <v>29.239333137088924</v>
      </c>
      <c r="AF86" s="26">
        <f t="shared" si="79"/>
        <v>-35.864573320613978</v>
      </c>
      <c r="AG86" s="26">
        <f t="shared" si="45"/>
        <v>63.934760580666506</v>
      </c>
      <c r="AH86" s="26">
        <f t="shared" si="67"/>
        <v>-66.38631968706305</v>
      </c>
      <c r="AI86" s="26">
        <f t="shared" si="68"/>
        <v>-89.972533288574482</v>
      </c>
      <c r="AJ86" s="26">
        <f t="shared" si="80"/>
        <v>2.2771145395814507</v>
      </c>
      <c r="AK86" s="26">
        <f t="shared" si="69"/>
        <v>39.70121686224406</v>
      </c>
      <c r="AL86" s="27">
        <f t="shared" si="70"/>
        <v>-7.4841124799246021E-5</v>
      </c>
      <c r="AM86" s="26">
        <f t="shared" si="71"/>
        <v>-0.23784827501286071</v>
      </c>
      <c r="AN86" s="26">
        <f t="shared" si="46"/>
        <v>-4.8168201877538632E-7</v>
      </c>
      <c r="AO86" s="26">
        <f t="shared" si="47"/>
        <v>-1.908141995476148E-2</v>
      </c>
      <c r="AP86" s="26">
        <f t="shared" si="53"/>
        <v>-0.17451988962191181</v>
      </c>
      <c r="AQ86" s="26">
        <f t="shared" si="54"/>
        <v>-50.528246121298039</v>
      </c>
      <c r="AR86" s="25">
        <f t="shared" si="48"/>
        <v>18.562359853877492</v>
      </c>
      <c r="AS86" s="25">
        <f t="shared" si="49"/>
        <v>-26.946600306339011</v>
      </c>
      <c r="AT86" s="56">
        <f t="shared" si="55"/>
        <v>29.064813247467011</v>
      </c>
      <c r="AU86" s="57">
        <f t="shared" si="81"/>
        <v>-86.392819441912025</v>
      </c>
      <c r="AV86" s="26">
        <f t="shared" si="72"/>
        <v>1.8958677992435555E-12</v>
      </c>
      <c r="AW86" s="26">
        <f t="shared" si="73"/>
        <v>3.7854946122775842E-5</v>
      </c>
      <c r="AX86" s="27">
        <f t="shared" si="74"/>
        <v>-1.8958677992439695E-12</v>
      </c>
      <c r="AY86" s="26">
        <f t="shared" si="75"/>
        <v>-3.7854946122775842E-5</v>
      </c>
      <c r="AZ86" s="28">
        <f t="shared" si="82"/>
        <v>-4.13994203059987E-25</v>
      </c>
      <c r="BA86" s="29">
        <f t="shared" si="83"/>
        <v>0</v>
      </c>
      <c r="BB86" s="5">
        <f t="shared" si="56"/>
        <v>29.064792878983845</v>
      </c>
      <c r="BC86" s="5">
        <f t="shared" si="57"/>
        <v>-86.526343446131079</v>
      </c>
      <c r="BD86" s="5">
        <f t="shared" si="84"/>
        <v>93.473656553868921</v>
      </c>
      <c r="BE86" s="31"/>
      <c r="BF86" s="40">
        <f t="shared" si="85"/>
        <v>29</v>
      </c>
      <c r="BG86" s="40">
        <f t="shared" si="86"/>
        <v>-87</v>
      </c>
      <c r="BH86" s="40">
        <f t="shared" si="87"/>
        <v>93</v>
      </c>
      <c r="BL86" s="26">
        <f t="shared" si="50"/>
        <v>-1.1974682976244023E-7</v>
      </c>
      <c r="BM86" s="26">
        <f t="shared" si="51"/>
        <v>-9.5139855638672107E-3</v>
      </c>
      <c r="BO86" s="238" t="str">
        <f t="shared" si="58"/>
        <v>660.693448007596i</v>
      </c>
      <c r="BP86" s="238" t="str">
        <f t="shared" si="59"/>
        <v>0.999995326510001-0.0021643763954836i</v>
      </c>
      <c r="BQ86" s="238">
        <f t="shared" si="60"/>
        <v>-2.024873633705278E-5</v>
      </c>
      <c r="BR86" s="238">
        <f t="shared" si="61"/>
        <v>-0.12401001865518202</v>
      </c>
    </row>
    <row r="87" spans="22:70" x14ac:dyDescent="0.3">
      <c r="V87" s="24">
        <v>1.83</v>
      </c>
      <c r="W87" s="30">
        <f t="shared" si="76"/>
        <v>676.0829753919819</v>
      </c>
      <c r="X87" s="25">
        <f t="shared" si="52"/>
        <v>31.048525809863797</v>
      </c>
      <c r="Y87" s="26">
        <f t="shared" si="62"/>
        <v>-1.8784070702537576</v>
      </c>
      <c r="Z87" s="26">
        <f t="shared" si="63"/>
        <v>-36.338900371319149</v>
      </c>
      <c r="AA87" s="26">
        <f t="shared" si="64"/>
        <v>3.4769002345741059E-5</v>
      </c>
      <c r="AB87" s="26">
        <f t="shared" si="65"/>
        <v>-0.16211615756988518</v>
      </c>
      <c r="AC87" s="26">
        <f t="shared" si="77"/>
        <v>3.7930572974311969E-8</v>
      </c>
      <c r="AD87" s="26">
        <f t="shared" si="66"/>
        <v>5.3545771495158278E-3</v>
      </c>
      <c r="AE87" s="26">
        <f t="shared" si="78"/>
        <v>29.170153546542959</v>
      </c>
      <c r="AF87" s="26">
        <f t="shared" si="79"/>
        <v>-36.495661951739514</v>
      </c>
      <c r="AG87" s="26">
        <f t="shared" si="45"/>
        <v>63.934760580666506</v>
      </c>
      <c r="AH87" s="26">
        <f t="shared" si="67"/>
        <v>-66.586319642143394</v>
      </c>
      <c r="AI87" s="26">
        <f t="shared" si="68"/>
        <v>-89.973158507165195</v>
      </c>
      <c r="AJ87" s="26">
        <f t="shared" si="80"/>
        <v>2.3598389837404814</v>
      </c>
      <c r="AK87" s="26">
        <f t="shared" si="69"/>
        <v>40.35092665157002</v>
      </c>
      <c r="AL87" s="27">
        <f t="shared" si="70"/>
        <v>-7.8368246522205121E-5</v>
      </c>
      <c r="AM87" s="26">
        <f t="shared" si="71"/>
        <v>-0.24338840715728077</v>
      </c>
      <c r="AN87" s="26">
        <f t="shared" si="46"/>
        <v>-5.0438299065700938E-7</v>
      </c>
      <c r="AO87" s="26">
        <f t="shared" si="47"/>
        <v>-1.952588328845237E-2</v>
      </c>
      <c r="AP87" s="26">
        <f t="shared" si="53"/>
        <v>-0.29179895036591968</v>
      </c>
      <c r="AQ87" s="26">
        <f t="shared" si="54"/>
        <v>-49.88514614604091</v>
      </c>
      <c r="AR87" s="25">
        <f t="shared" si="48"/>
        <v>18.562359853877492</v>
      </c>
      <c r="AS87" s="25">
        <f t="shared" si="49"/>
        <v>-26.946600306339011</v>
      </c>
      <c r="AT87" s="56">
        <f t="shared" si="55"/>
        <v>28.87835459617704</v>
      </c>
      <c r="AU87" s="57">
        <f t="shared" si="81"/>
        <v>-86.380808097780431</v>
      </c>
      <c r="AV87" s="26">
        <f t="shared" si="72"/>
        <v>1.9865145810995442E-12</v>
      </c>
      <c r="AW87" s="26">
        <f t="shared" si="73"/>
        <v>3.8736701090601755E-5</v>
      </c>
      <c r="AX87" s="27">
        <f t="shared" si="74"/>
        <v>-1.9865145810999986E-12</v>
      </c>
      <c r="AY87" s="26">
        <f t="shared" si="75"/>
        <v>-3.8736701090601755E-5</v>
      </c>
      <c r="AZ87" s="28">
        <f t="shared" si="82"/>
        <v>-4.543838814073028E-25</v>
      </c>
      <c r="BA87" s="29">
        <f t="shared" si="83"/>
        <v>0</v>
      </c>
      <c r="BB87" s="5">
        <f t="shared" si="56"/>
        <v>28.87833326775916</v>
      </c>
      <c r="BC87" s="5">
        <f t="shared" si="57"/>
        <v>-86.517442266322234</v>
      </c>
      <c r="BD87" s="5">
        <f t="shared" si="84"/>
        <v>93.482557733677766</v>
      </c>
      <c r="BE87" s="41"/>
      <c r="BF87" s="40">
        <f t="shared" si="85"/>
        <v>29</v>
      </c>
      <c r="BG87" s="40">
        <f t="shared" si="86"/>
        <v>-87</v>
      </c>
      <c r="BH87" s="40">
        <f t="shared" si="87"/>
        <v>93</v>
      </c>
      <c r="BL87" s="26">
        <f t="shared" si="50"/>
        <v>-1.2539032490148803E-7</v>
      </c>
      <c r="BM87" s="26">
        <f t="shared" si="51"/>
        <v>-9.7355947519485626E-3</v>
      </c>
      <c r="BO87" s="238" t="str">
        <f t="shared" si="58"/>
        <v>676.082975391982i</v>
      </c>
      <c r="BP87" s="238" t="str">
        <f t="shared" si="59"/>
        <v>0.999995106256278-0.0022147907114921i</v>
      </c>
      <c r="BQ87" s="238">
        <f t="shared" si="60"/>
        <v>-2.1203027554233201E-5</v>
      </c>
      <c r="BR87" s="238">
        <f t="shared" si="61"/>
        <v>-0.12689857378985991</v>
      </c>
    </row>
    <row r="88" spans="22:70" x14ac:dyDescent="0.3">
      <c r="V88" s="24">
        <v>1.84</v>
      </c>
      <c r="W88" s="32">
        <f t="shared" si="76"/>
        <v>691.8309709189366</v>
      </c>
      <c r="X88" s="25">
        <f t="shared" si="52"/>
        <v>31.048525809863797</v>
      </c>
      <c r="Y88" s="26">
        <f t="shared" si="62"/>
        <v>-1.949686547693793</v>
      </c>
      <c r="Z88" s="26">
        <f t="shared" si="63"/>
        <v>-36.97073712092277</v>
      </c>
      <c r="AA88" s="26">
        <f t="shared" si="64"/>
        <v>3.6407608074501496E-5</v>
      </c>
      <c r="AB88" s="26">
        <f t="shared" si="65"/>
        <v>-0.16589230711283837</v>
      </c>
      <c r="AC88" s="26">
        <f t="shared" si="77"/>
        <v>3.9718185364170144E-8</v>
      </c>
      <c r="AD88" s="26">
        <f t="shared" si="66"/>
        <v>5.479301272974418E-3</v>
      </c>
      <c r="AE88" s="26">
        <f t="shared" si="78"/>
        <v>29.098875709496262</v>
      </c>
      <c r="AF88" s="26">
        <f t="shared" si="79"/>
        <v>-37.131150126762634</v>
      </c>
      <c r="AG88" s="26">
        <f t="shared" si="45"/>
        <v>63.934760580666506</v>
      </c>
      <c r="AH88" s="26">
        <f t="shared" si="67"/>
        <v>-66.786319599245459</v>
      </c>
      <c r="AI88" s="26">
        <f t="shared" si="68"/>
        <v>-89.973769494049435</v>
      </c>
      <c r="AJ88" s="26">
        <f t="shared" si="80"/>
        <v>2.4448057202913858</v>
      </c>
      <c r="AK88" s="26">
        <f t="shared" si="69"/>
        <v>41.003057764752569</v>
      </c>
      <c r="AL88" s="27">
        <f t="shared" si="70"/>
        <v>-8.2061593299364525E-5</v>
      </c>
      <c r="AM88" s="26">
        <f t="shared" si="71"/>
        <v>-0.24905758084467833</v>
      </c>
      <c r="AN88" s="26">
        <f t="shared" si="46"/>
        <v>-5.2815382902042619E-7</v>
      </c>
      <c r="AO88" s="26">
        <f t="shared" si="47"/>
        <v>-1.9980699500710825E-2</v>
      </c>
      <c r="AP88" s="26">
        <f t="shared" si="53"/>
        <v>-0.40683588803469606</v>
      </c>
      <c r="AQ88" s="26">
        <f t="shared" si="54"/>
        <v>-49.239750009642258</v>
      </c>
      <c r="AR88" s="25">
        <f t="shared" si="48"/>
        <v>18.562359853877492</v>
      </c>
      <c r="AS88" s="25">
        <f t="shared" si="49"/>
        <v>-26.946600306339011</v>
      </c>
      <c r="AT88" s="56">
        <f t="shared" si="55"/>
        <v>28.692039821461567</v>
      </c>
      <c r="AU88" s="57">
        <f t="shared" si="81"/>
        <v>-86.370900136404885</v>
      </c>
      <c r="AV88" s="26">
        <f t="shared" si="72"/>
        <v>2.0790900178886384E-12</v>
      </c>
      <c r="AW88" s="26">
        <f t="shared" si="73"/>
        <v>3.9638994770086741E-5</v>
      </c>
      <c r="AX88" s="27">
        <f t="shared" si="74"/>
        <v>-2.079090017889136E-12</v>
      </c>
      <c r="AY88" s="26">
        <f t="shared" si="75"/>
        <v>-3.9638994770086741E-5</v>
      </c>
      <c r="AZ88" s="28">
        <f t="shared" si="82"/>
        <v>-4.9760083723893071E-25</v>
      </c>
      <c r="BA88" s="29">
        <f t="shared" si="83"/>
        <v>0</v>
      </c>
      <c r="BB88" s="5">
        <f t="shared" si="56"/>
        <v>28.692017487868874</v>
      </c>
      <c r="BC88" s="5">
        <f t="shared" si="57"/>
        <v>-86.510716913639556</v>
      </c>
      <c r="BD88" s="5">
        <f t="shared" si="84"/>
        <v>93.489283086360444</v>
      </c>
      <c r="BE88" s="31"/>
      <c r="BF88" s="40">
        <f t="shared" si="85"/>
        <v>29</v>
      </c>
      <c r="BG88" s="40">
        <f t="shared" si="86"/>
        <v>-87</v>
      </c>
      <c r="BH88" s="40">
        <f t="shared" si="87"/>
        <v>93</v>
      </c>
      <c r="BL88" s="26">
        <f t="shared" si="50"/>
        <v>-1.3129978734945918E-7</v>
      </c>
      <c r="BM88" s="26">
        <f t="shared" si="51"/>
        <v>-9.9623658808356379E-3</v>
      </c>
      <c r="BO88" s="238" t="str">
        <f t="shared" si="58"/>
        <v>691.830970918937i</v>
      </c>
      <c r="BP88" s="238" t="str">
        <f t="shared" si="59"/>
        <v>0.999994875622421-0.00226637929296858i</v>
      </c>
      <c r="BQ88" s="238">
        <f t="shared" si="60"/>
        <v>-2.2202292902041131E-5</v>
      </c>
      <c r="BR88" s="238">
        <f t="shared" si="61"/>
        <v>-0.12985441135382564</v>
      </c>
    </row>
    <row r="89" spans="22:70" x14ac:dyDescent="0.3">
      <c r="V89" s="24">
        <v>1.85</v>
      </c>
      <c r="W89" s="30">
        <f t="shared" si="76"/>
        <v>707.94578438413862</v>
      </c>
      <c r="X89" s="25">
        <f t="shared" si="52"/>
        <v>31.048525809863797</v>
      </c>
      <c r="Y89" s="26">
        <f t="shared" si="62"/>
        <v>-2.023092275964439</v>
      </c>
      <c r="Z89" s="26">
        <f t="shared" si="63"/>
        <v>-37.606610633547966</v>
      </c>
      <c r="AA89" s="26">
        <f t="shared" si="64"/>
        <v>3.81234382502705E-5</v>
      </c>
      <c r="AB89" s="26">
        <f t="shared" si="65"/>
        <v>-0.16975641298578487</v>
      </c>
      <c r="AC89" s="26">
        <f t="shared" si="77"/>
        <v>4.1590047186700324E-8</v>
      </c>
      <c r="AD89" s="26">
        <f t="shared" si="66"/>
        <v>5.6069305944241917E-3</v>
      </c>
      <c r="AE89" s="26">
        <f t="shared" si="78"/>
        <v>29.02547169892766</v>
      </c>
      <c r="AF89" s="26">
        <f t="shared" si="79"/>
        <v>-37.770760115939325</v>
      </c>
      <c r="AG89" s="26">
        <f t="shared" si="45"/>
        <v>63.934760580666506</v>
      </c>
      <c r="AH89" s="26">
        <f t="shared" si="67"/>
        <v>-66.986319558278254</v>
      </c>
      <c r="AI89" s="26">
        <f t="shared" si="68"/>
        <v>-89.974366573180006</v>
      </c>
      <c r="AJ89" s="26">
        <f t="shared" si="80"/>
        <v>2.5320303226005549</v>
      </c>
      <c r="AK89" s="26">
        <f t="shared" si="69"/>
        <v>41.657280171208846</v>
      </c>
      <c r="AL89" s="27">
        <f t="shared" si="70"/>
        <v>-8.5928998782453371E-5</v>
      </c>
      <c r="AM89" s="26">
        <f t="shared" si="71"/>
        <v>-0.25485880150170637</v>
      </c>
      <c r="AN89" s="26">
        <f t="shared" si="46"/>
        <v>-5.5304494891758172E-7</v>
      </c>
      <c r="AO89" s="26">
        <f t="shared" si="47"/>
        <v>-2.0446109740883407E-2</v>
      </c>
      <c r="AP89" s="26">
        <f t="shared" si="53"/>
        <v>-0.51961513705492446</v>
      </c>
      <c r="AQ89" s="26">
        <f t="shared" si="54"/>
        <v>-48.592391313213746</v>
      </c>
      <c r="AR89" s="25">
        <f t="shared" si="48"/>
        <v>18.562359853877492</v>
      </c>
      <c r="AS89" s="25">
        <f t="shared" si="49"/>
        <v>-26.946600306339011</v>
      </c>
      <c r="AT89" s="56">
        <f t="shared" si="55"/>
        <v>28.505856561872736</v>
      </c>
      <c r="AU89" s="57">
        <f t="shared" si="81"/>
        <v>-86.363151429153078</v>
      </c>
      <c r="AV89" s="26">
        <f t="shared" si="72"/>
        <v>2.1755227645439431E-12</v>
      </c>
      <c r="AW89" s="26">
        <f t="shared" si="73"/>
        <v>4.0562305569282953E-5</v>
      </c>
      <c r="AX89" s="27">
        <f t="shared" si="74"/>
        <v>-2.1755227645444883E-12</v>
      </c>
      <c r="AY89" s="26">
        <f t="shared" si="75"/>
        <v>-4.0562305569282953E-5</v>
      </c>
      <c r="AZ89" s="28">
        <f t="shared" si="82"/>
        <v>-5.4526065768876336E-25</v>
      </c>
      <c r="BA89" s="29">
        <f t="shared" si="83"/>
        <v>0</v>
      </c>
      <c r="BB89" s="5">
        <f t="shared" si="56"/>
        <v>28.505833175733052</v>
      </c>
      <c r="BC89" s="5">
        <f t="shared" si="57"/>
        <v>-86.506224946849386</v>
      </c>
      <c r="BD89" s="5">
        <f t="shared" si="84"/>
        <v>93.493775053150614</v>
      </c>
      <c r="BE89" s="41"/>
      <c r="BF89" s="40">
        <f t="shared" si="85"/>
        <v>29</v>
      </c>
      <c r="BG89" s="40">
        <f t="shared" si="86"/>
        <v>-87</v>
      </c>
      <c r="BH89" s="40">
        <f t="shared" si="87"/>
        <v>93</v>
      </c>
      <c r="BL89" s="26">
        <f t="shared" si="50"/>
        <v>-1.3748775529281514E-7</v>
      </c>
      <c r="BM89" s="26">
        <f t="shared" si="51"/>
        <v>-1.019441918755422E-2</v>
      </c>
      <c r="BO89" s="238" t="str">
        <f t="shared" si="58"/>
        <v>707.945784384139i</v>
      </c>
      <c r="BP89" s="238" t="str">
        <f t="shared" si="59"/>
        <v>0.999994634119239-0.00231916948958027i</v>
      </c>
      <c r="BQ89" s="238">
        <f t="shared" si="60"/>
        <v>-2.3248651928833073E-5</v>
      </c>
      <c r="BR89" s="238">
        <f t="shared" si="61"/>
        <v>-0.13287909850875618</v>
      </c>
    </row>
    <row r="90" spans="22:70" x14ac:dyDescent="0.3">
      <c r="V90" s="24">
        <v>1.86</v>
      </c>
      <c r="W90" s="32">
        <f t="shared" si="76"/>
        <v>724.4359600749907</v>
      </c>
      <c r="X90" s="25">
        <f t="shared" si="52"/>
        <v>31.048525809863797</v>
      </c>
      <c r="Y90" s="26">
        <f t="shared" si="62"/>
        <v>-2.0986504491249729</v>
      </c>
      <c r="Z90" s="26">
        <f t="shared" si="63"/>
        <v>-38.246231532012388</v>
      </c>
      <c r="AA90" s="26">
        <f t="shared" si="64"/>
        <v>3.992013228463409E-5</v>
      </c>
      <c r="AB90" s="26">
        <f t="shared" si="65"/>
        <v>-0.17371052384812283</v>
      </c>
      <c r="AC90" s="26">
        <f t="shared" si="77"/>
        <v>4.3550125685025534E-8</v>
      </c>
      <c r="AD90" s="26">
        <f t="shared" si="66"/>
        <v>5.7375327846156737E-3</v>
      </c>
      <c r="AE90" s="26">
        <f t="shared" si="78"/>
        <v>28.949915324421234</v>
      </c>
      <c r="AF90" s="26">
        <f t="shared" si="79"/>
        <v>-38.414204523075895</v>
      </c>
      <c r="AG90" s="26">
        <f t="shared" si="45"/>
        <v>63.934760580666506</v>
      </c>
      <c r="AH90" s="26">
        <f t="shared" si="67"/>
        <v>-67.186319519154864</v>
      </c>
      <c r="AI90" s="26">
        <f t="shared" si="68"/>
        <v>-89.974950061135644</v>
      </c>
      <c r="AJ90" s="26">
        <f t="shared" si="80"/>
        <v>2.6215261100121663</v>
      </c>
      <c r="AK90" s="26">
        <f t="shared" si="69"/>
        <v>42.313258429573132</v>
      </c>
      <c r="AL90" s="27">
        <f t="shared" si="70"/>
        <v>-8.9978665779293998E-5</v>
      </c>
      <c r="AM90" s="26">
        <f t="shared" si="71"/>
        <v>-0.26079514453629538</v>
      </c>
      <c r="AN90" s="26">
        <f t="shared" si="46"/>
        <v>-5.7910915307638601E-7</v>
      </c>
      <c r="AO90" s="26">
        <f t="shared" si="47"/>
        <v>-2.0922360775394038E-2</v>
      </c>
      <c r="AP90" s="26">
        <f t="shared" si="53"/>
        <v>-0.63012338625112441</v>
      </c>
      <c r="AQ90" s="26">
        <f t="shared" si="54"/>
        <v>-47.943409136874202</v>
      </c>
      <c r="AR90" s="25">
        <f t="shared" si="48"/>
        <v>18.562359853877492</v>
      </c>
      <c r="AS90" s="25">
        <f t="shared" si="49"/>
        <v>-26.946600306339011</v>
      </c>
      <c r="AT90" s="56">
        <f t="shared" si="55"/>
        <v>28.319791938170109</v>
      </c>
      <c r="AU90" s="57">
        <f t="shared" si="81"/>
        <v>-86.35761365995009</v>
      </c>
      <c r="AV90" s="26">
        <f t="shared" si="72"/>
        <v>2.2796701309316712E-12</v>
      </c>
      <c r="AW90" s="26">
        <f t="shared" si="73"/>
        <v>4.1507123039797515E-5</v>
      </c>
      <c r="AX90" s="27">
        <f t="shared" si="74"/>
        <v>-2.2796701309322697E-12</v>
      </c>
      <c r="AY90" s="26">
        <f t="shared" si="75"/>
        <v>-4.1507123039797515E-5</v>
      </c>
      <c r="AZ90" s="28">
        <f t="shared" si="82"/>
        <v>-5.9857503310722022E-25</v>
      </c>
      <c r="BA90" s="29">
        <f t="shared" si="83"/>
        <v>0</v>
      </c>
      <c r="BB90" s="5">
        <f t="shared" si="56"/>
        <v>28.319767449878686</v>
      </c>
      <c r="BC90" s="5">
        <f t="shared" si="57"/>
        <v>-86.504019776576712</v>
      </c>
      <c r="BD90" s="5">
        <f t="shared" si="84"/>
        <v>93.495980223423288</v>
      </c>
      <c r="BE90" s="31"/>
      <c r="BF90" s="40">
        <f t="shared" si="85"/>
        <v>28</v>
      </c>
      <c r="BG90" s="40">
        <f t="shared" si="86"/>
        <v>-87</v>
      </c>
      <c r="BH90" s="40">
        <f t="shared" si="87"/>
        <v>93</v>
      </c>
      <c r="BL90" s="26">
        <f t="shared" si="50"/>
        <v>-1.4396735515784337E-7</v>
      </c>
      <c r="BM90" s="26">
        <f t="shared" si="51"/>
        <v>-1.0431877709808629E-2</v>
      </c>
      <c r="BO90" s="238" t="str">
        <f t="shared" si="58"/>
        <v>724.435960074991i</v>
      </c>
      <c r="BP90" s="238" t="str">
        <f t="shared" si="59"/>
        <v>0.999994381234487-0.00237318928787196i</v>
      </c>
      <c r="BQ90" s="238">
        <f t="shared" si="60"/>
        <v>-2.4344324069085026E-5</v>
      </c>
      <c r="BR90" s="238">
        <f t="shared" si="61"/>
        <v>-0.13597423891682114</v>
      </c>
    </row>
    <row r="91" spans="22:70" x14ac:dyDescent="0.3">
      <c r="V91" s="24">
        <v>1.87</v>
      </c>
      <c r="W91" s="30">
        <f t="shared" si="76"/>
        <v>741.31024130091816</v>
      </c>
      <c r="X91" s="25">
        <f t="shared" si="52"/>
        <v>31.048525809863797</v>
      </c>
      <c r="Y91" s="26">
        <f t="shared" si="62"/>
        <v>-2.1763854255905275</v>
      </c>
      <c r="Z91" s="26">
        <f t="shared" si="63"/>
        <v>-38.889301288389781</v>
      </c>
      <c r="AA91" s="26">
        <f t="shared" si="64"/>
        <v>4.1801501102289846E-5</v>
      </c>
      <c r="AB91" s="26">
        <f t="shared" si="65"/>
        <v>-0.17775673607102629</v>
      </c>
      <c r="AC91" s="26">
        <f t="shared" si="77"/>
        <v>4.560257903910001E-8</v>
      </c>
      <c r="AD91" s="26">
        <f t="shared" si="66"/>
        <v>5.8711770905534042E-3</v>
      </c>
      <c r="AE91" s="26">
        <f t="shared" si="78"/>
        <v>28.87218223137695</v>
      </c>
      <c r="AF91" s="26">
        <f t="shared" si="79"/>
        <v>-39.061186847370251</v>
      </c>
      <c r="AG91" s="26">
        <f t="shared" si="45"/>
        <v>63.934760580666506</v>
      </c>
      <c r="AH91" s="26">
        <f t="shared" si="67"/>
        <v>-67.386319481792327</v>
      </c>
      <c r="AI91" s="26">
        <f t="shared" si="68"/>
        <v>-89.975520267288871</v>
      </c>
      <c r="AJ91" s="26">
        <f t="shared" si="80"/>
        <v>2.713304092808615</v>
      </c>
      <c r="AK91" s="26">
        <f t="shared" si="69"/>
        <v>42.97065252332974</v>
      </c>
      <c r="AL91" s="27">
        <f t="shared" si="70"/>
        <v>-9.4219183652964269E-5</v>
      </c>
      <c r="AM91" s="26">
        <f t="shared" si="71"/>
        <v>-0.26686975696600423</v>
      </c>
      <c r="AN91" s="26">
        <f t="shared" si="46"/>
        <v>-6.0640172447626146E-7</v>
      </c>
      <c r="AO91" s="26">
        <f t="shared" si="47"/>
        <v>-2.1409705118581774E-2</v>
      </c>
      <c r="AP91" s="26">
        <f t="shared" si="53"/>
        <v>-0.7383496339025839</v>
      </c>
      <c r="AQ91" s="26">
        <f t="shared" si="54"/>
        <v>-47.293147206043713</v>
      </c>
      <c r="AR91" s="25">
        <f t="shared" si="48"/>
        <v>18.562359853877492</v>
      </c>
      <c r="AS91" s="25">
        <f t="shared" si="49"/>
        <v>-26.946600306339011</v>
      </c>
      <c r="AT91" s="56">
        <f t="shared" si="55"/>
        <v>28.133832597474367</v>
      </c>
      <c r="AU91" s="57">
        <f t="shared" si="81"/>
        <v>-86.354334053413965</v>
      </c>
      <c r="AV91" s="26">
        <f t="shared" si="72"/>
        <v>2.3876748071856106E-12</v>
      </c>
      <c r="AW91" s="26">
        <f t="shared" si="73"/>
        <v>4.2473948136359475E-5</v>
      </c>
      <c r="AX91" s="27">
        <f t="shared" si="74"/>
        <v>-2.3876748071862669E-12</v>
      </c>
      <c r="AY91" s="26">
        <f t="shared" si="75"/>
        <v>-4.2473948136359475E-5</v>
      </c>
      <c r="AZ91" s="28">
        <f t="shared" si="82"/>
        <v>-6.5633227314388182E-25</v>
      </c>
      <c r="BA91" s="29">
        <f t="shared" si="83"/>
        <v>0</v>
      </c>
      <c r="BB91" s="5">
        <f t="shared" si="56"/>
        <v>28.133806955088694</v>
      </c>
      <c r="BC91" s="5">
        <f t="shared" si="57"/>
        <v>-86.504150394355818</v>
      </c>
      <c r="BD91" s="5">
        <f t="shared" si="84"/>
        <v>93.495849605644182</v>
      </c>
      <c r="BE91" s="41"/>
      <c r="BF91" s="40">
        <f t="shared" si="85"/>
        <v>28</v>
      </c>
      <c r="BG91" s="40">
        <f t="shared" si="86"/>
        <v>-87</v>
      </c>
      <c r="BH91" s="40">
        <f t="shared" si="87"/>
        <v>93</v>
      </c>
      <c r="BL91" s="26">
        <f t="shared" si="50"/>
        <v>-1.5075232571885107E-7</v>
      </c>
      <c r="BM91" s="26">
        <f t="shared" si="51"/>
        <v>-1.0674867351217867E-2</v>
      </c>
      <c r="BO91" s="238" t="str">
        <f t="shared" si="58"/>
        <v>741.310241300918i</v>
      </c>
      <c r="BP91" s="238" t="str">
        <f t="shared" si="59"/>
        <v>0.999994116431781-0.00242846732608807i</v>
      </c>
      <c r="BQ91" s="238">
        <f t="shared" si="60"/>
        <v>-2.5491633346614785E-5</v>
      </c>
      <c r="BR91" s="238">
        <f t="shared" si="61"/>
        <v>-0.13914147359064682</v>
      </c>
    </row>
    <row r="92" spans="22:70" x14ac:dyDescent="0.3">
      <c r="V92" s="24">
        <v>1.88</v>
      </c>
      <c r="W92" s="32">
        <f t="shared" si="76"/>
        <v>758.57757502918366</v>
      </c>
      <c r="X92" s="25">
        <f t="shared" si="52"/>
        <v>31.048525809863797</v>
      </c>
      <c r="Y92" s="26">
        <f t="shared" si="62"/>
        <v>-2.2563196341838463</v>
      </c>
      <c r="Z92" s="26">
        <f t="shared" si="63"/>
        <v>-39.535512837120919</v>
      </c>
      <c r="AA92" s="26">
        <f t="shared" si="64"/>
        <v>4.3771535227315279E-5</v>
      </c>
      <c r="AB92" s="26">
        <f t="shared" si="65"/>
        <v>-0.1818971948482484</v>
      </c>
      <c r="AC92" s="26">
        <f t="shared" si="77"/>
        <v>4.775176215167328E-8</v>
      </c>
      <c r="AD92" s="26">
        <f t="shared" si="66"/>
        <v>6.0079343722115553E-3</v>
      </c>
      <c r="AE92" s="26">
        <f t="shared" si="78"/>
        <v>28.792249994966941</v>
      </c>
      <c r="AF92" s="26">
        <f t="shared" si="79"/>
        <v>-39.711402097596952</v>
      </c>
      <c r="AG92" s="26">
        <f t="shared" si="45"/>
        <v>63.934760580666506</v>
      </c>
      <c r="AH92" s="26">
        <f t="shared" si="67"/>
        <v>-67.586319446111361</v>
      </c>
      <c r="AI92" s="26">
        <f t="shared" si="68"/>
        <v>-89.976077493970124</v>
      </c>
      <c r="AJ92" s="26">
        <f t="shared" si="80"/>
        <v>2.8073729263434326</v>
      </c>
      <c r="AK92" s="26">
        <f t="shared" si="69"/>
        <v>43.629118725282353</v>
      </c>
      <c r="AL92" s="27">
        <f t="shared" si="70"/>
        <v>-9.8659546540898156E-5</v>
      </c>
      <c r="AM92" s="26">
        <f t="shared" si="71"/>
        <v>-0.27308585908417488</v>
      </c>
      <c r="AN92" s="26">
        <f t="shared" si="46"/>
        <v>-6.349805546038188E-7</v>
      </c>
      <c r="AO92" s="26">
        <f t="shared" si="47"/>
        <v>-2.1908401166585881E-2</v>
      </c>
      <c r="AP92" s="26">
        <f t="shared" si="53"/>
        <v>-0.84428523362851782</v>
      </c>
      <c r="AQ92" s="26">
        <f t="shared" si="54"/>
        <v>-46.641953028938531</v>
      </c>
      <c r="AR92" s="25">
        <f t="shared" si="48"/>
        <v>18.562359853877492</v>
      </c>
      <c r="AS92" s="25">
        <f t="shared" si="49"/>
        <v>-26.946600306339011</v>
      </c>
      <c r="AT92" s="56">
        <f t="shared" si="55"/>
        <v>27.947964761338422</v>
      </c>
      <c r="AU92" s="57">
        <f t="shared" si="81"/>
        <v>-86.35335512653549</v>
      </c>
      <c r="AV92" s="26">
        <f t="shared" si="72"/>
        <v>2.4995367933057608E-12</v>
      </c>
      <c r="AW92" s="26">
        <f t="shared" si="73"/>
        <v>4.3463293482432435E-5</v>
      </c>
      <c r="AX92" s="27">
        <f t="shared" si="74"/>
        <v>-2.4995367933064798E-12</v>
      </c>
      <c r="AY92" s="26">
        <f t="shared" si="75"/>
        <v>-4.3463293482432435E-5</v>
      </c>
      <c r="AZ92" s="28">
        <f t="shared" si="82"/>
        <v>-7.1893627458222132E-25</v>
      </c>
      <c r="BA92" s="29">
        <f t="shared" si="83"/>
        <v>0</v>
      </c>
      <c r="BB92" s="5">
        <f t="shared" si="56"/>
        <v>27.947937910468035</v>
      </c>
      <c r="BC92" s="5">
        <f t="shared" si="57"/>
        <v>-86.506661125246623</v>
      </c>
      <c r="BD92" s="5">
        <f t="shared" si="84"/>
        <v>93.493338874753377</v>
      </c>
      <c r="BE92" s="31"/>
      <c r="BF92" s="40">
        <f t="shared" si="85"/>
        <v>28</v>
      </c>
      <c r="BG92" s="40">
        <f t="shared" si="86"/>
        <v>-87</v>
      </c>
      <c r="BH92" s="40">
        <f t="shared" si="87"/>
        <v>93</v>
      </c>
      <c r="BL92" s="26">
        <f t="shared" si="50"/>
        <v>-1.5785706438589103E-7</v>
      </c>
      <c r="BM92" s="26">
        <f t="shared" si="51"/>
        <v>-1.0923516948071159E-2</v>
      </c>
      <c r="BO92" s="238" t="str">
        <f t="shared" si="58"/>
        <v>758.577575029184i</v>
      </c>
      <c r="BP92" s="238" t="str">
        <f t="shared" si="59"/>
        <v>0.999993839149458-0.00248503290933901i</v>
      </c>
      <c r="BQ92" s="238">
        <f t="shared" si="60"/>
        <v>-2.6693013319869543E-5</v>
      </c>
      <c r="BR92" s="238">
        <f t="shared" si="61"/>
        <v>-0.14238248176305862</v>
      </c>
    </row>
    <row r="93" spans="22:70" x14ac:dyDescent="0.3">
      <c r="V93" s="24">
        <v>1.89</v>
      </c>
      <c r="W93" s="30">
        <f t="shared" si="76"/>
        <v>776.2471166286922</v>
      </c>
      <c r="X93" s="25">
        <f t="shared" si="52"/>
        <v>31.048525809863797</v>
      </c>
      <c r="Y93" s="26">
        <f t="shared" si="62"/>
        <v>-2.3384734861828416</v>
      </c>
      <c r="Z93" s="26">
        <f t="shared" si="63"/>
        <v>-40.184551237968414</v>
      </c>
      <c r="AA93" s="26">
        <f t="shared" si="64"/>
        <v>4.5834413243539406E-5</v>
      </c>
      <c r="AB93" s="26">
        <f t="shared" si="65"/>
        <v>-0.18613409533276179</v>
      </c>
      <c r="AC93" s="26">
        <f t="shared" si="77"/>
        <v>5.000223436290915E-8</v>
      </c>
      <c r="AD93" s="26">
        <f t="shared" si="66"/>
        <v>6.1478771401048378E-3</v>
      </c>
      <c r="AE93" s="26">
        <f t="shared" si="78"/>
        <v>28.710098208096433</v>
      </c>
      <c r="AF93" s="26">
        <f t="shared" si="79"/>
        <v>-40.364537456161074</v>
      </c>
      <c r="AG93" s="26">
        <f t="shared" si="45"/>
        <v>63.934760580666506</v>
      </c>
      <c r="AH93" s="26">
        <f t="shared" si="67"/>
        <v>-67.78631941203632</v>
      </c>
      <c r="AI93" s="26">
        <f t="shared" si="68"/>
        <v>-89.976622036627916</v>
      </c>
      <c r="AJ93" s="26">
        <f t="shared" si="80"/>
        <v>2.9037388747499477</v>
      </c>
      <c r="AK93" s="26">
        <f t="shared" si="69"/>
        <v>44.288310485612271</v>
      </c>
      <c r="AL93" s="27">
        <f t="shared" si="70"/>
        <v>-1.033091724190219E-4</v>
      </c>
      <c r="AM93" s="26">
        <f t="shared" si="71"/>
        <v>-0.27944674616476683</v>
      </c>
      <c r="AN93" s="26">
        <f t="shared" si="46"/>
        <v>-6.6490626399392459E-7</v>
      </c>
      <c r="AO93" s="26">
        <f t="shared" si="47"/>
        <v>-2.2418713334349683E-2</v>
      </c>
      <c r="AP93" s="26">
        <f t="shared" si="53"/>
        <v>-0.94792393069854997</v>
      </c>
      <c r="AQ93" s="26">
        <f t="shared" si="54"/>
        <v>-45.990177010514756</v>
      </c>
      <c r="AR93" s="25">
        <f t="shared" si="48"/>
        <v>18.562359853877492</v>
      </c>
      <c r="AS93" s="25">
        <f t="shared" si="49"/>
        <v>-26.946600306339011</v>
      </c>
      <c r="AT93" s="56">
        <f t="shared" si="55"/>
        <v>27.762174277397882</v>
      </c>
      <c r="AU93" s="57">
        <f t="shared" si="81"/>
        <v>-86.35471446667583</v>
      </c>
      <c r="AV93" s="26">
        <f t="shared" si="72"/>
        <v>2.617184744225227E-12</v>
      </c>
      <c r="AW93" s="26">
        <f t="shared" si="73"/>
        <v>4.4475683642014509E-5</v>
      </c>
      <c r="AX93" s="27">
        <f t="shared" si="74"/>
        <v>-2.6171847442260159E-12</v>
      </c>
      <c r="AY93" s="26">
        <f t="shared" si="75"/>
        <v>-4.4475683642014509E-5</v>
      </c>
      <c r="AZ93" s="28">
        <f t="shared" si="82"/>
        <v>-7.8881041812307766E-25</v>
      </c>
      <c r="BA93" s="29">
        <f t="shared" si="83"/>
        <v>0</v>
      </c>
      <c r="BB93" s="5">
        <f t="shared" si="56"/>
        <v>27.76214616108901</v>
      </c>
      <c r="BC93" s="5">
        <f t="shared" si="57"/>
        <v>-86.511591406790544</v>
      </c>
      <c r="BD93" s="5">
        <f t="shared" si="84"/>
        <v>93.488408593209456</v>
      </c>
      <c r="BE93" s="41"/>
      <c r="BF93" s="40">
        <f t="shared" si="85"/>
        <v>28</v>
      </c>
      <c r="BG93" s="40">
        <f t="shared" si="86"/>
        <v>-87</v>
      </c>
      <c r="BH93" s="40">
        <f t="shared" si="87"/>
        <v>93</v>
      </c>
      <c r="BL93" s="26">
        <f t="shared" si="50"/>
        <v>-1.6529663877669963E-7</v>
      </c>
      <c r="BM93" s="26">
        <f t="shared" si="51"/>
        <v>-1.1177958337638568E-2</v>
      </c>
      <c r="BO93" s="238" t="str">
        <f t="shared" si="58"/>
        <v>776.247116628692i</v>
      </c>
      <c r="BP93" s="238" t="str">
        <f t="shared" si="59"/>
        <v>0.999993548799386-0.00254291602511991i</v>
      </c>
      <c r="BQ93" s="238">
        <f t="shared" si="60"/>
        <v>-2.7951012231671731E-5</v>
      </c>
      <c r="BR93" s="238">
        <f t="shared" si="61"/>
        <v>-0.14569898177706761</v>
      </c>
    </row>
    <row r="94" spans="22:70" x14ac:dyDescent="0.3">
      <c r="V94" s="24">
        <v>1.9</v>
      </c>
      <c r="W94" s="32">
        <f t="shared" si="76"/>
        <v>794.32823472428197</v>
      </c>
      <c r="X94" s="25">
        <f t="shared" si="52"/>
        <v>31.048525809863797</v>
      </c>
      <c r="Y94" s="26">
        <f t="shared" si="62"/>
        <v>-2.4228652940744295</v>
      </c>
      <c r="Z94" s="26">
        <f t="shared" si="63"/>
        <v>-40.836094385816388</v>
      </c>
      <c r="AA94" s="26">
        <f t="shared" si="64"/>
        <v>4.799451065408411E-5</v>
      </c>
      <c r="AB94" s="26">
        <f t="shared" si="65"/>
        <v>-0.19046968379982965</v>
      </c>
      <c r="AC94" s="26">
        <f t="shared" si="77"/>
        <v>5.2358767165004653E-8</v>
      </c>
      <c r="AD94" s="26">
        <f t="shared" si="66"/>
        <v>6.2910795937344529E-3</v>
      </c>
      <c r="AE94" s="26">
        <f t="shared" si="78"/>
        <v>28.62570856265879</v>
      </c>
      <c r="AF94" s="26">
        <f t="shared" si="79"/>
        <v>-41.020272990022484</v>
      </c>
      <c r="AG94" s="26">
        <f t="shared" si="45"/>
        <v>63.934760580666506</v>
      </c>
      <c r="AH94" s="26">
        <f t="shared" si="67"/>
        <v>-67.986319379494915</v>
      </c>
      <c r="AI94" s="26">
        <f t="shared" si="68"/>
        <v>-89.977154183985604</v>
      </c>
      <c r="AJ94" s="26">
        <f t="shared" si="80"/>
        <v>3.0024057845473018</v>
      </c>
      <c r="AK94" s="26">
        <f t="shared" si="69"/>
        <v>44.947879337999211</v>
      </c>
      <c r="AL94" s="27">
        <f t="shared" si="70"/>
        <v>-1.0817792307749276E-4</v>
      </c>
      <c r="AM94" s="26">
        <f t="shared" si="71"/>
        <v>-0.28595579020675754</v>
      </c>
      <c r="AN94" s="26">
        <f t="shared" si="46"/>
        <v>-6.9624232952107426E-7</v>
      </c>
      <c r="AO94" s="26">
        <f t="shared" si="47"/>
        <v>-2.2940912195815209E-2</v>
      </c>
      <c r="AP94" s="26">
        <f t="shared" si="53"/>
        <v>-1.049261888446515</v>
      </c>
      <c r="AQ94" s="26">
        <f t="shared" si="54"/>
        <v>-45.338171548388964</v>
      </c>
      <c r="AR94" s="25">
        <f t="shared" si="48"/>
        <v>18.562359853877492</v>
      </c>
      <c r="AS94" s="25">
        <f t="shared" si="49"/>
        <v>-26.946600306339011</v>
      </c>
      <c r="AT94" s="56">
        <f t="shared" si="55"/>
        <v>27.576446674212274</v>
      </c>
      <c r="AU94" s="57">
        <f t="shared" si="81"/>
        <v>-86.358444538411447</v>
      </c>
      <c r="AV94" s="26">
        <f t="shared" si="72"/>
        <v>2.74061865994401E-12</v>
      </c>
      <c r="AW94" s="26">
        <f t="shared" si="73"/>
        <v>4.551165539776879E-5</v>
      </c>
      <c r="AX94" s="27">
        <f t="shared" si="74"/>
        <v>-2.7406186599448744E-12</v>
      </c>
      <c r="AY94" s="26">
        <f t="shared" si="75"/>
        <v>-4.551165539776879E-5</v>
      </c>
      <c r="AZ94" s="28">
        <f t="shared" si="82"/>
        <v>-8.6433911663255821E-25</v>
      </c>
      <c r="BA94" s="29">
        <f t="shared" si="83"/>
        <v>0</v>
      </c>
      <c r="BB94" s="5">
        <f t="shared" si="56"/>
        <v>27.576417232827023</v>
      </c>
      <c r="BC94" s="5">
        <f t="shared" si="57"/>
        <v>-86.518975596836086</v>
      </c>
      <c r="BD94" s="5">
        <f t="shared" si="84"/>
        <v>93.481024403163914</v>
      </c>
      <c r="BE94" s="31"/>
      <c r="BF94" s="40">
        <f t="shared" si="85"/>
        <v>28</v>
      </c>
      <c r="BG94" s="40">
        <f t="shared" si="86"/>
        <v>-87</v>
      </c>
      <c r="BH94" s="40">
        <f t="shared" si="87"/>
        <v>93</v>
      </c>
      <c r="BL94" s="26">
        <f t="shared" si="50"/>
        <v>-1.730868281827868E-7</v>
      </c>
      <c r="BM94" s="26">
        <f t="shared" si="51"/>
        <v>-1.1438326428072578E-2</v>
      </c>
      <c r="BO94" s="238" t="str">
        <f t="shared" si="58"/>
        <v>794.328234724282i</v>
      </c>
      <c r="BP94" s="238" t="str">
        <f t="shared" si="59"/>
        <v>0.999993244765716-0.00260214735918967i</v>
      </c>
      <c r="BQ94" s="238">
        <f t="shared" si="60"/>
        <v>-2.926829842321347E-5</v>
      </c>
      <c r="BR94" s="238">
        <f t="shared" si="61"/>
        <v>-0.14909273199656145</v>
      </c>
    </row>
    <row r="95" spans="22:70" x14ac:dyDescent="0.3">
      <c r="V95" s="24">
        <v>1.91</v>
      </c>
      <c r="W95" s="30">
        <f t="shared" si="76"/>
        <v>812.83051616409966</v>
      </c>
      <c r="X95" s="25">
        <f t="shared" si="52"/>
        <v>31.048525809863797</v>
      </c>
      <c r="Y95" s="26">
        <f t="shared" si="62"/>
        <v>-2.5095111976851614</v>
      </c>
      <c r="Z95" s="26">
        <f t="shared" si="63"/>
        <v>-41.489813763814652</v>
      </c>
      <c r="AA95" s="26">
        <f t="shared" si="64"/>
        <v>5.0256409168999519E-5</v>
      </c>
      <c r="AB95" s="26">
        <f t="shared" si="65"/>
        <v>-0.19490625883712723</v>
      </c>
      <c r="AC95" s="26">
        <f t="shared" si="77"/>
        <v>5.4826359631428502E-8</v>
      </c>
      <c r="AD95" s="26">
        <f t="shared" si="66"/>
        <v>6.4376176609296683E-3</v>
      </c>
      <c r="AE95" s="26">
        <f t="shared" si="78"/>
        <v>28.539064923414163</v>
      </c>
      <c r="AF95" s="26">
        <f t="shared" si="79"/>
        <v>-41.678282404990853</v>
      </c>
      <c r="AG95" s="26">
        <f t="shared" si="45"/>
        <v>63.934760580666506</v>
      </c>
      <c r="AH95" s="26">
        <f t="shared" si="67"/>
        <v>-68.186319348418095</v>
      </c>
      <c r="AI95" s="26">
        <f t="shared" si="68"/>
        <v>-89.97767421819438</v>
      </c>
      <c r="AJ95" s="26">
        <f t="shared" si="80"/>
        <v>3.1033750683795835</v>
      </c>
      <c r="AK95" s="26">
        <f t="shared" si="69"/>
        <v>45.607475818065801</v>
      </c>
      <c r="AL95" s="27">
        <f t="shared" si="70"/>
        <v>-1.1327612503603483E-4</v>
      </c>
      <c r="AM95" s="26">
        <f t="shared" si="71"/>
        <v>-0.29261644171902773</v>
      </c>
      <c r="AN95" s="26">
        <f t="shared" si="46"/>
        <v>-7.2905521651241491E-7</v>
      </c>
      <c r="AO95" s="26">
        <f t="shared" si="47"/>
        <v>-2.3475274627383729E-2</v>
      </c>
      <c r="AP95" s="26">
        <f t="shared" si="53"/>
        <v>-1.1482977045522584</v>
      </c>
      <c r="AQ95" s="26">
        <f t="shared" si="54"/>
        <v>-44.686290116474993</v>
      </c>
      <c r="AR95" s="25">
        <f t="shared" si="48"/>
        <v>18.562359853877492</v>
      </c>
      <c r="AS95" s="25">
        <f t="shared" si="49"/>
        <v>-26.946600306339011</v>
      </c>
      <c r="AT95" s="56">
        <f t="shared" si="55"/>
        <v>27.390767218861903</v>
      </c>
      <c r="AU95" s="57">
        <f t="shared" si="81"/>
        <v>-86.364572521465846</v>
      </c>
      <c r="AV95" s="26">
        <f t="shared" si="72"/>
        <v>2.8698385404621081E-12</v>
      </c>
      <c r="AW95" s="26">
        <f t="shared" si="73"/>
        <v>4.6571758035632893E-5</v>
      </c>
      <c r="AX95" s="27">
        <f t="shared" si="74"/>
        <v>-2.8698385404630565E-12</v>
      </c>
      <c r="AY95" s="26">
        <f t="shared" si="75"/>
        <v>-4.6571758035632893E-5</v>
      </c>
      <c r="AZ95" s="28">
        <f t="shared" si="82"/>
        <v>-9.4834964759497509E-25</v>
      </c>
      <c r="BA95" s="29">
        <f t="shared" si="83"/>
        <v>0</v>
      </c>
      <c r="BB95" s="5">
        <f t="shared" si="56"/>
        <v>27.390736389951776</v>
      </c>
      <c r="BC95" s="5">
        <f t="shared" si="57"/>
        <v>-86.528842812473968</v>
      </c>
      <c r="BD95" s="5">
        <f t="shared" si="84"/>
        <v>93.471157187526032</v>
      </c>
      <c r="BE95" s="41"/>
      <c r="BF95" s="40">
        <f t="shared" si="85"/>
        <v>27</v>
      </c>
      <c r="BG95" s="40">
        <f t="shared" si="86"/>
        <v>-87</v>
      </c>
      <c r="BH95" s="40">
        <f t="shared" si="87"/>
        <v>93</v>
      </c>
      <c r="BL95" s="26">
        <f t="shared" si="50"/>
        <v>-1.8124416117821762E-7</v>
      </c>
      <c r="BM95" s="26">
        <f t="shared" si="51"/>
        <v>-1.170475926993809E-2</v>
      </c>
      <c r="BO95" s="238" t="str">
        <f t="shared" si="58"/>
        <v>812.8305161641i</v>
      </c>
      <c r="BP95" s="238" t="str">
        <f t="shared" si="59"/>
        <v>0.999992926403579-0.00266275831181889i</v>
      </c>
      <c r="BQ95" s="238">
        <f t="shared" si="60"/>
        <v>-3.0647665966014085E-5</v>
      </c>
      <c r="BR95" s="238">
        <f t="shared" si="61"/>
        <v>-0.15256553173819382</v>
      </c>
    </row>
    <row r="96" spans="22:70" x14ac:dyDescent="0.3">
      <c r="V96" s="24">
        <v>1.92</v>
      </c>
      <c r="W96" s="32">
        <f t="shared" si="76"/>
        <v>831.76377110267129</v>
      </c>
      <c r="X96" s="25">
        <f t="shared" si="52"/>
        <v>31.048525809863797</v>
      </c>
      <c r="Y96" s="26">
        <f t="shared" si="62"/>
        <v>-2.5984250983095452</v>
      </c>
      <c r="Z96" s="26">
        <f t="shared" si="63"/>
        <v>-42.145375235888331</v>
      </c>
      <c r="AA96" s="26">
        <f t="shared" si="64"/>
        <v>5.2624906413272323E-5</v>
      </c>
      <c r="AB96" s="26">
        <f t="shared" si="65"/>
        <v>-0.19944617256253383</v>
      </c>
      <c r="AC96" s="26">
        <f t="shared" si="77"/>
        <v>5.7410246131539917E-8</v>
      </c>
      <c r="AD96" s="26">
        <f t="shared" si="66"/>
        <v>6.5875690381056971E-3</v>
      </c>
      <c r="AE96" s="26">
        <f t="shared" si="78"/>
        <v>28.450153393870913</v>
      </c>
      <c r="AF96" s="26">
        <f t="shared" si="79"/>
        <v>-42.338233839412759</v>
      </c>
      <c r="AG96" s="26">
        <f t="shared" si="45"/>
        <v>63.934760580666506</v>
      </c>
      <c r="AH96" s="26">
        <f t="shared" si="67"/>
        <v>-68.386319318739965</v>
      </c>
      <c r="AI96" s="26">
        <f t="shared" si="68"/>
        <v>-89.978182414982896</v>
      </c>
      <c r="AJ96" s="26">
        <f t="shared" si="80"/>
        <v>3.2066456990337016</v>
      </c>
      <c r="AK96" s="26">
        <f t="shared" si="69"/>
        <v>46.266750388258089</v>
      </c>
      <c r="AL96" s="27">
        <f t="shared" si="70"/>
        <v>-1.1861459143458598E-4</v>
      </c>
      <c r="AM96" s="26">
        <f t="shared" si="71"/>
        <v>-0.2994322315466561</v>
      </c>
      <c r="AN96" s="26">
        <f t="shared" si="46"/>
        <v>-7.6341452821868246E-7</v>
      </c>
      <c r="AO96" s="26">
        <f t="shared" si="47"/>
        <v>-2.4022083954717523E-2</v>
      </c>
      <c r="AP96" s="26">
        <f t="shared" si="53"/>
        <v>-1.2450324170457201</v>
      </c>
      <c r="AQ96" s="26">
        <f t="shared" si="54"/>
        <v>-44.03488634222618</v>
      </c>
      <c r="AR96" s="25">
        <f t="shared" si="48"/>
        <v>18.562359853877492</v>
      </c>
      <c r="AS96" s="25">
        <f t="shared" si="49"/>
        <v>-26.946600306339011</v>
      </c>
      <c r="AT96" s="56">
        <f t="shared" si="55"/>
        <v>27.205120976825192</v>
      </c>
      <c r="AU96" s="57">
        <f t="shared" si="81"/>
        <v>-86.373120181638939</v>
      </c>
      <c r="AV96" s="26">
        <f t="shared" si="72"/>
        <v>3.0048443857795229E-12</v>
      </c>
      <c r="AW96" s="26">
        <f t="shared" si="73"/>
        <v>4.7656553636057537E-5</v>
      </c>
      <c r="AX96" s="27">
        <f t="shared" si="74"/>
        <v>-3.0048443857805626E-12</v>
      </c>
      <c r="AY96" s="26">
        <f t="shared" si="75"/>
        <v>-4.7656553636057537E-5</v>
      </c>
      <c r="AZ96" s="28">
        <f t="shared" si="82"/>
        <v>-1.0396303206599088E-24</v>
      </c>
      <c r="BA96" s="29">
        <f t="shared" si="83"/>
        <v>0</v>
      </c>
      <c r="BB96" s="5">
        <f t="shared" si="56"/>
        <v>27.205088694998636</v>
      </c>
      <c r="BC96" s="5">
        <f t="shared" si="57"/>
        <v>-86.541216801993301</v>
      </c>
      <c r="BD96" s="5">
        <f t="shared" si="84"/>
        <v>93.458783198006699</v>
      </c>
      <c r="BE96" s="31"/>
      <c r="BF96" s="40">
        <f t="shared" si="85"/>
        <v>27</v>
      </c>
      <c r="BG96" s="40">
        <f t="shared" si="86"/>
        <v>-87</v>
      </c>
      <c r="BH96" s="40">
        <f t="shared" si="87"/>
        <v>93</v>
      </c>
      <c r="BL96" s="26">
        <f t="shared" si="50"/>
        <v>-1.8978593297751696E-7</v>
      </c>
      <c r="BM96" s="26">
        <f t="shared" si="51"/>
        <v>-1.1977398129408394E-2</v>
      </c>
      <c r="BO96" s="238" t="str">
        <f t="shared" si="58"/>
        <v>831.763771102671i</v>
      </c>
      <c r="BP96" s="238" t="str">
        <f t="shared" si="59"/>
        <v>0.999992593037714-0.00272478101441498i</v>
      </c>
      <c r="BQ96" s="238">
        <f t="shared" si="60"/>
        <v>-3.2092040622740893E-5</v>
      </c>
      <c r="BR96" s="238">
        <f t="shared" si="61"/>
        <v>-0.15611922222495336</v>
      </c>
    </row>
    <row r="97" spans="22:70" x14ac:dyDescent="0.3">
      <c r="V97" s="24">
        <v>1.93</v>
      </c>
      <c r="W97" s="30">
        <f t="shared" si="76"/>
        <v>851.13803820237661</v>
      </c>
      <c r="X97" s="25">
        <f t="shared" si="52"/>
        <v>31.048525809863797</v>
      </c>
      <c r="Y97" s="26">
        <f t="shared" si="62"/>
        <v>-2.6896186013989598</v>
      </c>
      <c r="Z97" s="26">
        <f t="shared" si="63"/>
        <v>-42.802439874193638</v>
      </c>
      <c r="AA97" s="26">
        <f t="shared" si="64"/>
        <v>5.5105026109201845E-5</v>
      </c>
      <c r="AB97" s="26">
        <f t="shared" si="65"/>
        <v>-0.20409183187024099</v>
      </c>
      <c r="AC97" s="26">
        <f t="shared" si="77"/>
        <v>6.0115907902517047E-8</v>
      </c>
      <c r="AD97" s="26">
        <f t="shared" si="66"/>
        <v>6.7410132314593401E-3</v>
      </c>
      <c r="AE97" s="26">
        <f t="shared" si="78"/>
        <v>28.358962373606857</v>
      </c>
      <c r="AF97" s="26">
        <f t="shared" si="79"/>
        <v>-42.99979069283242</v>
      </c>
      <c r="AG97" s="26">
        <f t="shared" si="45"/>
        <v>63.934760580666506</v>
      </c>
      <c r="AH97" s="26">
        <f t="shared" si="67"/>
        <v>-68.586319290397583</v>
      </c>
      <c r="AI97" s="26">
        <f t="shared" si="68"/>
        <v>-89.978679043803552</v>
      </c>
      <c r="AJ97" s="26">
        <f t="shared" si="80"/>
        <v>3.3122142137898636</v>
      </c>
      <c r="AK97" s="26">
        <f t="shared" si="69"/>
        <v>46.925354363198615</v>
      </c>
      <c r="AL97" s="27">
        <f t="shared" si="70"/>
        <v>-1.2420464497065202E-4</v>
      </c>
      <c r="AM97" s="26">
        <f t="shared" si="71"/>
        <v>-0.30640677273958206</v>
      </c>
      <c r="AN97" s="26">
        <f t="shared" si="46"/>
        <v>-7.9939314178456472E-7</v>
      </c>
      <c r="AO97" s="26">
        <f t="shared" si="47"/>
        <v>-2.4581630102961174E-2</v>
      </c>
      <c r="AP97" s="26">
        <f t="shared" si="53"/>
        <v>-1.339469499979326</v>
      </c>
      <c r="AQ97" s="26">
        <f t="shared" si="54"/>
        <v>-43.384313083447481</v>
      </c>
      <c r="AR97" s="25">
        <f t="shared" si="48"/>
        <v>18.562359853877492</v>
      </c>
      <c r="AS97" s="25">
        <f t="shared" si="49"/>
        <v>-26.946600306339011</v>
      </c>
      <c r="AT97" s="56">
        <f t="shared" si="55"/>
        <v>27.019492873627531</v>
      </c>
      <c r="AU97" s="57">
        <f t="shared" si="81"/>
        <v>-86.3841037762799</v>
      </c>
      <c r="AV97" s="26">
        <f t="shared" si="72"/>
        <v>3.1475648508293592E-12</v>
      </c>
      <c r="AW97" s="26">
        <f t="shared" si="73"/>
        <v>4.8766617372029035E-5</v>
      </c>
      <c r="AX97" s="27">
        <f t="shared" si="74"/>
        <v>-3.1475648508304994E-12</v>
      </c>
      <c r="AY97" s="26">
        <f t="shared" si="75"/>
        <v>-4.8766617372029035E-5</v>
      </c>
      <c r="AZ97" s="28">
        <f t="shared" si="82"/>
        <v>-1.1402006197447252E-24</v>
      </c>
      <c r="BA97" s="29">
        <f t="shared" si="83"/>
        <v>0</v>
      </c>
      <c r="BB97" s="5">
        <f t="shared" si="56"/>
        <v>27.019459070411209</v>
      </c>
      <c r="BC97" s="5">
        <f t="shared" si="57"/>
        <v>-86.556115851404996</v>
      </c>
      <c r="BD97" s="5">
        <f t="shared" si="84"/>
        <v>93.443884148595004</v>
      </c>
      <c r="BE97" s="41"/>
      <c r="BF97" s="40">
        <f t="shared" si="85"/>
        <v>27</v>
      </c>
      <c r="BG97" s="40">
        <f t="shared" si="86"/>
        <v>-87</v>
      </c>
      <c r="BH97" s="40">
        <f t="shared" si="87"/>
        <v>93</v>
      </c>
      <c r="BL97" s="26">
        <f t="shared" si="50"/>
        <v>-1.9873026811696752E-7</v>
      </c>
      <c r="BM97" s="26">
        <f t="shared" si="51"/>
        <v>-1.2256387563166172E-2</v>
      </c>
      <c r="BO97" s="238" t="str">
        <f t="shared" si="58"/>
        <v>851.138038202377i</v>
      </c>
      <c r="BP97" s="238" t="str">
        <f t="shared" si="59"/>
        <v>0.999992243961037-0.00278824834653328i</v>
      </c>
      <c r="BQ97" s="238">
        <f t="shared" si="60"/>
        <v>-3.3604486052035004E-5</v>
      </c>
      <c r="BR97" s="238">
        <f t="shared" si="61"/>
        <v>-0.15975568756192193</v>
      </c>
    </row>
    <row r="98" spans="22:70" x14ac:dyDescent="0.3">
      <c r="V98" s="24">
        <v>1.94</v>
      </c>
      <c r="W98" s="32">
        <f t="shared" si="76"/>
        <v>870.96358995608068</v>
      </c>
      <c r="X98" s="25">
        <f t="shared" si="52"/>
        <v>31.048525809863797</v>
      </c>
      <c r="Y98" s="26">
        <f t="shared" si="62"/>
        <v>-2.7831009683076973</v>
      </c>
      <c r="Z98" s="26">
        <f t="shared" si="63"/>
        <v>-43.460664816700763</v>
      </c>
      <c r="AA98" s="26">
        <f t="shared" si="64"/>
        <v>5.7702028727350513E-5</v>
      </c>
      <c r="AB98" s="26">
        <f t="shared" si="65"/>
        <v>-0.2088456997058302</v>
      </c>
      <c r="AC98" s="26">
        <f t="shared" si="77"/>
        <v>6.2949082692630524E-8</v>
      </c>
      <c r="AD98" s="26">
        <f t="shared" si="66"/>
        <v>6.898031599124178E-3</v>
      </c>
      <c r="AE98" s="26">
        <f t="shared" si="78"/>
        <v>28.265482606533912</v>
      </c>
      <c r="AF98" s="26">
        <f t="shared" si="79"/>
        <v>-43.662612484807475</v>
      </c>
      <c r="AG98" s="26">
        <f t="shared" si="45"/>
        <v>63.934760580666506</v>
      </c>
      <c r="AH98" s="26">
        <f t="shared" si="67"/>
        <v>-68.78631926333081</v>
      </c>
      <c r="AI98" s="26">
        <f t="shared" si="68"/>
        <v>-89.979164367975173</v>
      </c>
      <c r="AJ98" s="26">
        <f t="shared" si="80"/>
        <v>3.4200747290655018</v>
      </c>
      <c r="AK98" s="26">
        <f t="shared" si="69"/>
        <v>47.582940829542196</v>
      </c>
      <c r="AL98" s="27">
        <f t="shared" si="70"/>
        <v>-1.3005814190076556E-4</v>
      </c>
      <c r="AM98" s="26">
        <f t="shared" si="71"/>
        <v>-0.3135437624646068</v>
      </c>
      <c r="AN98" s="26">
        <f t="shared" si="46"/>
        <v>-8.3706737700622477E-7</v>
      </c>
      <c r="AO98" s="26">
        <f t="shared" si="47"/>
        <v>-2.5154209750461776E-2</v>
      </c>
      <c r="AP98" s="26">
        <f t="shared" si="53"/>
        <v>-1.4316148488080804</v>
      </c>
      <c r="AQ98" s="26">
        <f t="shared" si="54"/>
        <v>-42.734921510648043</v>
      </c>
      <c r="AR98" s="25">
        <f t="shared" si="48"/>
        <v>18.562359853877492</v>
      </c>
      <c r="AS98" s="25">
        <f t="shared" si="49"/>
        <v>-26.946600306339011</v>
      </c>
      <c r="AT98" s="56">
        <f t="shared" si="55"/>
        <v>26.83386775772583</v>
      </c>
      <c r="AU98" s="57">
        <f t="shared" si="81"/>
        <v>-86.397533995455518</v>
      </c>
      <c r="AV98" s="26">
        <f t="shared" si="72"/>
        <v>3.2941426257454039E-12</v>
      </c>
      <c r="AW98" s="26">
        <f t="shared" si="73"/>
        <v>4.9902537814033621E-5</v>
      </c>
      <c r="AX98" s="27">
        <f t="shared" si="74"/>
        <v>-3.2941426257466535E-12</v>
      </c>
      <c r="AY98" s="26">
        <f t="shared" si="75"/>
        <v>-4.9902537814033621E-5</v>
      </c>
      <c r="AZ98" s="28">
        <f t="shared" si="82"/>
        <v>-1.249656648065951E-24</v>
      </c>
      <c r="BA98" s="29">
        <f t="shared" si="83"/>
        <v>0</v>
      </c>
      <c r="BB98" s="5">
        <f t="shared" si="56"/>
        <v>26.833832361419415</v>
      </c>
      <c r="BC98" s="5">
        <f t="shared" si="57"/>
        <v>-86.573552726685293</v>
      </c>
      <c r="BD98" s="5">
        <f t="shared" si="84"/>
        <v>93.426447273314707</v>
      </c>
      <c r="BE98" s="31"/>
      <c r="BF98" s="40">
        <f t="shared" si="85"/>
        <v>27</v>
      </c>
      <c r="BG98" s="40">
        <f t="shared" si="86"/>
        <v>-87</v>
      </c>
      <c r="BH98" s="40">
        <f t="shared" si="87"/>
        <v>93</v>
      </c>
      <c r="BL98" s="26">
        <f t="shared" si="50"/>
        <v>-2.0809613877684439E-7</v>
      </c>
      <c r="BM98" s="26">
        <f t="shared" si="51"/>
        <v>-1.2541875495049115E-2</v>
      </c>
      <c r="BO98" s="238" t="str">
        <f t="shared" si="58"/>
        <v>870.963589956081i</v>
      </c>
      <c r="BP98" s="238" t="str">
        <f t="shared" si="59"/>
        <v>0.999991878433143-0.00285319395328296i</v>
      </c>
      <c r="BQ98" s="238">
        <f t="shared" si="60"/>
        <v>-3.5188210276631396E-5</v>
      </c>
      <c r="BR98" s="238">
        <f t="shared" si="61"/>
        <v>-0.16347685573472989</v>
      </c>
    </row>
    <row r="99" spans="22:70" x14ac:dyDescent="0.3">
      <c r="V99" s="24">
        <v>1.95</v>
      </c>
      <c r="W99" s="30">
        <f t="shared" si="76"/>
        <v>891.25093813374565</v>
      </c>
      <c r="X99" s="25">
        <f t="shared" si="52"/>
        <v>31.048525809863797</v>
      </c>
      <c r="Y99" s="26">
        <f t="shared" si="62"/>
        <v>-2.8788790775191249</v>
      </c>
      <c r="Z99" s="26">
        <f t="shared" si="63"/>
        <v>-44.119704149736158</v>
      </c>
      <c r="AA99" s="26">
        <f t="shared" si="64"/>
        <v>6.0421422644633026E-5</v>
      </c>
      <c r="AB99" s="26">
        <f t="shared" si="65"/>
        <v>-0.21371029637099251</v>
      </c>
      <c r="AC99" s="26">
        <f t="shared" si="77"/>
        <v>6.5915782119136437E-8</v>
      </c>
      <c r="AD99" s="26">
        <f t="shared" si="66"/>
        <v>7.0587073943076889E-3</v>
      </c>
      <c r="AE99" s="26">
        <f t="shared" si="78"/>
        <v>28.169707219683101</v>
      </c>
      <c r="AF99" s="26">
        <f t="shared" si="79"/>
        <v>-44.326355738712842</v>
      </c>
      <c r="AG99" s="26">
        <f t="shared" si="45"/>
        <v>63.934760580666506</v>
      </c>
      <c r="AH99" s="26">
        <f t="shared" si="67"/>
        <v>-68.986319237482249</v>
      </c>
      <c r="AI99" s="26">
        <f t="shared" si="68"/>
        <v>-89.979638644822799</v>
      </c>
      <c r="AJ99" s="26">
        <f t="shared" si="80"/>
        <v>3.5302189652213327</v>
      </c>
      <c r="AK99" s="26">
        <f t="shared" si="69"/>
        <v>48.239165554430897</v>
      </c>
      <c r="AL99" s="27">
        <f t="shared" si="70"/>
        <v>-1.3618749718806162E-4</v>
      </c>
      <c r="AM99" s="26">
        <f t="shared" si="71"/>
        <v>-0.32084698396173217</v>
      </c>
      <c r="AN99" s="26">
        <f t="shared" si="46"/>
        <v>-8.7651714387363299E-7</v>
      </c>
      <c r="AO99" s="26">
        <f t="shared" si="47"/>
        <v>-2.57401264860697E-2</v>
      </c>
      <c r="AP99" s="26">
        <f t="shared" si="53"/>
        <v>-1.5214767556087425</v>
      </c>
      <c r="AQ99" s="26">
        <f t="shared" si="54"/>
        <v>-42.087060200839701</v>
      </c>
      <c r="AR99" s="25">
        <f t="shared" si="48"/>
        <v>18.562359853877492</v>
      </c>
      <c r="AS99" s="25">
        <f t="shared" si="49"/>
        <v>-26.946600306339011</v>
      </c>
      <c r="AT99" s="56">
        <f t="shared" si="55"/>
        <v>26.648230464074359</v>
      </c>
      <c r="AU99" s="57">
        <f t="shared" si="81"/>
        <v>-86.41341593955255</v>
      </c>
      <c r="AV99" s="26">
        <f t="shared" si="72"/>
        <v>3.4484350203938704E-12</v>
      </c>
      <c r="AW99" s="26">
        <f t="shared" si="73"/>
        <v>5.1064917242125343E-5</v>
      </c>
      <c r="AX99" s="27">
        <f t="shared" si="74"/>
        <v>-3.4484350203952396E-12</v>
      </c>
      <c r="AY99" s="26">
        <f t="shared" si="75"/>
        <v>-5.1064917242125343E-5</v>
      </c>
      <c r="AZ99" s="28">
        <f t="shared" si="82"/>
        <v>-1.3692100959740058E-24</v>
      </c>
      <c r="BA99" s="29">
        <f t="shared" si="83"/>
        <v>0</v>
      </c>
      <c r="BB99" s="5">
        <f t="shared" si="56"/>
        <v>26.648193399598458</v>
      </c>
      <c r="BC99" s="5">
        <f t="shared" si="57"/>
        <v>-86.593534652478269</v>
      </c>
      <c r="BD99" s="5">
        <f t="shared" si="84"/>
        <v>93.406465347521731</v>
      </c>
      <c r="BE99" s="41"/>
      <c r="BF99" s="40">
        <f t="shared" si="85"/>
        <v>27</v>
      </c>
      <c r="BG99" s="40">
        <f t="shared" si="86"/>
        <v>-87</v>
      </c>
      <c r="BH99" s="40">
        <f t="shared" si="87"/>
        <v>93</v>
      </c>
      <c r="BL99" s="26">
        <f t="shared" si="50"/>
        <v>-2.1790340624751063E-7</v>
      </c>
      <c r="BM99" s="26">
        <f t="shared" si="51"/>
        <v>-1.2834013294480856E-2</v>
      </c>
      <c r="BO99" s="238" t="str">
        <f t="shared" si="58"/>
        <v>891.250938133746i</v>
      </c>
      <c r="BP99" s="238" t="str">
        <f t="shared" si="59"/>
        <v>0.999991495678737-0.00291965226313696i</v>
      </c>
      <c r="BQ99" s="238">
        <f t="shared" si="60"/>
        <v>-3.6846572495780335E-5</v>
      </c>
      <c r="BR99" s="238">
        <f t="shared" si="61"/>
        <v>-0.16728469963124518</v>
      </c>
    </row>
    <row r="100" spans="22:70" x14ac:dyDescent="0.3">
      <c r="V100" s="24">
        <v>1.96</v>
      </c>
      <c r="W100" s="32">
        <f t="shared" si="76"/>
        <v>912.01083935590975</v>
      </c>
      <c r="X100" s="25">
        <f t="shared" si="52"/>
        <v>31.048525809863797</v>
      </c>
      <c r="Y100" s="26">
        <f t="shared" si="62"/>
        <v>-2.9769573956950119</v>
      </c>
      <c r="Z100" s="26">
        <f t="shared" si="63"/>
        <v>-44.779209810023623</v>
      </c>
      <c r="AA100" s="26">
        <f t="shared" si="64"/>
        <v>6.3268975823035364E-5</v>
      </c>
      <c r="AB100" s="26">
        <f t="shared" si="65"/>
        <v>-0.21868820085857529</v>
      </c>
      <c r="AC100" s="26">
        <f t="shared" si="77"/>
        <v>6.9022295525584863E-8</v>
      </c>
      <c r="AD100" s="26">
        <f t="shared" si="66"/>
        <v>7.2231258094331615E-3</v>
      </c>
      <c r="AE100" s="26">
        <f t="shared" si="78"/>
        <v>28.071631752166901</v>
      </c>
      <c r="AF100" s="26">
        <f t="shared" si="79"/>
        <v>-44.990674885072764</v>
      </c>
      <c r="AG100" s="26">
        <f t="shared" si="45"/>
        <v>63.934760580666506</v>
      </c>
      <c r="AH100" s="26">
        <f t="shared" si="67"/>
        <v>-69.186319212797059</v>
      </c>
      <c r="AI100" s="26">
        <f t="shared" si="68"/>
        <v>-89.980102125814042</v>
      </c>
      <c r="AJ100" s="26">
        <f t="shared" si="80"/>
        <v>3.6426362813078992</v>
      </c>
      <c r="AK100" s="26">
        <f t="shared" si="69"/>
        <v>48.893687876780319</v>
      </c>
      <c r="AL100" s="27">
        <f t="shared" si="70"/>
        <v>-1.4260571081819653E-4</v>
      </c>
      <c r="AM100" s="26">
        <f t="shared" si="71"/>
        <v>-0.32832030854585376</v>
      </c>
      <c r="AN100" s="26">
        <f t="shared" si="46"/>
        <v>-9.1782611807842372E-7</v>
      </c>
      <c r="AO100" s="26">
        <f t="shared" si="47"/>
        <v>-2.6339690970103226E-2</v>
      </c>
      <c r="AP100" s="26">
        <f t="shared" si="53"/>
        <v>-1.6090658743595905</v>
      </c>
      <c r="AQ100" s="26">
        <f t="shared" si="54"/>
        <v>-41.441074248549683</v>
      </c>
      <c r="AR100" s="25">
        <f t="shared" si="48"/>
        <v>18.562359853877492</v>
      </c>
      <c r="AS100" s="25">
        <f t="shared" si="49"/>
        <v>-26.946600306339011</v>
      </c>
      <c r="AT100" s="56">
        <f t="shared" si="55"/>
        <v>26.462565877807311</v>
      </c>
      <c r="AU100" s="57">
        <f t="shared" si="81"/>
        <v>-86.431749133622446</v>
      </c>
      <c r="AV100" s="26">
        <f t="shared" si="72"/>
        <v>3.6123706897078625E-12</v>
      </c>
      <c r="AW100" s="26">
        <f t="shared" si="73"/>
        <v>5.2254371965262863E-5</v>
      </c>
      <c r="AX100" s="27">
        <f t="shared" si="74"/>
        <v>-3.6123706897093646E-12</v>
      </c>
      <c r="AY100" s="26">
        <f t="shared" si="75"/>
        <v>-5.2254371965262863E-5</v>
      </c>
      <c r="AZ100" s="28">
        <f t="shared" si="82"/>
        <v>-1.5020921377366748E-24</v>
      </c>
      <c r="BA100" s="29">
        <f t="shared" si="83"/>
        <v>0</v>
      </c>
      <c r="BB100" s="5">
        <f t="shared" si="56"/>
        <v>26.462527066544187</v>
      </c>
      <c r="BC100" s="5">
        <f t="shared" si="57"/>
        <v>-86.616063327566209</v>
      </c>
      <c r="BD100" s="5">
        <f t="shared" si="84"/>
        <v>93.383936672433791</v>
      </c>
      <c r="BE100" s="31"/>
      <c r="BF100" s="40">
        <f t="shared" si="85"/>
        <v>26</v>
      </c>
      <c r="BG100" s="40">
        <f t="shared" si="86"/>
        <v>-87</v>
      </c>
      <c r="BH100" s="40">
        <f t="shared" si="87"/>
        <v>93</v>
      </c>
      <c r="BL100" s="26">
        <f t="shared" si="50"/>
        <v>-2.2817287686042619E-7</v>
      </c>
      <c r="BM100" s="26">
        <f t="shared" si="51"/>
        <v>-1.313295585672875E-2</v>
      </c>
      <c r="BO100" s="238" t="str">
        <f t="shared" si="58"/>
        <v>912.01083935591i</v>
      </c>
      <c r="BP100" s="238" t="str">
        <f t="shared" si="59"/>
        <v>0.999991094885984-0.00298765850615521i</v>
      </c>
      <c r="BQ100" s="238">
        <f t="shared" si="60"/>
        <v>-3.8583090249688249E-5</v>
      </c>
      <c r="BR100" s="238">
        <f t="shared" si="61"/>
        <v>-0.17118123808703223</v>
      </c>
    </row>
    <row r="101" spans="22:70" x14ac:dyDescent="0.3">
      <c r="V101" s="24">
        <v>1.97</v>
      </c>
      <c r="W101" s="30">
        <f t="shared" si="76"/>
        <v>933.25430079699174</v>
      </c>
      <c r="X101" s="25">
        <f t="shared" si="52"/>
        <v>31.048525809863797</v>
      </c>
      <c r="Y101" s="26">
        <f t="shared" si="62"/>
        <v>-3.0773379588061127</v>
      </c>
      <c r="Z101" s="26">
        <f t="shared" si="63"/>
        <v>-45.438832500533074</v>
      </c>
      <c r="AA101" s="26">
        <f t="shared" si="64"/>
        <v>6.6250728047526601E-5</v>
      </c>
      <c r="AB101" s="26">
        <f t="shared" si="65"/>
        <v>-0.22378205221865896</v>
      </c>
      <c r="AC101" s="26">
        <f t="shared" si="77"/>
        <v>7.2275216982987181E-8</v>
      </c>
      <c r="AD101" s="26">
        <f t="shared" si="66"/>
        <v>7.3913740213097994E-3</v>
      </c>
      <c r="AE101" s="26">
        <f t="shared" si="78"/>
        <v>27.971254174060949</v>
      </c>
      <c r="AF101" s="26">
        <f t="shared" si="79"/>
        <v>-45.655223178730424</v>
      </c>
      <c r="AG101" s="26">
        <f t="shared" si="45"/>
        <v>63.934760580666506</v>
      </c>
      <c r="AH101" s="26">
        <f t="shared" si="67"/>
        <v>-69.386319189222888</v>
      </c>
      <c r="AI101" s="26">
        <f t="shared" si="68"/>
        <v>-89.980555056692396</v>
      </c>
      <c r="AJ101" s="26">
        <f t="shared" si="80"/>
        <v>3.7573137194442019</v>
      </c>
      <c r="AK101" s="26">
        <f t="shared" si="69"/>
        <v>49.546171575833846</v>
      </c>
      <c r="AL101" s="27">
        <f t="shared" si="70"/>
        <v>-1.4932639537045225E-4</v>
      </c>
      <c r="AM101" s="26">
        <f t="shared" si="71"/>
        <v>-0.33596769765485029</v>
      </c>
      <c r="AN101" s="26">
        <f t="shared" si="46"/>
        <v>-9.6108192712937727E-7</v>
      </c>
      <c r="AO101" s="26">
        <f t="shared" si="47"/>
        <v>-2.6953221099062452E-2</v>
      </c>
      <c r="AP101" s="26">
        <f t="shared" si="53"/>
        <v>-1.6943951765894782</v>
      </c>
      <c r="AQ101" s="26">
        <f t="shared" si="54"/>
        <v>-40.797304399612464</v>
      </c>
      <c r="AR101" s="25">
        <f t="shared" si="48"/>
        <v>18.562359853877492</v>
      </c>
      <c r="AS101" s="25">
        <f t="shared" si="49"/>
        <v>-26.946600306339011</v>
      </c>
      <c r="AT101" s="56">
        <f t="shared" si="55"/>
        <v>26.276858997471471</v>
      </c>
      <c r="AU101" s="57">
        <f t="shared" si="81"/>
        <v>-86.452527578342881</v>
      </c>
      <c r="AV101" s="26">
        <f t="shared" si="72"/>
        <v>3.7820923238211681E-12</v>
      </c>
      <c r="AW101" s="26">
        <f t="shared" si="73"/>
        <v>5.3471532648084727E-5</v>
      </c>
      <c r="AX101" s="27">
        <f t="shared" si="74"/>
        <v>-3.7820923238228152E-12</v>
      </c>
      <c r="AY101" s="26">
        <f t="shared" si="75"/>
        <v>-5.3471532648084727E-5</v>
      </c>
      <c r="AZ101" s="28">
        <f t="shared" si="82"/>
        <v>-1.6470910830035385E-24</v>
      </c>
      <c r="BA101" s="29">
        <f t="shared" si="83"/>
        <v>0</v>
      </c>
      <c r="BB101" s="5">
        <f t="shared" si="56"/>
        <v>26.276818357098328</v>
      </c>
      <c r="BC101" s="5">
        <f t="shared" si="57"/>
        <v>-86.641134976983039</v>
      </c>
      <c r="BD101" s="5">
        <f t="shared" si="84"/>
        <v>93.358865023016961</v>
      </c>
      <c r="BE101" s="41"/>
      <c r="BF101" s="40">
        <f t="shared" si="85"/>
        <v>26</v>
      </c>
      <c r="BG101" s="40">
        <f t="shared" si="86"/>
        <v>-87</v>
      </c>
      <c r="BH101" s="40">
        <f t="shared" si="87"/>
        <v>93</v>
      </c>
      <c r="BL101" s="26">
        <f t="shared" si="50"/>
        <v>-2.3892633284664423E-7</v>
      </c>
      <c r="BM101" s="26">
        <f t="shared" si="51"/>
        <v>-1.3438861685031153E-2</v>
      </c>
      <c r="BO101" s="238" t="str">
        <f t="shared" si="58"/>
        <v>933.254300796992i</v>
      </c>
      <c r="BP101" s="238" t="str">
        <f t="shared" si="59"/>
        <v>0.999990675204795-0.00305724873263054i</v>
      </c>
      <c r="BQ101" s="238">
        <f t="shared" si="60"/>
        <v>-4.0401446808689936E-5</v>
      </c>
      <c r="BR101" s="238">
        <f t="shared" si="61"/>
        <v>-0.17516853695512336</v>
      </c>
    </row>
    <row r="102" spans="22:70" x14ac:dyDescent="0.3">
      <c r="V102" s="24">
        <v>1.98</v>
      </c>
      <c r="W102" s="32">
        <f t="shared" si="76"/>
        <v>954.99258602143652</v>
      </c>
      <c r="X102" s="25">
        <f t="shared" si="52"/>
        <v>31.048525809863797</v>
      </c>
      <c r="Y102" s="26">
        <f t="shared" si="62"/>
        <v>-3.1800203635129161</v>
      </c>
      <c r="Z102" s="26">
        <f t="shared" si="63"/>
        <v>-46.098222614280942</v>
      </c>
      <c r="AA102" s="26">
        <f t="shared" si="64"/>
        <v>6.9373003730866596E-5</v>
      </c>
      <c r="AB102" s="26">
        <f t="shared" si="65"/>
        <v>-0.22899455095637955</v>
      </c>
      <c r="AC102" s="26">
        <f t="shared" si="77"/>
        <v>7.5681443361159622E-8</v>
      </c>
      <c r="AD102" s="26">
        <f t="shared" si="66"/>
        <v>7.5635412373549395E-3</v>
      </c>
      <c r="AE102" s="26">
        <f t="shared" si="78"/>
        <v>27.868574895036055</v>
      </c>
      <c r="AF102" s="26">
        <f t="shared" si="79"/>
        <v>-46.319653623999969</v>
      </c>
      <c r="AG102" s="26">
        <f t="shared" si="45"/>
        <v>63.934760580666506</v>
      </c>
      <c r="AH102" s="26">
        <f t="shared" si="67"/>
        <v>-69.586319166709728</v>
      </c>
      <c r="AI102" s="26">
        <f t="shared" si="68"/>
        <v>-89.980997677607604</v>
      </c>
      <c r="AJ102" s="26">
        <f t="shared" si="80"/>
        <v>3.8742360584377527</v>
      </c>
      <c r="AK102" s="26">
        <f t="shared" si="69"/>
        <v>50.19628571168829</v>
      </c>
      <c r="AL102" s="27">
        <f t="shared" si="70"/>
        <v>-1.5636380488265718E-4</v>
      </c>
      <c r="AM102" s="26">
        <f t="shared" si="71"/>
        <v>-0.34379320494513188</v>
      </c>
      <c r="AN102" s="26">
        <f t="shared" si="46"/>
        <v>-1.0063763171813762E-6</v>
      </c>
      <c r="AO102" s="26">
        <f t="shared" si="47"/>
        <v>-2.7581042174179622E-2</v>
      </c>
      <c r="AP102" s="26">
        <f t="shared" si="53"/>
        <v>-1.7774798977866697</v>
      </c>
      <c r="AQ102" s="26">
        <f t="shared" si="54"/>
        <v>-40.15608621303862</v>
      </c>
      <c r="AR102" s="25">
        <f t="shared" si="48"/>
        <v>18.562359853877492</v>
      </c>
      <c r="AS102" s="25">
        <f t="shared" si="49"/>
        <v>-26.946600306339011</v>
      </c>
      <c r="AT102" s="56">
        <f t="shared" si="55"/>
        <v>26.091094997249385</v>
      </c>
      <c r="AU102" s="57">
        <f t="shared" si="81"/>
        <v>-86.475739837038589</v>
      </c>
      <c r="AV102" s="26">
        <f t="shared" si="72"/>
        <v>3.9614572326000001E-12</v>
      </c>
      <c r="AW102" s="26">
        <f t="shared" si="73"/>
        <v>5.4717044645295895E-5</v>
      </c>
      <c r="AX102" s="27">
        <f t="shared" si="74"/>
        <v>-3.9614572326018064E-12</v>
      </c>
      <c r="AY102" s="26">
        <f t="shared" si="75"/>
        <v>-5.4717044645295895E-5</v>
      </c>
      <c r="AZ102" s="28">
        <f t="shared" si="82"/>
        <v>-1.8062264156919628E-24</v>
      </c>
      <c r="BA102" s="29">
        <f t="shared" si="83"/>
        <v>0</v>
      </c>
      <c r="BB102" s="5">
        <f t="shared" si="56"/>
        <v>26.09105244156374</v>
      </c>
      <c r="BC102" s="5">
        <f t="shared" si="57"/>
        <v>-86.668740440213909</v>
      </c>
      <c r="BD102" s="5">
        <f t="shared" si="84"/>
        <v>93.331259559786091</v>
      </c>
      <c r="BE102" s="31"/>
      <c r="BF102" s="40">
        <f t="shared" si="85"/>
        <v>26</v>
      </c>
      <c r="BG102" s="40">
        <f t="shared" si="86"/>
        <v>-87</v>
      </c>
      <c r="BH102" s="40">
        <f t="shared" si="87"/>
        <v>93</v>
      </c>
      <c r="BL102" s="26">
        <f t="shared" si="50"/>
        <v>-2.5018658441051308E-7</v>
      </c>
      <c r="BM102" s="26">
        <f t="shared" si="51"/>
        <v>-1.3751892974637546E-2</v>
      </c>
      <c r="BO102" s="238" t="str">
        <f t="shared" si="58"/>
        <v>954.992586021437i</v>
      </c>
      <c r="BP102" s="238" t="str">
        <f t="shared" si="59"/>
        <v>0.999990235745017-0.00312845983216714i</v>
      </c>
      <c r="BQ102" s="238">
        <f t="shared" si="60"/>
        <v>-4.2305499062955318E-5</v>
      </c>
      <c r="BR102" s="238">
        <f t="shared" si="61"/>
        <v>-0.17924871020067884</v>
      </c>
    </row>
    <row r="103" spans="22:70" x14ac:dyDescent="0.3">
      <c r="V103" s="24">
        <v>1.99</v>
      </c>
      <c r="W103" s="30">
        <f t="shared" si="76"/>
        <v>977.23722095581127</v>
      </c>
      <c r="X103" s="25">
        <f t="shared" si="52"/>
        <v>31.048525809863797</v>
      </c>
      <c r="Y103" s="26">
        <f t="shared" si="62"/>
        <v>-3.2850017688741149</v>
      </c>
      <c r="Z103" s="26">
        <f t="shared" si="63"/>
        <v>-46.757031160131689</v>
      </c>
      <c r="AA103" s="26">
        <f t="shared" si="64"/>
        <v>7.2642425327727777E-5</v>
      </c>
      <c r="AB103" s="26">
        <f t="shared" si="65"/>
        <v>-0.23432846046223552</v>
      </c>
      <c r="AC103" s="26">
        <f t="shared" si="77"/>
        <v>7.9248199401235355E-8</v>
      </c>
      <c r="AD103" s="26">
        <f t="shared" si="66"/>
        <v>7.7397187428929985E-3</v>
      </c>
      <c r="AE103" s="26">
        <f t="shared" si="78"/>
        <v>27.763596762663209</v>
      </c>
      <c r="AF103" s="26">
        <f t="shared" si="79"/>
        <v>-46.983619901851036</v>
      </c>
      <c r="AG103" s="26">
        <f t="shared" si="45"/>
        <v>63.934760580666506</v>
      </c>
      <c r="AH103" s="26">
        <f t="shared" si="67"/>
        <v>-69.786319145209831</v>
      </c>
      <c r="AI103" s="26">
        <f t="shared" si="68"/>
        <v>-89.98143022324291</v>
      </c>
      <c r="AJ103" s="26">
        <f t="shared" si="80"/>
        <v>3.9933858761791408</v>
      </c>
      <c r="AK103" s="26">
        <f t="shared" si="69"/>
        <v>50.843705432821878</v>
      </c>
      <c r="AL103" s="27">
        <f t="shared" si="70"/>
        <v>-1.6373286506302329E-4</v>
      </c>
      <c r="AM103" s="26">
        <f t="shared" si="71"/>
        <v>-0.3518009784357391</v>
      </c>
      <c r="AN103" s="26">
        <f t="shared" si="46"/>
        <v>-1.0538053651877892E-6</v>
      </c>
      <c r="AO103" s="26">
        <f t="shared" si="47"/>
        <v>-2.8223487073895579E-2</v>
      </c>
      <c r="AP103" s="26">
        <f t="shared" si="53"/>
        <v>-1.8583374750346122</v>
      </c>
      <c r="AQ103" s="26">
        <f t="shared" si="54"/>
        <v>-39.517749255930667</v>
      </c>
      <c r="AR103" s="25">
        <f t="shared" si="48"/>
        <v>18.562359853877492</v>
      </c>
      <c r="AS103" s="25">
        <f t="shared" si="49"/>
        <v>-26.946600306339011</v>
      </c>
      <c r="AT103" s="56">
        <f t="shared" si="55"/>
        <v>25.905259287628596</v>
      </c>
      <c r="AU103" s="57">
        <f t="shared" si="81"/>
        <v>-86.50136915778171</v>
      </c>
      <c r="AV103" s="26">
        <f t="shared" si="72"/>
        <v>4.1466081061781449E-12</v>
      </c>
      <c r="AW103" s="26">
        <f t="shared" si="73"/>
        <v>5.5991568343843654E-5</v>
      </c>
      <c r="AX103" s="27">
        <f t="shared" si="74"/>
        <v>-4.146608106180124E-12</v>
      </c>
      <c r="AY103" s="26">
        <f t="shared" si="75"/>
        <v>-5.5991568343843654E-5</v>
      </c>
      <c r="AZ103" s="28">
        <f t="shared" si="82"/>
        <v>-1.9790942390184744E-24</v>
      </c>
      <c r="BA103" s="29">
        <f t="shared" si="83"/>
        <v>0</v>
      </c>
      <c r="BB103" s="5">
        <f t="shared" si="56"/>
        <v>25.905214726365443</v>
      </c>
      <c r="BC103" s="5">
        <f t="shared" si="57"/>
        <v>-86.698865294501616</v>
      </c>
      <c r="BD103" s="5">
        <f t="shared" si="84"/>
        <v>93.301134705498384</v>
      </c>
      <c r="BE103" s="41"/>
      <c r="BF103" s="40">
        <f t="shared" si="85"/>
        <v>26</v>
      </c>
      <c r="BG103" s="40">
        <f t="shared" si="86"/>
        <v>-87</v>
      </c>
      <c r="BH103" s="40">
        <f t="shared" si="87"/>
        <v>93</v>
      </c>
      <c r="BL103" s="26">
        <f t="shared" si="50"/>
        <v>-2.6197751408876074E-7</v>
      </c>
      <c r="BM103" s="26">
        <f t="shared" si="51"/>
        <v>-1.4072215698806359E-2</v>
      </c>
      <c r="BO103" s="238" t="str">
        <f t="shared" si="58"/>
        <v>977.237220955811i</v>
      </c>
      <c r="BP103" s="238" t="str">
        <f t="shared" si="59"/>
        <v>0.999989775574551-0.00320132955320151i</v>
      </c>
      <c r="BQ103" s="238">
        <f t="shared" si="60"/>
        <v>-4.4299285636936132E-5</v>
      </c>
      <c r="BR103" s="238">
        <f t="shared" si="61"/>
        <v>-0.18342392102110805</v>
      </c>
    </row>
    <row r="104" spans="22:70" x14ac:dyDescent="0.3">
      <c r="V104" s="24">
        <v>2</v>
      </c>
      <c r="W104" s="43">
        <f t="shared" si="76"/>
        <v>1000</v>
      </c>
      <c r="X104" s="25">
        <f t="shared" si="52"/>
        <v>31.048525809863797</v>
      </c>
      <c r="Y104" s="26">
        <f t="shared" si="62"/>
        <v>-3.3922769083672955</v>
      </c>
      <c r="Z104" s="26">
        <f t="shared" si="63"/>
        <v>-47.414910684624729</v>
      </c>
      <c r="AA104" s="26">
        <f t="shared" si="64"/>
        <v>7.6065927377403939E-5</v>
      </c>
      <c r="AB104" s="26">
        <f t="shared" si="65"/>
        <v>-0.23978660847562433</v>
      </c>
      <c r="AC104" s="26">
        <f t="shared" si="77"/>
        <v>8.2983053144901784E-8</v>
      </c>
      <c r="AD104" s="26">
        <f t="shared" si="66"/>
        <v>7.9199999495560575E-3</v>
      </c>
      <c r="AE104" s="26">
        <f t="shared" si="78"/>
        <v>27.656325050406931</v>
      </c>
      <c r="AF104" s="26">
        <f t="shared" si="79"/>
        <v>-47.646777293150798</v>
      </c>
      <c r="AG104" s="26">
        <f t="shared" si="45"/>
        <v>63.934760580666506</v>
      </c>
      <c r="AH104" s="26">
        <f t="shared" si="67"/>
        <v>-69.986319124677578</v>
      </c>
      <c r="AI104" s="26">
        <f t="shared" si="68"/>
        <v>-89.981852922939538</v>
      </c>
      <c r="AJ104" s="26">
        <f t="shared" si="80"/>
        <v>4.1147436202747096</v>
      </c>
      <c r="AK104" s="26">
        <f t="shared" si="69"/>
        <v>51.488112746033423</v>
      </c>
      <c r="AL104" s="27">
        <f t="shared" si="70"/>
        <v>-1.714492049482957E-4</v>
      </c>
      <c r="AM104" s="26">
        <f t="shared" si="71"/>
        <v>-0.35999526270209953</v>
      </c>
      <c r="AN104" s="26">
        <f t="shared" si="46"/>
        <v>-1.1034696765879681E-6</v>
      </c>
      <c r="AO104" s="26">
        <f t="shared" si="47"/>
        <v>-2.8880896430353357E-2</v>
      </c>
      <c r="AP104" s="26">
        <f t="shared" si="53"/>
        <v>-1.9369874764109878</v>
      </c>
      <c r="AQ104" s="26">
        <f t="shared" si="54"/>
        <v>-38.882616336038566</v>
      </c>
      <c r="AR104" s="25">
        <f t="shared" si="48"/>
        <v>18.562359853877492</v>
      </c>
      <c r="AS104" s="25">
        <f t="shared" si="49"/>
        <v>-26.946600306339011</v>
      </c>
      <c r="AT104" s="56">
        <f t="shared" si="55"/>
        <v>25.719337573995944</v>
      </c>
      <c r="AU104" s="57">
        <f t="shared" si="81"/>
        <v>-86.529393629189371</v>
      </c>
      <c r="AV104" s="26">
        <f t="shared" si="72"/>
        <v>4.3433309093549191E-12</v>
      </c>
      <c r="AW104" s="26">
        <f t="shared" si="73"/>
        <v>5.7295779513063222E-5</v>
      </c>
      <c r="AX104" s="27">
        <f t="shared" si="74"/>
        <v>-4.3433309093570913E-12</v>
      </c>
      <c r="AY104" s="26">
        <f t="shared" si="75"/>
        <v>-5.7295779513063222E-5</v>
      </c>
      <c r="AZ104" s="28">
        <f t="shared" si="82"/>
        <v>-2.172156901518644E-24</v>
      </c>
      <c r="BA104" s="29">
        <f t="shared" si="83"/>
        <v>0</v>
      </c>
      <c r="BB104" s="5">
        <f t="shared" si="56"/>
        <v>25.719290912636314</v>
      </c>
      <c r="BC104" s="5">
        <f t="shared" si="57"/>
        <v>-86.731490011878421</v>
      </c>
      <c r="BD104" s="5">
        <f t="shared" si="84"/>
        <v>93.268509988121579</v>
      </c>
      <c r="BE104" s="31"/>
      <c r="BF104" s="40">
        <f t="shared" si="85"/>
        <v>26</v>
      </c>
      <c r="BG104" s="40">
        <f t="shared" si="86"/>
        <v>-87</v>
      </c>
      <c r="BH104" s="40">
        <f t="shared" si="87"/>
        <v>93</v>
      </c>
      <c r="BL104" s="26">
        <f t="shared" si="50"/>
        <v>-2.7432413364583826E-7</v>
      </c>
      <c r="BM104" s="26">
        <f t="shared" si="51"/>
        <v>-1.4399999696805766E-2</v>
      </c>
      <c r="BO104" s="238" t="str">
        <f t="shared" si="58"/>
        <v>1000i</v>
      </c>
      <c r="BP104" s="238" t="str">
        <f t="shared" si="59"/>
        <v>0.999989293717372-0.00327589652297592i</v>
      </c>
      <c r="BQ104" s="238">
        <f t="shared" si="60"/>
        <v>-4.6387035495677701E-5</v>
      </c>
      <c r="BR104" s="238">
        <f t="shared" si="61"/>
        <v>-0.18769638299223748</v>
      </c>
    </row>
    <row r="105" spans="22:70" x14ac:dyDescent="0.3">
      <c r="V105" s="24">
        <v>2.0099999999999998</v>
      </c>
      <c r="W105" s="30">
        <f t="shared" si="76"/>
        <v>1023.2929922807544</v>
      </c>
      <c r="X105" s="25">
        <f t="shared" si="52"/>
        <v>31.048525809863797</v>
      </c>
      <c r="Y105" s="26">
        <f t="shared" si="62"/>
        <v>-3.5018381121140885</v>
      </c>
      <c r="Z105" s="26">
        <f t="shared" si="63"/>
        <v>-48.071516183900243</v>
      </c>
      <c r="AA105" s="26">
        <f t="shared" si="64"/>
        <v>7.9650771217521307E-5</v>
      </c>
      <c r="AB105" s="26">
        <f t="shared" si="65"/>
        <v>-0.2453718885823821</v>
      </c>
      <c r="AC105" s="26">
        <f t="shared" si="77"/>
        <v>8.68939236490182E-8</v>
      </c>
      <c r="AD105" s="26">
        <f t="shared" si="66"/>
        <v>8.1044804448119172E-3</v>
      </c>
      <c r="AE105" s="26">
        <f t="shared" si="78"/>
        <v>27.546767435414846</v>
      </c>
      <c r="AF105" s="26">
        <f t="shared" si="79"/>
        <v>-48.308783592037813</v>
      </c>
      <c r="AG105" s="26">
        <f t="shared" si="45"/>
        <v>63.934760580666506</v>
      </c>
      <c r="AH105" s="26">
        <f t="shared" si="67"/>
        <v>-70.18631910506943</v>
      </c>
      <c r="AI105" s="26">
        <f t="shared" si="68"/>
        <v>-89.982266000818271</v>
      </c>
      <c r="AJ105" s="26">
        <f t="shared" si="80"/>
        <v>4.2382876863194197</v>
      </c>
      <c r="AK105" s="26">
        <f t="shared" si="69"/>
        <v>52.129197244627584</v>
      </c>
      <c r="AL105" s="27">
        <f t="shared" si="70"/>
        <v>-1.7952919003529059E-4</v>
      </c>
      <c r="AM105" s="26">
        <f t="shared" si="71"/>
        <v>-0.36838040112058307</v>
      </c>
      <c r="AN105" s="26">
        <f t="shared" si="46"/>
        <v>-1.1554745945667148E-6</v>
      </c>
      <c r="AO105" s="26">
        <f t="shared" si="47"/>
        <v>-2.9553618810002839E-2</v>
      </c>
      <c r="AP105" s="26">
        <f t="shared" si="53"/>
        <v>-2.0134515227481344</v>
      </c>
      <c r="AQ105" s="26">
        <f t="shared" si="54"/>
        <v>-38.251002776121275</v>
      </c>
      <c r="AR105" s="25">
        <f t="shared" si="48"/>
        <v>18.562359853877492</v>
      </c>
      <c r="AS105" s="25">
        <f t="shared" si="49"/>
        <v>-26.946600306339011</v>
      </c>
      <c r="AT105" s="56">
        <f t="shared" si="55"/>
        <v>25.533315912666712</v>
      </c>
      <c r="AU105" s="57">
        <f t="shared" si="81"/>
        <v>-86.559786368159081</v>
      </c>
      <c r="AV105" s="26">
        <f t="shared" si="72"/>
        <v>4.5477683322641111E-12</v>
      </c>
      <c r="AW105" s="26">
        <f t="shared" si="73"/>
        <v>5.8630369662979886E-5</v>
      </c>
      <c r="AX105" s="27">
        <f t="shared" si="74"/>
        <v>-4.5477683322664925E-12</v>
      </c>
      <c r="AY105" s="26">
        <f t="shared" si="75"/>
        <v>-5.8630369662979886E-5</v>
      </c>
      <c r="AZ105" s="28">
        <f t="shared" si="82"/>
        <v>-2.3813754353577398E-24</v>
      </c>
      <c r="BA105" s="29">
        <f t="shared" si="83"/>
        <v>0</v>
      </c>
      <c r="BB105" s="5">
        <f t="shared" si="56"/>
        <v>25.533267052237179</v>
      </c>
      <c r="BC105" s="5">
        <f t="shared" si="57"/>
        <v>-86.766590148164184</v>
      </c>
      <c r="BD105" s="5">
        <f t="shared" si="84"/>
        <v>93.233409851835816</v>
      </c>
      <c r="BE105" s="41"/>
      <c r="BF105" s="40">
        <f t="shared" si="85"/>
        <v>26</v>
      </c>
      <c r="BG105" s="40">
        <f t="shared" si="86"/>
        <v>-87</v>
      </c>
      <c r="BH105" s="40">
        <f t="shared" si="87"/>
        <v>93</v>
      </c>
      <c r="BL105" s="26">
        <f t="shared" si="50"/>
        <v>-2.87252632290318E-7</v>
      </c>
      <c r="BM105" s="26">
        <f t="shared" si="51"/>
        <v>-1.473541876396439E-2</v>
      </c>
      <c r="BO105" s="238" t="str">
        <f t="shared" si="58"/>
        <v>1023.29299228075i</v>
      </c>
      <c r="BP105" s="238" t="str">
        <f t="shared" si="59"/>
        <v>0.99998878915146-0.00335220026797497i</v>
      </c>
      <c r="BQ105" s="238">
        <f t="shared" si="60"/>
        <v>-4.8573176901244288E-5</v>
      </c>
      <c r="BR105" s="238">
        <f t="shared" si="61"/>
        <v>-0.19206836124113807</v>
      </c>
    </row>
    <row r="106" spans="22:70" x14ac:dyDescent="0.3">
      <c r="V106" s="24">
        <v>2.02</v>
      </c>
      <c r="W106" s="32">
        <f t="shared" si="76"/>
        <v>1047.1285480508998</v>
      </c>
      <c r="X106" s="25">
        <f t="shared" si="52"/>
        <v>31.048525809863797</v>
      </c>
      <c r="Y106" s="26">
        <f t="shared" si="62"/>
        <v>-3.6136753391108476</v>
      </c>
      <c r="Z106" s="26">
        <f t="shared" si="63"/>
        <v>-48.726505999914075</v>
      </c>
      <c r="AA106" s="26">
        <f t="shared" si="64"/>
        <v>8.3404560370664642E-5</v>
      </c>
      <c r="AB106" s="26">
        <f t="shared" si="65"/>
        <v>-0.25108726174710755</v>
      </c>
      <c r="AC106" s="26">
        <f t="shared" si="77"/>
        <v>9.0989107986782173E-8</v>
      </c>
      <c r="AD106" s="26">
        <f t="shared" si="66"/>
        <v>8.293258042645732E-3</v>
      </c>
      <c r="AE106" s="26">
        <f t="shared" si="78"/>
        <v>27.434933966302427</v>
      </c>
      <c r="AF106" s="26">
        <f t="shared" si="79"/>
        <v>-48.969300003618535</v>
      </c>
      <c r="AG106" s="26">
        <f t="shared" si="45"/>
        <v>63.934760580666506</v>
      </c>
      <c r="AH106" s="26">
        <f t="shared" si="67"/>
        <v>-70.386319086343804</v>
      </c>
      <c r="AI106" s="26">
        <f t="shared" si="68"/>
        <v>-89.982669675898293</v>
      </c>
      <c r="AJ106" s="26">
        <f t="shared" si="80"/>
        <v>4.3639945031587768</v>
      </c>
      <c r="AK106" s="26">
        <f t="shared" si="69"/>
        <v>52.766656791143561</v>
      </c>
      <c r="AL106" s="27">
        <f t="shared" si="70"/>
        <v>-1.8798995697655145E-4</v>
      </c>
      <c r="AM106" s="26">
        <f t="shared" si="71"/>
        <v>-0.37696083816501291</v>
      </c>
      <c r="AN106" s="26">
        <f t="shared" si="46"/>
        <v>-1.2099304247430248E-6</v>
      </c>
      <c r="AO106" s="26">
        <f t="shared" si="47"/>
        <v>-3.0242010898411869E-2</v>
      </c>
      <c r="AP106" s="26">
        <f t="shared" si="53"/>
        <v>-2.087753202405922</v>
      </c>
      <c r="AQ106" s="26">
        <f t="shared" si="54"/>
        <v>-37.623215733818157</v>
      </c>
      <c r="AR106" s="25">
        <f t="shared" si="48"/>
        <v>18.562359853877492</v>
      </c>
      <c r="AS106" s="25">
        <f t="shared" si="49"/>
        <v>-26.946600306339011</v>
      </c>
      <c r="AT106" s="56">
        <f t="shared" si="55"/>
        <v>25.347180763896507</v>
      </c>
      <c r="AU106" s="57">
        <f t="shared" si="81"/>
        <v>-86.592515737436685</v>
      </c>
      <c r="AV106" s="26">
        <f t="shared" si="72"/>
        <v>4.7618490298388258E-12</v>
      </c>
      <c r="AW106" s="26">
        <f t="shared" si="73"/>
        <v>5.9996046410956458E-5</v>
      </c>
      <c r="AX106" s="27">
        <f t="shared" si="74"/>
        <v>-4.7618490298414374E-12</v>
      </c>
      <c r="AY106" s="26">
        <f t="shared" si="75"/>
        <v>-5.9996046410956458E-5</v>
      </c>
      <c r="AZ106" s="28">
        <f t="shared" si="82"/>
        <v>-2.6115966019374399E-24</v>
      </c>
      <c r="BA106" s="29">
        <f t="shared" si="83"/>
        <v>0</v>
      </c>
      <c r="BB106" s="5">
        <f t="shared" si="56"/>
        <v>25.347129600759274</v>
      </c>
      <c r="BC106" s="5">
        <f t="shared" si="57"/>
        <v>-86.804136561826738</v>
      </c>
      <c r="BD106" s="5">
        <f t="shared" si="84"/>
        <v>93.195863438173262</v>
      </c>
      <c r="BE106" s="31"/>
      <c r="BF106" s="40">
        <f t="shared" si="85"/>
        <v>25</v>
      </c>
      <c r="BG106" s="40">
        <f t="shared" si="86"/>
        <v>-87</v>
      </c>
      <c r="BH106" s="40">
        <f t="shared" si="87"/>
        <v>93</v>
      </c>
      <c r="BL106" s="26">
        <f t="shared" si="50"/>
        <v>-3.0079042971293181E-7</v>
      </c>
      <c r="BM106" s="26">
        <f t="shared" si="51"/>
        <v>-1.5078650743819401E-2</v>
      </c>
      <c r="BO106" s="238" t="str">
        <f t="shared" si="58"/>
        <v>1047.1285480509i</v>
      </c>
      <c r="BP106" s="238" t="str">
        <f t="shared" si="59"/>
        <v>0.999988260806633-0.00343028123483584i</v>
      </c>
      <c r="BQ106" s="238">
        <f t="shared" si="60"/>
        <v>-5.0862346804125289E-5</v>
      </c>
      <c r="BR106" s="238">
        <f t="shared" si="61"/>
        <v>-0.19654217364622936</v>
      </c>
    </row>
    <row r="107" spans="22:70" x14ac:dyDescent="0.3">
      <c r="V107" s="24">
        <v>2.0299999999999998</v>
      </c>
      <c r="W107" s="30">
        <f t="shared" si="76"/>
        <v>1071.5193052376067</v>
      </c>
      <c r="X107" s="25">
        <f t="shared" si="52"/>
        <v>31.048525809863797</v>
      </c>
      <c r="Y107" s="26">
        <f t="shared" si="62"/>
        <v>-3.7277762191783581</v>
      </c>
      <c r="Z107" s="26">
        <f t="shared" si="63"/>
        <v>-49.379542695320346</v>
      </c>
      <c r="AA107" s="26">
        <f t="shared" si="64"/>
        <v>8.7335256681046064E-5</v>
      </c>
      <c r="AB107" s="26">
        <f t="shared" si="65"/>
        <v>-0.25693575788107775</v>
      </c>
      <c r="AC107" s="26">
        <f t="shared" si="77"/>
        <v>9.5277292819656406E-8</v>
      </c>
      <c r="AD107" s="26">
        <f t="shared" si="66"/>
        <v>8.4864328354222387E-3</v>
      </c>
      <c r="AE107" s="26">
        <f t="shared" si="78"/>
        <v>27.320837021219411</v>
      </c>
      <c r="AF107" s="26">
        <f t="shared" si="79"/>
        <v>-49.627992020366001</v>
      </c>
      <c r="AG107" s="26">
        <f t="shared" si="45"/>
        <v>63.934760580666506</v>
      </c>
      <c r="AH107" s="26">
        <f t="shared" si="67"/>
        <v>-70.586319068460966</v>
      </c>
      <c r="AI107" s="26">
        <f t="shared" si="68"/>
        <v>-89.983064162213338</v>
      </c>
      <c r="AJ107" s="26">
        <f t="shared" si="80"/>
        <v>4.4918386244448278</v>
      </c>
      <c r="AK107" s="26">
        <f t="shared" si="69"/>
        <v>53.400198151418444</v>
      </c>
      <c r="AL107" s="27">
        <f t="shared" si="70"/>
        <v>-1.9684944991061077E-4</v>
      </c>
      <c r="AM107" s="26">
        <f t="shared" si="71"/>
        <v>-0.38574112175632552</v>
      </c>
      <c r="AN107" s="26">
        <f t="shared" si="46"/>
        <v>-1.2669526810740801E-6</v>
      </c>
      <c r="AO107" s="26">
        <f t="shared" si="47"/>
        <v>-3.0946437689382263E-2</v>
      </c>
      <c r="AP107" s="26">
        <f t="shared" si="53"/>
        <v>-2.1599179797522243</v>
      </c>
      <c r="AQ107" s="26">
        <f t="shared" si="54"/>
        <v>-36.9995535702406</v>
      </c>
      <c r="AR107" s="25">
        <f t="shared" si="48"/>
        <v>18.562359853877492</v>
      </c>
      <c r="AS107" s="25">
        <f t="shared" si="49"/>
        <v>-26.946600306339011</v>
      </c>
      <c r="AT107" s="56">
        <f t="shared" si="55"/>
        <v>25.160919041467189</v>
      </c>
      <c r="AU107" s="57">
        <f t="shared" si="81"/>
        <v>-86.627545590606601</v>
      </c>
      <c r="AV107" s="26">
        <f t="shared" si="72"/>
        <v>4.9875016570121692E-12</v>
      </c>
      <c r="AW107" s="26">
        <f t="shared" si="73"/>
        <v>6.1393533856881567E-5</v>
      </c>
      <c r="AX107" s="27">
        <f t="shared" si="74"/>
        <v>-4.9875016570150329E-12</v>
      </c>
      <c r="AY107" s="26">
        <f t="shared" si="75"/>
        <v>-6.1393533856881567E-5</v>
      </c>
      <c r="AZ107" s="28">
        <f t="shared" si="82"/>
        <v>-2.8636281948246905E-24</v>
      </c>
      <c r="BA107" s="29">
        <f t="shared" si="83"/>
        <v>0</v>
      </c>
      <c r="BB107" s="5">
        <f t="shared" si="56"/>
        <v>25.16086546710028</v>
      </c>
      <c r="BC107" s="5">
        <f t="shared" si="57"/>
        <v>-86.844095660294286</v>
      </c>
      <c r="BD107" s="5">
        <f t="shared" si="84"/>
        <v>93.155904339705714</v>
      </c>
      <c r="BE107" s="41"/>
      <c r="BF107" s="40">
        <f t="shared" si="85"/>
        <v>25</v>
      </c>
      <c r="BG107" s="40">
        <f t="shared" si="86"/>
        <v>-87</v>
      </c>
      <c r="BH107" s="40">
        <f t="shared" si="87"/>
        <v>93</v>
      </c>
      <c r="BL107" s="26">
        <f t="shared" si="50"/>
        <v>-3.1496624744683382E-7</v>
      </c>
      <c r="BM107" s="26">
        <f t="shared" si="51"/>
        <v>-1.5429877622411142E-2</v>
      </c>
      <c r="BO107" s="238" t="str">
        <f t="shared" si="58"/>
        <v>1071.51930523761i</v>
      </c>
      <c r="BP107" s="238" t="str">
        <f t="shared" si="59"/>
        <v>0.999987707562279-0.00351018081174279i</v>
      </c>
      <c r="BQ107" s="238">
        <f t="shared" si="60"/>
        <v>-5.3259400660949892E-5</v>
      </c>
      <c r="BR107" s="238">
        <f t="shared" si="61"/>
        <v>-0.20112019206527398</v>
      </c>
    </row>
    <row r="108" spans="22:70" x14ac:dyDescent="0.3">
      <c r="V108" s="24">
        <v>2.04</v>
      </c>
      <c r="W108" s="32">
        <f t="shared" si="76"/>
        <v>1096.4781961431861</v>
      </c>
      <c r="X108" s="25">
        <f t="shared" si="52"/>
        <v>31.048525809863797</v>
      </c>
      <c r="Y108" s="26">
        <f t="shared" si="62"/>
        <v>-3.8441261042603321</v>
      </c>
      <c r="Z108" s="26">
        <f t="shared" si="63"/>
        <v>-50.030293901651085</v>
      </c>
      <c r="AA108" s="26">
        <f t="shared" si="64"/>
        <v>9.1451197185768503E-5</v>
      </c>
      <c r="AB108" s="26">
        <f t="shared" si="65"/>
        <v>-0.26292047744657404</v>
      </c>
      <c r="AC108" s="26">
        <f t="shared" si="77"/>
        <v>9.9767571755260226E-8</v>
      </c>
      <c r="AD108" s="26">
        <f t="shared" si="66"/>
        <v>8.6841072469559678E-3</v>
      </c>
      <c r="AE108" s="26">
        <f t="shared" si="78"/>
        <v>27.204491256568222</v>
      </c>
      <c r="AF108" s="26">
        <f t="shared" si="79"/>
        <v>-50.284530271850699</v>
      </c>
      <c r="AG108" s="26">
        <f t="shared" si="45"/>
        <v>63.934760580666506</v>
      </c>
      <c r="AH108" s="26">
        <f t="shared" si="67"/>
        <v>-70.786319051383003</v>
      </c>
      <c r="AI108" s="26">
        <f t="shared" si="68"/>
        <v>-89.983449668925118</v>
      </c>
      <c r="AJ108" s="26">
        <f t="shared" si="80"/>
        <v>4.6217928257564518</v>
      </c>
      <c r="AK108" s="26">
        <f t="shared" si="69"/>
        <v>54.029537577291151</v>
      </c>
      <c r="AL108" s="27">
        <f t="shared" si="70"/>
        <v>-2.0612645851471122E-4</v>
      </c>
      <c r="AM108" s="26">
        <f t="shared" si="71"/>
        <v>-0.394725905666586</v>
      </c>
      <c r="AN108" s="26">
        <f t="shared" si="46"/>
        <v>-1.326662311508409E-6</v>
      </c>
      <c r="AO108" s="26">
        <f t="shared" si="47"/>
        <v>-3.1667272678470477E-2</v>
      </c>
      <c r="AP108" s="26">
        <f t="shared" si="53"/>
        <v>-2.2299730980808721</v>
      </c>
      <c r="AQ108" s="26">
        <f t="shared" si="54"/>
        <v>-36.380305269979019</v>
      </c>
      <c r="AR108" s="25">
        <f t="shared" si="48"/>
        <v>18.562359853877492</v>
      </c>
      <c r="AS108" s="25">
        <f t="shared" si="49"/>
        <v>-26.946600306339011</v>
      </c>
      <c r="AT108" s="56">
        <f t="shared" si="55"/>
        <v>24.974518158487349</v>
      </c>
      <c r="AU108" s="57">
        <f t="shared" si="81"/>
        <v>-86.664835541829717</v>
      </c>
      <c r="AV108" s="26">
        <f t="shared" si="72"/>
        <v>5.222797558851033E-12</v>
      </c>
      <c r="AW108" s="26">
        <f t="shared" si="73"/>
        <v>6.2823572967097045E-5</v>
      </c>
      <c r="AX108" s="27">
        <f t="shared" si="74"/>
        <v>-5.2227975588541737E-12</v>
      </c>
      <c r="AY108" s="26">
        <f t="shared" si="75"/>
        <v>-6.2823572967097045E-5</v>
      </c>
      <c r="AZ108" s="28">
        <f t="shared" si="82"/>
        <v>-3.140701388287277E-24</v>
      </c>
      <c r="BA108" s="29">
        <f t="shared" si="83"/>
        <v>0</v>
      </c>
      <c r="BB108" s="5">
        <f t="shared" si="56"/>
        <v>24.974462059254439</v>
      </c>
      <c r="BC108" s="5">
        <f t="shared" si="57"/>
        <v>-86.886429671046429</v>
      </c>
      <c r="BD108" s="5">
        <f t="shared" si="84"/>
        <v>93.113570328953571</v>
      </c>
      <c r="BE108" s="31"/>
      <c r="BF108" s="40">
        <f t="shared" si="85"/>
        <v>25</v>
      </c>
      <c r="BG108" s="40">
        <f t="shared" si="86"/>
        <v>-87</v>
      </c>
      <c r="BH108" s="40">
        <f t="shared" si="87"/>
        <v>93</v>
      </c>
      <c r="BL108" s="26">
        <f t="shared" si="50"/>
        <v>-3.2981014744073164E-7</v>
      </c>
      <c r="BM108" s="26">
        <f t="shared" si="51"/>
        <v>-1.5789285624774038E-2</v>
      </c>
      <c r="BO108" s="238" t="str">
        <f t="shared" si="58"/>
        <v>1096.47819614319i</v>
      </c>
      <c r="BP108" s="238" t="str">
        <f t="shared" si="59"/>
        <v>0.999987128244977-0.00359194135031748i</v>
      </c>
      <c r="BQ108" s="238">
        <f t="shared" si="60"/>
        <v>-5.5769422762414229E-5</v>
      </c>
      <c r="BR108" s="238">
        <f t="shared" si="61"/>
        <v>-0.20580484359193765</v>
      </c>
    </row>
    <row r="109" spans="22:70" x14ac:dyDescent="0.3">
      <c r="V109" s="24">
        <v>2.0499999999999998</v>
      </c>
      <c r="W109" s="30">
        <f t="shared" si="76"/>
        <v>1122.0184543019634</v>
      </c>
      <c r="X109" s="25">
        <f t="shared" si="52"/>
        <v>31.048525809863797</v>
      </c>
      <c r="Y109" s="26">
        <f t="shared" si="62"/>
        <v>-3.9627081286227002</v>
      </c>
      <c r="Z109" s="26">
        <f t="shared" si="63"/>
        <v>-50.678433135734259</v>
      </c>
      <c r="AA109" s="26">
        <f t="shared" si="64"/>
        <v>9.5761111809379213E-5</v>
      </c>
      <c r="AB109" s="26">
        <f t="shared" si="65"/>
        <v>-0.26904459309845885</v>
      </c>
      <c r="AC109" s="26">
        <f t="shared" si="77"/>
        <v>1.0446947234853517E-7</v>
      </c>
      <c r="AD109" s="26">
        <f t="shared" si="66"/>
        <v>8.8863860868175892E-3</v>
      </c>
      <c r="AE109" s="26">
        <f t="shared" si="78"/>
        <v>27.085913546822376</v>
      </c>
      <c r="AF109" s="26">
        <f t="shared" si="79"/>
        <v>-50.938591342745902</v>
      </c>
      <c r="AG109" s="26">
        <f t="shared" si="45"/>
        <v>63.934760580666506</v>
      </c>
      <c r="AH109" s="26">
        <f t="shared" si="67"/>
        <v>-70.986319035073649</v>
      </c>
      <c r="AI109" s="26">
        <f t="shared" si="68"/>
        <v>-89.983826400434239</v>
      </c>
      <c r="AJ109" s="26">
        <f t="shared" si="80"/>
        <v>4.7538282065292838</v>
      </c>
      <c r="AK109" s="26">
        <f t="shared" si="69"/>
        <v>54.654401335781699</v>
      </c>
      <c r="AL109" s="27">
        <f t="shared" si="70"/>
        <v>-2.1584065782252461E-4</v>
      </c>
      <c r="AM109" s="26">
        <f t="shared" si="71"/>
        <v>-0.40391995197860153</v>
      </c>
      <c r="AN109" s="26">
        <f t="shared" si="46"/>
        <v>-1.3891859718554728E-6</v>
      </c>
      <c r="AO109" s="26">
        <f t="shared" si="47"/>
        <v>-3.2404898061015749E-2</v>
      </c>
      <c r="AP109" s="26">
        <f t="shared" si="53"/>
        <v>-2.2979474777216535</v>
      </c>
      <c r="AQ109" s="26">
        <f t="shared" si="54"/>
        <v>-35.765749914692158</v>
      </c>
      <c r="AR109" s="25">
        <f t="shared" si="48"/>
        <v>18.562359853877492</v>
      </c>
      <c r="AS109" s="25">
        <f t="shared" si="49"/>
        <v>-26.946600306339011</v>
      </c>
      <c r="AT109" s="56">
        <f t="shared" si="55"/>
        <v>24.787966069100722</v>
      </c>
      <c r="AU109" s="57">
        <f t="shared" si="81"/>
        <v>-86.70434125743806</v>
      </c>
      <c r="AV109" s="26">
        <f t="shared" si="72"/>
        <v>5.4677367353554163E-12</v>
      </c>
      <c r="AW109" s="26">
        <f t="shared" si="73"/>
        <v>6.428692196726775E-5</v>
      </c>
      <c r="AX109" s="27">
        <f t="shared" si="74"/>
        <v>-5.4677367353588584E-12</v>
      </c>
      <c r="AY109" s="26">
        <f t="shared" si="75"/>
        <v>-6.428692196726775E-5</v>
      </c>
      <c r="AZ109" s="28">
        <f t="shared" si="82"/>
        <v>-3.4420083887582529E-24</v>
      </c>
      <c r="BA109" s="29">
        <f t="shared" si="83"/>
        <v>0</v>
      </c>
      <c r="BB109" s="5">
        <f t="shared" si="56"/>
        <v>24.787907326010082</v>
      </c>
      <c r="BC109" s="5">
        <f t="shared" si="57"/>
        <v>-86.931096934593299</v>
      </c>
      <c r="BD109" s="5">
        <f t="shared" si="84"/>
        <v>93.068903065406701</v>
      </c>
      <c r="BE109" s="41"/>
      <c r="BF109" s="40">
        <f t="shared" si="85"/>
        <v>25</v>
      </c>
      <c r="BG109" s="40">
        <f t="shared" si="86"/>
        <v>-87</v>
      </c>
      <c r="BH109" s="40">
        <f t="shared" si="87"/>
        <v>93</v>
      </c>
      <c r="BL109" s="26">
        <f t="shared" si="50"/>
        <v>-3.453536207770503E-7</v>
      </c>
      <c r="BM109" s="26">
        <f t="shared" si="51"/>
        <v>-1.6157065313675036E-2</v>
      </c>
      <c r="BO109" s="238" t="str">
        <f t="shared" si="58"/>
        <v>1122.01845430196i</v>
      </c>
      <c r="BP109" s="238" t="str">
        <f t="shared" si="59"/>
        <v>0.999986521626008-0.0036756061880162i</v>
      </c>
      <c r="BQ109" s="238">
        <f t="shared" si="60"/>
        <v>-5.8397737021283749E-5</v>
      </c>
      <c r="BR109" s="238">
        <f t="shared" si="61"/>
        <v>-0.21059861184155937</v>
      </c>
    </row>
    <row r="110" spans="22:70" x14ac:dyDescent="0.3">
      <c r="V110" s="24">
        <v>2.06</v>
      </c>
      <c r="W110" s="32">
        <f t="shared" si="76"/>
        <v>1148.1536214968835</v>
      </c>
      <c r="X110" s="25">
        <f t="shared" si="52"/>
        <v>31.048525809863797</v>
      </c>
      <c r="Y110" s="26">
        <f t="shared" si="62"/>
        <v>-4.0835032774344473</v>
      </c>
      <c r="Z110" s="26">
        <f t="shared" si="63"/>
        <v>-51.323640579658907</v>
      </c>
      <c r="AA110" s="26">
        <f t="shared" si="64"/>
        <v>1.0027414186819045E-4</v>
      </c>
      <c r="AB110" s="26">
        <f t="shared" si="65"/>
        <v>-0.27531135136386736</v>
      </c>
      <c r="AC110" s="26">
        <f t="shared" si="77"/>
        <v>1.0939296767367105E-7</v>
      </c>
      <c r="AD110" s="26">
        <f t="shared" si="66"/>
        <v>9.0933766059053209E-3</v>
      </c>
      <c r="AE110" s="26">
        <f t="shared" si="78"/>
        <v>26.965122915964187</v>
      </c>
      <c r="AF110" s="26">
        <f t="shared" si="79"/>
        <v>-51.589858554416871</v>
      </c>
      <c r="AG110" s="26">
        <f t="shared" si="45"/>
        <v>63.934760580666506</v>
      </c>
      <c r="AH110" s="26">
        <f t="shared" si="67"/>
        <v>-71.186319019498342</v>
      </c>
      <c r="AI110" s="26">
        <f t="shared" si="68"/>
        <v>-89.984194556488603</v>
      </c>
      <c r="AJ110" s="26">
        <f t="shared" si="80"/>
        <v>4.8879142960251922</v>
      </c>
      <c r="AK110" s="26">
        <f t="shared" si="69"/>
        <v>55.274526183114389</v>
      </c>
      <c r="AL110" s="27">
        <f t="shared" si="70"/>
        <v>-2.2601264995163962E-4</v>
      </c>
      <c r="AM110" s="26">
        <f t="shared" si="71"/>
        <v>-0.41332813360240428</v>
      </c>
      <c r="AN110" s="26">
        <f t="shared" si="46"/>
        <v>-1.4546562774757771E-6</v>
      </c>
      <c r="AO110" s="26">
        <f t="shared" si="47"/>
        <v>-3.3159704934781063E-2</v>
      </c>
      <c r="AP110" s="26">
        <f t="shared" si="53"/>
        <v>-2.3638716101128732</v>
      </c>
      <c r="AQ110" s="26">
        <f t="shared" si="54"/>
        <v>-35.156156211911401</v>
      </c>
      <c r="AR110" s="25">
        <f t="shared" si="48"/>
        <v>18.562359853877492</v>
      </c>
      <c r="AS110" s="25">
        <f t="shared" si="49"/>
        <v>-26.946600306339011</v>
      </c>
      <c r="AT110" s="56">
        <f t="shared" si="55"/>
        <v>24.601251305851314</v>
      </c>
      <c r="AU110" s="57">
        <f t="shared" si="81"/>
        <v>-86.746014766328273</v>
      </c>
      <c r="AV110" s="26">
        <f t="shared" si="72"/>
        <v>5.7242478414584267E-12</v>
      </c>
      <c r="AW110" s="26">
        <f t="shared" si="73"/>
        <v>6.5784356744403501E-5</v>
      </c>
      <c r="AX110" s="27">
        <f t="shared" si="74"/>
        <v>-5.7242478414621991E-12</v>
      </c>
      <c r="AY110" s="26">
        <f t="shared" si="75"/>
        <v>-6.5784356744403501E-5</v>
      </c>
      <c r="AZ110" s="28">
        <f t="shared" si="82"/>
        <v>-3.7723959576392961E-24</v>
      </c>
      <c r="BA110" s="29">
        <f t="shared" si="83"/>
        <v>0</v>
      </c>
      <c r="BB110" s="5">
        <f t="shared" si="56"/>
        <v>24.601189794303483</v>
      </c>
      <c r="BC110" s="5">
        <f t="shared" si="57"/>
        <v>-86.978052216285732</v>
      </c>
      <c r="BD110" s="5">
        <f t="shared" si="84"/>
        <v>93.021947783714268</v>
      </c>
      <c r="BE110" s="31"/>
      <c r="BF110" s="40">
        <f t="shared" si="85"/>
        <v>25</v>
      </c>
      <c r="BG110" s="40">
        <f t="shared" si="86"/>
        <v>-87</v>
      </c>
      <c r="BH110" s="40">
        <f t="shared" si="87"/>
        <v>93</v>
      </c>
      <c r="BL110" s="26">
        <f t="shared" si="50"/>
        <v>-3.6162963492401711E-7</v>
      </c>
      <c r="BM110" s="26">
        <f t="shared" si="51"/>
        <v>-1.6533411690652082E-2</v>
      </c>
      <c r="BO110" s="238" t="str">
        <f t="shared" si="58"/>
        <v>1148.15362149688i</v>
      </c>
      <c r="BP110" s="238" t="str">
        <f t="shared" si="59"/>
        <v>0.999985886418756-0.0037612196710457i</v>
      </c>
      <c r="BQ110" s="238">
        <f t="shared" si="60"/>
        <v>-6.114991819733531E-5</v>
      </c>
      <c r="BR110" s="238">
        <f t="shared" si="61"/>
        <v>-0.21550403826681291</v>
      </c>
    </row>
    <row r="111" spans="22:70" x14ac:dyDescent="0.3">
      <c r="V111" s="24">
        <v>2.0699999999999998</v>
      </c>
      <c r="W111" s="30">
        <f t="shared" si="76"/>
        <v>1174.8975549395293</v>
      </c>
      <c r="X111" s="25">
        <f t="shared" si="52"/>
        <v>31.048525809863797</v>
      </c>
      <c r="Y111" s="26">
        <f t="shared" si="62"/>
        <v>-4.2064904631467535</v>
      </c>
      <c r="Z111" s="26">
        <f t="shared" si="63"/>
        <v>-51.965603820007871</v>
      </c>
      <c r="AA111" s="26">
        <f t="shared" si="64"/>
        <v>1.0499985945377195E-4</v>
      </c>
      <c r="AB111" s="26">
        <f t="shared" si="65"/>
        <v>-0.2817240743608822</v>
      </c>
      <c r="AC111" s="26">
        <f t="shared" si="77"/>
        <v>1.1454849946796118E-7</v>
      </c>
      <c r="AD111" s="26">
        <f t="shared" si="66"/>
        <v>9.3051885533105786E-3</v>
      </c>
      <c r="AE111" s="26">
        <f t="shared" si="78"/>
        <v>26.842140461124995</v>
      </c>
      <c r="AF111" s="26">
        <f t="shared" si="79"/>
        <v>-52.238022705815439</v>
      </c>
      <c r="AG111" s="26">
        <f t="shared" si="45"/>
        <v>63.934760580666506</v>
      </c>
      <c r="AH111" s="26">
        <f t="shared" si="67"/>
        <v>-71.386319004624042</v>
      </c>
      <c r="AI111" s="26">
        <f t="shared" si="68"/>
        <v>-89.984554332289321</v>
      </c>
      <c r="AJ111" s="26">
        <f t="shared" si="80"/>
        <v>5.0240191625649153</v>
      </c>
      <c r="AK111" s="26">
        <f t="shared" si="69"/>
        <v>55.889659782483122</v>
      </c>
      <c r="AL111" s="27">
        <f t="shared" si="70"/>
        <v>-2.3666400776505675E-4</v>
      </c>
      <c r="AM111" s="26">
        <f t="shared" si="71"/>
        <v>-0.42295543684988357</v>
      </c>
      <c r="AN111" s="26">
        <f t="shared" si="46"/>
        <v>-1.5232121031874194E-6</v>
      </c>
      <c r="AO111" s="26">
        <f t="shared" si="47"/>
        <v>-3.3932093507313237E-2</v>
      </c>
      <c r="AP111" s="26">
        <f t="shared" si="53"/>
        <v>-2.4277774486124888</v>
      </c>
      <c r="AQ111" s="26">
        <f t="shared" si="54"/>
        <v>-34.551782080163392</v>
      </c>
      <c r="AR111" s="25">
        <f t="shared" si="48"/>
        <v>18.562359853877492</v>
      </c>
      <c r="AS111" s="25">
        <f t="shared" si="49"/>
        <v>-26.946600306339011</v>
      </c>
      <c r="AT111" s="56">
        <f t="shared" si="55"/>
        <v>24.414363012512506</v>
      </c>
      <c r="AU111" s="57">
        <f t="shared" si="81"/>
        <v>-86.789804785978831</v>
      </c>
      <c r="AV111" s="26">
        <f t="shared" si="72"/>
        <v>5.9942595320931651E-12</v>
      </c>
      <c r="AW111" s="26">
        <f t="shared" si="73"/>
        <v>6.7316671258243818E-5</v>
      </c>
      <c r="AX111" s="27">
        <f t="shared" si="74"/>
        <v>-5.994259532097301E-12</v>
      </c>
      <c r="AY111" s="26">
        <f t="shared" si="75"/>
        <v>-6.7316671258243818E-5</v>
      </c>
      <c r="AZ111" s="28">
        <f t="shared" si="82"/>
        <v>-4.1359030627651384E-24</v>
      </c>
      <c r="BA111" s="29">
        <f t="shared" si="83"/>
        <v>0</v>
      </c>
      <c r="BB111" s="5">
        <f t="shared" si="56"/>
        <v>24.414298602035984</v>
      </c>
      <c r="BC111" s="5">
        <f t="shared" si="57"/>
        <v>-87.02724703378216</v>
      </c>
      <c r="BD111" s="5">
        <f t="shared" si="84"/>
        <v>92.97275296621784</v>
      </c>
      <c r="BE111" s="41"/>
      <c r="BF111" s="40">
        <f t="shared" si="85"/>
        <v>24</v>
      </c>
      <c r="BG111" s="40">
        <f t="shared" si="86"/>
        <v>-87</v>
      </c>
      <c r="BH111" s="40">
        <f t="shared" si="87"/>
        <v>93</v>
      </c>
      <c r="BL111" s="26">
        <f t="shared" si="50"/>
        <v>-3.7867271281055752E-7</v>
      </c>
      <c r="BM111" s="26">
        <f t="shared" si="51"/>
        <v>-1.6918524299405758E-2</v>
      </c>
      <c r="BO111" s="238" t="str">
        <f t="shared" si="58"/>
        <v>1174.89755493953i</v>
      </c>
      <c r="BP111" s="238" t="str">
        <f t="shared" si="59"/>
        <v>0.999985221275971-0.00384882717780906i</v>
      </c>
      <c r="BQ111" s="238">
        <f t="shared" si="60"/>
        <v>-6.4031803809010994E-5</v>
      </c>
      <c r="BR111" s="238">
        <f t="shared" si="61"/>
        <v>-0.22052372350393218</v>
      </c>
    </row>
    <row r="112" spans="22:70" x14ac:dyDescent="0.3">
      <c r="V112" s="24">
        <v>2.08</v>
      </c>
      <c r="W112" s="32">
        <f t="shared" si="76"/>
        <v>1202.2644346174136</v>
      </c>
      <c r="X112" s="25">
        <f t="shared" si="52"/>
        <v>31.048525809863797</v>
      </c>
      <c r="Y112" s="26">
        <f t="shared" si="62"/>
        <v>-4.331646609032477</v>
      </c>
      <c r="Z112" s="26">
        <f t="shared" si="63"/>
        <v>-52.604018542535719</v>
      </c>
      <c r="AA112" s="26">
        <f t="shared" si="64"/>
        <v>1.0994828773608901E-4</v>
      </c>
      <c r="AB112" s="26">
        <f t="shared" si="65"/>
        <v>-0.28828616155710396</v>
      </c>
      <c r="AC112" s="26">
        <f t="shared" si="77"/>
        <v>1.199470032043121E-7</v>
      </c>
      <c r="AD112" s="26">
        <f t="shared" si="66"/>
        <v>9.5219342345083911E-3</v>
      </c>
      <c r="AE112" s="26">
        <f t="shared" si="78"/>
        <v>26.716989269066062</v>
      </c>
      <c r="AF112" s="26">
        <f t="shared" si="79"/>
        <v>-52.882782769858316</v>
      </c>
      <c r="AG112" s="26">
        <f t="shared" si="45"/>
        <v>63.934760580666506</v>
      </c>
      <c r="AH112" s="26">
        <f t="shared" si="67"/>
        <v>-71.586318990419201</v>
      </c>
      <c r="AI112" s="26">
        <f t="shared" si="68"/>
        <v>-89.984905918594166</v>
      </c>
      <c r="AJ112" s="26">
        <f t="shared" si="80"/>
        <v>5.1621095252508642</v>
      </c>
      <c r="AK112" s="26">
        <f t="shared" si="69"/>
        <v>56.499561064979098</v>
      </c>
      <c r="AL112" s="27">
        <f t="shared" si="70"/>
        <v>-2.4781732060859111E-4</v>
      </c>
      <c r="AM112" s="26">
        <f t="shared" si="71"/>
        <v>-0.43280696406890967</v>
      </c>
      <c r="AN112" s="26">
        <f t="shared" si="46"/>
        <v>-1.594998865814808E-6</v>
      </c>
      <c r="AO112" s="26">
        <f t="shared" si="47"/>
        <v>-3.4722473308133744E-2</v>
      </c>
      <c r="AP112" s="26">
        <f t="shared" si="53"/>
        <v>-2.4896982968213055</v>
      </c>
      <c r="AQ112" s="26">
        <f t="shared" si="54"/>
        <v>-33.952874290992114</v>
      </c>
      <c r="AR112" s="25">
        <f t="shared" si="48"/>
        <v>18.562359853877492</v>
      </c>
      <c r="AS112" s="25">
        <f t="shared" si="49"/>
        <v>-26.946600306339011</v>
      </c>
      <c r="AT112" s="56">
        <f t="shared" si="55"/>
        <v>24.227290972244756</v>
      </c>
      <c r="AU112" s="57">
        <f t="shared" si="81"/>
        <v>-86.835657060850423</v>
      </c>
      <c r="AV112" s="26">
        <f t="shared" si="72"/>
        <v>6.2777718072596307E-12</v>
      </c>
      <c r="AW112" s="26">
        <f t="shared" si="73"/>
        <v>6.8884677962226709E-5</v>
      </c>
      <c r="AX112" s="27">
        <f t="shared" si="74"/>
        <v>-6.2777718072641673E-12</v>
      </c>
      <c r="AY112" s="26">
        <f t="shared" si="75"/>
        <v>-6.8884677962226709E-5</v>
      </c>
      <c r="AZ112" s="28">
        <f t="shared" si="82"/>
        <v>-4.5365686719705112E-24</v>
      </c>
      <c r="BA112" s="29">
        <f t="shared" si="83"/>
        <v>0</v>
      </c>
      <c r="BB112" s="5">
        <f t="shared" si="56"/>
        <v>24.227223526219291</v>
      </c>
      <c r="BC112" s="5">
        <f t="shared" si="57"/>
        <v>-87.078629996932278</v>
      </c>
      <c r="BD112" s="5">
        <f t="shared" si="84"/>
        <v>92.921370003067722</v>
      </c>
      <c r="BE112" s="31"/>
      <c r="BF112" s="40">
        <f t="shared" si="85"/>
        <v>24</v>
      </c>
      <c r="BG112" s="40">
        <f t="shared" si="86"/>
        <v>-87</v>
      </c>
      <c r="BH112" s="40">
        <f t="shared" si="87"/>
        <v>93</v>
      </c>
      <c r="BL112" s="26">
        <f t="shared" si="50"/>
        <v>-3.9651900707955831E-7</v>
      </c>
      <c r="BM112" s="26">
        <f t="shared" si="51"/>
        <v>-1.7312607331599571E-2</v>
      </c>
      <c r="BO112" s="238" t="str">
        <f t="shared" si="58"/>
        <v>1202.26443461741i</v>
      </c>
      <c r="BP112" s="238" t="str">
        <f t="shared" si="59"/>
        <v>0.999984524786918-0.00393847514289457i</v>
      </c>
      <c r="BQ112" s="238">
        <f t="shared" si="60"/>
        <v>-6.7049506459851746E-5</v>
      </c>
      <c r="BR112" s="238">
        <f t="shared" si="61"/>
        <v>-0.22566032875025155</v>
      </c>
    </row>
    <row r="113" spans="1:70" x14ac:dyDescent="0.3">
      <c r="V113" s="24">
        <v>2.09</v>
      </c>
      <c r="W113" s="30">
        <f t="shared" si="76"/>
        <v>1230.2687708123822</v>
      </c>
      <c r="X113" s="25">
        <f t="shared" si="52"/>
        <v>31.048525809863797</v>
      </c>
      <c r="Y113" s="26">
        <f t="shared" si="62"/>
        <v>-4.4589467392008606</v>
      </c>
      <c r="Z113" s="26">
        <f t="shared" si="63"/>
        <v>-53.238589178952687</v>
      </c>
      <c r="AA113" s="26">
        <f t="shared" si="64"/>
        <v>1.1512992221711358E-4</v>
      </c>
      <c r="AB113" s="26">
        <f t="shared" si="65"/>
        <v>-0.29500109156902166</v>
      </c>
      <c r="AC113" s="26">
        <f t="shared" si="77"/>
        <v>1.2559993123509797E-7</v>
      </c>
      <c r="AD113" s="26">
        <f t="shared" si="66"/>
        <v>9.7437285709030524E-3</v>
      </c>
      <c r="AE113" s="26">
        <f t="shared" si="78"/>
        <v>26.589694326185086</v>
      </c>
      <c r="AF113" s="26">
        <f t="shared" si="79"/>
        <v>-53.523846541950803</v>
      </c>
      <c r="AG113" s="26">
        <f t="shared" si="45"/>
        <v>63.934760580666506</v>
      </c>
      <c r="AH113" s="26">
        <f t="shared" si="67"/>
        <v>-71.786318976853693</v>
      </c>
      <c r="AI113" s="26">
        <f t="shared" si="68"/>
        <v>-89.985249501818714</v>
      </c>
      <c r="AJ113" s="26">
        <f t="shared" si="80"/>
        <v>5.3021508674180513</v>
      </c>
      <c r="AK113" s="26">
        <f t="shared" si="69"/>
        <v>57.104000533601408</v>
      </c>
      <c r="AL113" s="27">
        <f t="shared" si="70"/>
        <v>-2.594962421918445E-4</v>
      </c>
      <c r="AM113" s="26">
        <f t="shared" si="71"/>
        <v>-0.442887936338278</v>
      </c>
      <c r="AN113" s="26">
        <f t="shared" si="46"/>
        <v>-1.6701688318099696E-6</v>
      </c>
      <c r="AO113" s="26">
        <f t="shared" si="47"/>
        <v>-3.5531263405870872E-2</v>
      </c>
      <c r="AP113" s="26">
        <f t="shared" si="53"/>
        <v>-2.5496686951801593</v>
      </c>
      <c r="AQ113" s="26">
        <f t="shared" si="54"/>
        <v>-33.359668167961459</v>
      </c>
      <c r="AR113" s="25">
        <f t="shared" si="48"/>
        <v>18.562359853877492</v>
      </c>
      <c r="AS113" s="25">
        <f t="shared" si="49"/>
        <v>-26.946600306339011</v>
      </c>
      <c r="AT113" s="56">
        <f t="shared" si="55"/>
        <v>24.040025631004927</v>
      </c>
      <c r="AU113" s="57">
        <f t="shared" si="81"/>
        <v>-86.883514709912262</v>
      </c>
      <c r="AV113" s="26">
        <f t="shared" si="72"/>
        <v>6.5728560120247185E-12</v>
      </c>
      <c r="AW113" s="26">
        <f t="shared" si="73"/>
        <v>7.0489208234261494E-5</v>
      </c>
      <c r="AX113" s="27">
        <f t="shared" si="74"/>
        <v>-6.5728560120296921E-12</v>
      </c>
      <c r="AY113" s="26">
        <f t="shared" si="75"/>
        <v>-7.0489208234261494E-5</v>
      </c>
      <c r="AZ113" s="28">
        <f t="shared" si="82"/>
        <v>-4.9735849916884682E-24</v>
      </c>
      <c r="BA113" s="29">
        <f t="shared" si="83"/>
        <v>0</v>
      </c>
      <c r="BB113" s="5">
        <f t="shared" si="56"/>
        <v>24.039955006371748</v>
      </c>
      <c r="BC113" s="5">
        <f t="shared" si="57"/>
        <v>-87.132147156821134</v>
      </c>
      <c r="BD113" s="5">
        <f t="shared" si="84"/>
        <v>92.867852843178866</v>
      </c>
      <c r="BE113" s="41"/>
      <c r="BF113" s="40">
        <f t="shared" si="85"/>
        <v>24</v>
      </c>
      <c r="BG113" s="40">
        <f t="shared" si="86"/>
        <v>-87</v>
      </c>
      <c r="BH113" s="40">
        <f t="shared" si="87"/>
        <v>93</v>
      </c>
      <c r="BL113" s="26">
        <f t="shared" si="50"/>
        <v>-4.1520637241247947E-7</v>
      </c>
      <c r="BM113" s="26">
        <f t="shared" si="51"/>
        <v>-1.7715869735124228E-2</v>
      </c>
      <c r="BO113" s="238" t="str">
        <f t="shared" si="58"/>
        <v>1230.26877081238i</v>
      </c>
      <c r="BP113" s="238" t="str">
        <f t="shared" si="59"/>
        <v>0.999983795474385-0.00403021108161916i</v>
      </c>
      <c r="BQ113" s="238">
        <f t="shared" si="60"/>
        <v>-7.0209426806340966E-5</v>
      </c>
      <c r="BR113" s="238">
        <f t="shared" si="61"/>
        <v>-0.23091657717374089</v>
      </c>
    </row>
    <row r="114" spans="1:70" x14ac:dyDescent="0.3">
      <c r="V114" s="24">
        <v>2.1</v>
      </c>
      <c r="W114" s="32">
        <f t="shared" si="76"/>
        <v>1258.9254117941678</v>
      </c>
      <c r="X114" s="25">
        <f t="shared" si="52"/>
        <v>31.048525809863797</v>
      </c>
      <c r="Y114" s="26">
        <f t="shared" si="62"/>
        <v>-4.5883640743660798</v>
      </c>
      <c r="Z114" s="26">
        <f t="shared" si="63"/>
        <v>-53.869029502988866</v>
      </c>
      <c r="AA114" s="26">
        <f t="shared" si="64"/>
        <v>1.2055575297923295E-4</v>
      </c>
      <c r="AB114" s="26">
        <f t="shared" si="65"/>
        <v>-0.30187242400313452</v>
      </c>
      <c r="AC114" s="26">
        <f t="shared" si="77"/>
        <v>1.3151927400735957E-7</v>
      </c>
      <c r="AD114" s="26">
        <f t="shared" si="66"/>
        <v>9.9706891607609129E-3</v>
      </c>
      <c r="AE114" s="26">
        <f t="shared" si="78"/>
        <v>26.460282422769971</v>
      </c>
      <c r="AF114" s="26">
        <f t="shared" si="79"/>
        <v>-54.160931237831242</v>
      </c>
      <c r="AG114" s="26">
        <f t="shared" si="45"/>
        <v>63.934760580666506</v>
      </c>
      <c r="AH114" s="26">
        <f t="shared" si="67"/>
        <v>-71.986318963898711</v>
      </c>
      <c r="AI114" s="26">
        <f t="shared" si="68"/>
        <v>-89.985585264135267</v>
      </c>
      <c r="AJ114" s="26">
        <f t="shared" si="80"/>
        <v>5.4441075510710437</v>
      </c>
      <c r="AK114" s="26">
        <f t="shared" si="69"/>
        <v>57.70276051075227</v>
      </c>
      <c r="AL114" s="27">
        <f t="shared" si="70"/>
        <v>-2.7172554073056775E-4</v>
      </c>
      <c r="AM114" s="26">
        <f t="shared" si="71"/>
        <v>-0.45320369622487222</v>
      </c>
      <c r="AN114" s="26">
        <f t="shared" si="46"/>
        <v>-1.7488814480178022E-6</v>
      </c>
      <c r="AO114" s="26">
        <f t="shared" si="47"/>
        <v>-3.6358892630450029E-2</v>
      </c>
      <c r="AP114" s="26">
        <f t="shared" si="53"/>
        <v>-2.6077243065833402</v>
      </c>
      <c r="AQ114" s="26">
        <f t="shared" si="54"/>
        <v>-32.772387342238325</v>
      </c>
      <c r="AR114" s="25">
        <f t="shared" si="48"/>
        <v>18.562359853877492</v>
      </c>
      <c r="AS114" s="25">
        <f t="shared" si="49"/>
        <v>-26.946600306339011</v>
      </c>
      <c r="AT114" s="56">
        <f t="shared" si="55"/>
        <v>23.852558116186632</v>
      </c>
      <c r="AU114" s="57">
        <f t="shared" si="81"/>
        <v>-86.933318580069567</v>
      </c>
      <c r="AV114" s="26">
        <f t="shared" si="72"/>
        <v>6.8833694562546362E-12</v>
      </c>
      <c r="AW114" s="26">
        <f t="shared" si="73"/>
        <v>7.2131112817536893E-5</v>
      </c>
      <c r="AX114" s="27">
        <f t="shared" si="74"/>
        <v>-6.8833694562600912E-12</v>
      </c>
      <c r="AY114" s="26">
        <f t="shared" si="75"/>
        <v>-7.2131112817536893E-5</v>
      </c>
      <c r="AZ114" s="28">
        <f t="shared" si="82"/>
        <v>-5.4550299575884725E-24</v>
      </c>
      <c r="BA114" s="29">
        <f t="shared" si="83"/>
        <v>0</v>
      </c>
      <c r="BB114" s="5">
        <f t="shared" si="56"/>
        <v>23.852484163145053</v>
      </c>
      <c r="BC114" s="5">
        <f t="shared" si="57"/>
        <v>-87.187742360749752</v>
      </c>
      <c r="BD114" s="5">
        <f t="shared" si="84"/>
        <v>92.812257639250248</v>
      </c>
      <c r="BE114" s="31"/>
      <c r="BF114" s="40">
        <f t="shared" si="85"/>
        <v>24</v>
      </c>
      <c r="BG114" s="40">
        <f t="shared" si="86"/>
        <v>-87</v>
      </c>
      <c r="BH114" s="40">
        <f t="shared" si="87"/>
        <v>93</v>
      </c>
      <c r="BL114" s="26">
        <f t="shared" si="50"/>
        <v>-4.3477444460426372E-7</v>
      </c>
      <c r="BM114" s="26">
        <f t="shared" si="51"/>
        <v>-1.8128525324883998E-2</v>
      </c>
      <c r="BO114" s="238" t="str">
        <f t="shared" si="58"/>
        <v>1258.92541179417i</v>
      </c>
      <c r="BP114" s="238" t="str">
        <f t="shared" si="59"/>
        <v>0.99998303179155-0.00412408361513948i</v>
      </c>
      <c r="BQ114" s="238">
        <f t="shared" si="60"/>
        <v>-7.3518267133418694E-5</v>
      </c>
      <c r="BR114" s="238">
        <f t="shared" si="61"/>
        <v>-0.23629525535530044</v>
      </c>
    </row>
    <row r="115" spans="1:70" x14ac:dyDescent="0.3">
      <c r="V115" s="24">
        <v>2.11</v>
      </c>
      <c r="W115" s="30">
        <f t="shared" si="76"/>
        <v>1288.2495516931342</v>
      </c>
      <c r="X115" s="25">
        <f t="shared" si="52"/>
        <v>31.048525809863797</v>
      </c>
      <c r="Y115" s="26">
        <f t="shared" si="62"/>
        <v>-4.7198701326201586</v>
      </c>
      <c r="Z115" s="26">
        <f t="shared" si="63"/>
        <v>-54.495063173436193</v>
      </c>
      <c r="AA115" s="26">
        <f t="shared" si="64"/>
        <v>1.2623728800363639E-4</v>
      </c>
      <c r="AB115" s="26">
        <f t="shared" si="65"/>
        <v>-0.30890380133977818</v>
      </c>
      <c r="AC115" s="26">
        <f t="shared" si="77"/>
        <v>1.3771758513531284E-7</v>
      </c>
      <c r="AD115" s="26">
        <f t="shared" si="66"/>
        <v>1.0202936341562387E-2</v>
      </c>
      <c r="AE115" s="26">
        <f t="shared" si="78"/>
        <v>26.328782052249228</v>
      </c>
      <c r="AF115" s="26">
        <f t="shared" si="79"/>
        <v>-54.793764038434411</v>
      </c>
      <c r="AG115" s="26">
        <f t="shared" si="45"/>
        <v>63.934760580666506</v>
      </c>
      <c r="AH115" s="26">
        <f t="shared" si="67"/>
        <v>-72.186318951526815</v>
      </c>
      <c r="AI115" s="26">
        <f t="shared" si="68"/>
        <v>-89.985913383569354</v>
      </c>
      <c r="AJ115" s="26">
        <f t="shared" si="80"/>
        <v>5.5879429315909697</v>
      </c>
      <c r="AK115" s="26">
        <f t="shared" si="69"/>
        <v>58.295635330066503</v>
      </c>
      <c r="AL115" s="27">
        <f t="shared" si="70"/>
        <v>-2.845311514441429E-4</v>
      </c>
      <c r="AM115" s="26">
        <f t="shared" si="71"/>
        <v>-0.46375971060444138</v>
      </c>
      <c r="AN115" s="26">
        <f t="shared" si="46"/>
        <v>-1.8313036743700663E-6</v>
      </c>
      <c r="AO115" s="26">
        <f t="shared" si="47"/>
        <v>-3.7205799800458766E-2</v>
      </c>
      <c r="AP115" s="26">
        <f t="shared" si="53"/>
        <v>-2.663901801724458</v>
      </c>
      <c r="AQ115" s="26">
        <f t="shared" si="54"/>
        <v>-32.191243563907754</v>
      </c>
      <c r="AR115" s="25">
        <f t="shared" si="48"/>
        <v>18.562359853877492</v>
      </c>
      <c r="AS115" s="25">
        <f t="shared" si="49"/>
        <v>-26.946600306339011</v>
      </c>
      <c r="AT115" s="56">
        <f t="shared" si="55"/>
        <v>23.664880250524771</v>
      </c>
      <c r="AU115" s="57">
        <f t="shared" si="81"/>
        <v>-86.985007602342165</v>
      </c>
      <c r="AV115" s="26">
        <f t="shared" si="72"/>
        <v>7.207383485016277E-12</v>
      </c>
      <c r="AW115" s="26">
        <f t="shared" si="73"/>
        <v>7.3811262271596139E-5</v>
      </c>
      <c r="AX115" s="27">
        <f t="shared" si="74"/>
        <v>-7.2073834850222579E-12</v>
      </c>
      <c r="AY115" s="26">
        <f t="shared" si="75"/>
        <v>-7.3811262271596139E-5</v>
      </c>
      <c r="AZ115" s="28">
        <f t="shared" si="82"/>
        <v>-5.9809035696705243E-24</v>
      </c>
      <c r="BA115" s="29">
        <f t="shared" si="83"/>
        <v>0</v>
      </c>
      <c r="BB115" s="5">
        <f t="shared" si="56"/>
        <v>23.664802812214411</v>
      </c>
      <c r="BC115" s="5">
        <f t="shared" si="57"/>
        <v>-87.245357610002884</v>
      </c>
      <c r="BD115" s="5">
        <f t="shared" si="84"/>
        <v>92.754642389997116</v>
      </c>
      <c r="BE115" s="41"/>
      <c r="BF115" s="40">
        <f t="shared" si="85"/>
        <v>24</v>
      </c>
      <c r="BG115" s="40">
        <f t="shared" si="86"/>
        <v>-87</v>
      </c>
      <c r="BH115" s="40">
        <f t="shared" si="87"/>
        <v>93</v>
      </c>
      <c r="BL115" s="26">
        <f t="shared" si="50"/>
        <v>-4.552647321745093E-7</v>
      </c>
      <c r="BM115" s="26">
        <f t="shared" si="51"/>
        <v>-1.8550792896163366E-2</v>
      </c>
      <c r="BO115" s="238" t="str">
        <f t="shared" si="58"/>
        <v>1288.24955169313i</v>
      </c>
      <c r="BP115" s="238" t="str">
        <f t="shared" si="59"/>
        <v>0.999982232118696-0.00422014249614329i</v>
      </c>
      <c r="BQ115" s="238">
        <f t="shared" si="60"/>
        <v>-7.6983045627363234E-5</v>
      </c>
      <c r="BR115" s="238">
        <f t="shared" si="61"/>
        <v>-0.24179921476455937</v>
      </c>
    </row>
    <row r="116" spans="1:70" x14ac:dyDescent="0.3">
      <c r="V116" s="24">
        <v>2.12</v>
      </c>
      <c r="W116" s="32">
        <f t="shared" si="76"/>
        <v>1318.2567385564084</v>
      </c>
      <c r="X116" s="25">
        <f t="shared" si="52"/>
        <v>31.048525809863797</v>
      </c>
      <c r="Y116" s="26">
        <f t="shared" si="62"/>
        <v>-4.8534348344432834</v>
      </c>
      <c r="Z116" s="26">
        <f t="shared" si="63"/>
        <v>-55.116424222401001</v>
      </c>
      <c r="AA116" s="26">
        <f t="shared" si="64"/>
        <v>1.3218657755670993E-4</v>
      </c>
      <c r="AB116" s="26">
        <f t="shared" si="65"/>
        <v>-0.3160989508606406</v>
      </c>
      <c r="AC116" s="26">
        <f t="shared" si="77"/>
        <v>1.4420801611613102E-7</v>
      </c>
      <c r="AD116" s="26">
        <f t="shared" si="66"/>
        <v>1.0440593253806361E-2</v>
      </c>
      <c r="AE116" s="26">
        <f t="shared" si="78"/>
        <v>26.195223306206085</v>
      </c>
      <c r="AF116" s="26">
        <f t="shared" si="79"/>
        <v>-55.422082580007839</v>
      </c>
      <c r="AG116" s="26">
        <f t="shared" si="45"/>
        <v>63.934760580666506</v>
      </c>
      <c r="AH116" s="26">
        <f t="shared" si="67"/>
        <v>-72.386318939711742</v>
      </c>
      <c r="AI116" s="26">
        <f t="shared" si="68"/>
        <v>-89.986234034094167</v>
      </c>
      <c r="AJ116" s="26">
        <f t="shared" si="80"/>
        <v>5.7336194720299201</v>
      </c>
      <c r="AK116" s="26">
        <f t="shared" si="69"/>
        <v>58.882431473841869</v>
      </c>
      <c r="AL116" s="27">
        <f t="shared" si="70"/>
        <v>-2.9794023152893557E-4</v>
      </c>
      <c r="AM116" s="26">
        <f t="shared" si="71"/>
        <v>-0.4745615735474375</v>
      </c>
      <c r="AN116" s="26">
        <f t="shared" si="46"/>
        <v>-1.9176103387590094E-6</v>
      </c>
      <c r="AO116" s="26">
        <f t="shared" si="47"/>
        <v>-3.807243395580763E-2</v>
      </c>
      <c r="AP116" s="26">
        <f t="shared" si="53"/>
        <v>-2.7182387448571843</v>
      </c>
      <c r="AQ116" s="26">
        <f t="shared" si="54"/>
        <v>-31.616436567755542</v>
      </c>
      <c r="AR116" s="25">
        <f t="shared" si="48"/>
        <v>18.562359853877492</v>
      </c>
      <c r="AS116" s="25">
        <f t="shared" si="49"/>
        <v>-26.946600306339011</v>
      </c>
      <c r="AT116" s="56">
        <f t="shared" si="55"/>
        <v>23.4769845613489</v>
      </c>
      <c r="AU116" s="57">
        <f t="shared" si="81"/>
        <v>-87.038519147763381</v>
      </c>
      <c r="AV116" s="26">
        <f t="shared" si="72"/>
        <v>7.5468267532427461E-12</v>
      </c>
      <c r="AW116" s="26">
        <f t="shared" si="73"/>
        <v>7.5530547433919231E-5</v>
      </c>
      <c r="AX116" s="27">
        <f t="shared" si="74"/>
        <v>-7.5468267532493038E-12</v>
      </c>
      <c r="AY116" s="26">
        <f t="shared" si="75"/>
        <v>-7.5530547433919231E-5</v>
      </c>
      <c r="AZ116" s="28">
        <f t="shared" si="82"/>
        <v>-6.557668176470194E-24</v>
      </c>
      <c r="BA116" s="29">
        <f t="shared" si="83"/>
        <v>0</v>
      </c>
      <c r="BB116" s="5">
        <f t="shared" si="56"/>
        <v>23.476903473517091</v>
      </c>
      <c r="BC116" s="5">
        <f t="shared" si="57"/>
        <v>-87.304933417373988</v>
      </c>
      <c r="BD116" s="5">
        <f t="shared" si="84"/>
        <v>92.695066582626012</v>
      </c>
      <c r="BE116" s="31"/>
      <c r="BF116" s="40">
        <f t="shared" si="85"/>
        <v>23</v>
      </c>
      <c r="BG116" s="40">
        <f t="shared" si="86"/>
        <v>-87</v>
      </c>
      <c r="BH116" s="40">
        <f t="shared" si="87"/>
        <v>93</v>
      </c>
      <c r="BL116" s="26">
        <f t="shared" si="50"/>
        <v>-4.7672069737104568E-7</v>
      </c>
      <c r="BM116" s="26">
        <f t="shared" si="51"/>
        <v>-1.8982896340634436E-2</v>
      </c>
      <c r="BO116" s="238" t="str">
        <f t="shared" si="58"/>
        <v>1318.25673855641i</v>
      </c>
      <c r="BP116" s="238" t="str">
        <f t="shared" si="59"/>
        <v>0.999981394759792-0.00431843863513497i</v>
      </c>
      <c r="BQ116" s="238">
        <f t="shared" si="60"/>
        <v>-8.0611111111721919E-5</v>
      </c>
      <c r="BR116" s="238">
        <f t="shared" si="61"/>
        <v>-0.24743137326998046</v>
      </c>
    </row>
    <row r="117" spans="1:70" x14ac:dyDescent="0.3">
      <c r="V117" s="24">
        <v>2.13</v>
      </c>
      <c r="W117" s="30">
        <f t="shared" si="76"/>
        <v>1348.9628825916539</v>
      </c>
      <c r="X117" s="25">
        <f t="shared" si="52"/>
        <v>31.048525809863797</v>
      </c>
      <c r="Y117" s="26">
        <f t="shared" si="62"/>
        <v>-4.9890266111759001</v>
      </c>
      <c r="Z117" s="26">
        <f t="shared" si="63"/>
        <v>-55.732857487530211</v>
      </c>
      <c r="AA117" s="26">
        <f t="shared" si="64"/>
        <v>1.3841623975432776E-4</v>
      </c>
      <c r="AB117" s="26">
        <f t="shared" si="65"/>
        <v>-0.32346168662096875</v>
      </c>
      <c r="AC117" s="26">
        <f t="shared" si="77"/>
        <v>1.5100432983052274E-7</v>
      </c>
      <c r="AD117" s="26">
        <f t="shared" si="66"/>
        <v>1.0683785906300706E-2</v>
      </c>
      <c r="AE117" s="26">
        <f t="shared" si="78"/>
        <v>26.059637765931978</v>
      </c>
      <c r="AF117" s="26">
        <f t="shared" si="79"/>
        <v>-56.045635388244875</v>
      </c>
      <c r="AG117" s="26">
        <f t="shared" si="45"/>
        <v>63.934760580666506</v>
      </c>
      <c r="AH117" s="26">
        <f t="shared" si="67"/>
        <v>-72.586318928428426</v>
      </c>
      <c r="AI117" s="26">
        <f t="shared" si="68"/>
        <v>-89.986547385722758</v>
      </c>
      <c r="AJ117" s="26">
        <f t="shared" si="80"/>
        <v>5.8810988563483244</v>
      </c>
      <c r="AK117" s="26">
        <f t="shared" si="69"/>
        <v>59.462967657714614</v>
      </c>
      <c r="AL117" s="27">
        <f t="shared" si="70"/>
        <v>-3.1198121771382073E-4</v>
      </c>
      <c r="AM117" s="26">
        <f t="shared" si="71"/>
        <v>-0.48561500927137635</v>
      </c>
      <c r="AN117" s="26">
        <f t="shared" si="46"/>
        <v>-2.007984508304667E-6</v>
      </c>
      <c r="AO117" s="26">
        <f t="shared" si="47"/>
        <v>-3.8959254595809886E-2</v>
      </c>
      <c r="AP117" s="26">
        <f t="shared" si="53"/>
        <v>-2.770773480615818</v>
      </c>
      <c r="AQ117" s="26">
        <f t="shared" si="54"/>
        <v>-31.048153991875331</v>
      </c>
      <c r="AR117" s="25">
        <f t="shared" si="48"/>
        <v>18.562359853877492</v>
      </c>
      <c r="AS117" s="25">
        <f t="shared" si="49"/>
        <v>-26.946600306339011</v>
      </c>
      <c r="AT117" s="56">
        <f t="shared" si="55"/>
        <v>23.288864285316158</v>
      </c>
      <c r="AU117" s="57">
        <f t="shared" si="81"/>
        <v>-87.093789380120199</v>
      </c>
      <c r="AV117" s="26">
        <f t="shared" si="72"/>
        <v>7.9036279158671452E-12</v>
      </c>
      <c r="AW117" s="26">
        <f t="shared" si="73"/>
        <v>7.7289879892256479E-5</v>
      </c>
      <c r="AX117" s="27">
        <f t="shared" si="74"/>
        <v>-7.9036279158743362E-12</v>
      </c>
      <c r="AY117" s="26">
        <f t="shared" si="75"/>
        <v>-7.7289879892256479E-5</v>
      </c>
      <c r="AZ117" s="28">
        <f t="shared" si="82"/>
        <v>-7.1909783329561058E-24</v>
      </c>
      <c r="BA117" s="29">
        <f t="shared" si="83"/>
        <v>0</v>
      </c>
      <c r="BB117" s="5">
        <f t="shared" si="56"/>
        <v>23.288779375969487</v>
      </c>
      <c r="BC117" s="5">
        <f t="shared" si="57"/>
        <v>-87.36640916156928</v>
      </c>
      <c r="BD117" s="5">
        <f t="shared" si="84"/>
        <v>92.63359083843072</v>
      </c>
      <c r="BE117" s="41"/>
      <c r="BF117" s="40">
        <f t="shared" si="85"/>
        <v>23</v>
      </c>
      <c r="BG117" s="40">
        <f t="shared" si="86"/>
        <v>-87</v>
      </c>
      <c r="BH117" s="40">
        <f t="shared" si="87"/>
        <v>93</v>
      </c>
      <c r="BL117" s="26">
        <f t="shared" si="50"/>
        <v>-4.9918784970977337E-7</v>
      </c>
      <c r="BM117" s="26">
        <f t="shared" si="51"/>
        <v>-1.9425064765066245E-2</v>
      </c>
      <c r="BO117" s="238" t="str">
        <f t="shared" si="58"/>
        <v>1348.96288259165i</v>
      </c>
      <c r="BP117" s="238" t="str">
        <f t="shared" si="59"/>
        <v>0.999980517938876-0.00441902412732728i</v>
      </c>
      <c r="BQ117" s="238">
        <f t="shared" si="60"/>
        <v>-8.4410158823944298E-5</v>
      </c>
      <c r="BR117" s="238">
        <f t="shared" si="61"/>
        <v>-0.25319471668399995</v>
      </c>
    </row>
    <row r="118" spans="1:70" x14ac:dyDescent="0.3">
      <c r="V118" s="24">
        <v>2.14</v>
      </c>
      <c r="W118" s="32">
        <f t="shared" si="76"/>
        <v>1380.3842646028861</v>
      </c>
      <c r="X118" s="25">
        <f t="shared" si="52"/>
        <v>31.048525809863797</v>
      </c>
      <c r="Y118" s="26">
        <f t="shared" si="62"/>
        <v>-5.1266125161779037</v>
      </c>
      <c r="Z118" s="26">
        <f t="shared" si="63"/>
        <v>-56.344118987499854</v>
      </c>
      <c r="AA118" s="26">
        <f t="shared" si="64"/>
        <v>1.4493948730784776E-4</v>
      </c>
      <c r="AB118" s="26">
        <f t="shared" si="65"/>
        <v>-0.33099591146749957</v>
      </c>
      <c r="AC118" s="26">
        <f t="shared" si="77"/>
        <v>1.5812094490178727E-7</v>
      </c>
      <c r="AD118" s="26">
        <f t="shared" si="66"/>
        <v>1.0932643242973772E-2</v>
      </c>
      <c r="AE118" s="26">
        <f t="shared" si="78"/>
        <v>25.922058391294144</v>
      </c>
      <c r="AF118" s="26">
        <f t="shared" si="79"/>
        <v>-56.664182255724377</v>
      </c>
      <c r="AG118" s="26">
        <f t="shared" si="45"/>
        <v>63.934760580666506</v>
      </c>
      <c r="AH118" s="26">
        <f t="shared" si="67"/>
        <v>-72.786318917652949</v>
      </c>
      <c r="AI118" s="26">
        <f t="shared" si="68"/>
        <v>-89.986853604598252</v>
      </c>
      <c r="AJ118" s="26">
        <f t="shared" si="80"/>
        <v>6.0303421009943738</v>
      </c>
      <c r="AK118" s="26">
        <f t="shared" si="69"/>
        <v>60.037074864563593</v>
      </c>
      <c r="AL118" s="27">
        <f t="shared" si="70"/>
        <v>-3.2668388653699689E-4</v>
      </c>
      <c r="AM118" s="26">
        <f t="shared" si="71"/>
        <v>-0.49692587516123382</v>
      </c>
      <c r="AN118" s="26">
        <f t="shared" si="46"/>
        <v>-2.102617879908825E-6</v>
      </c>
      <c r="AO118" s="26">
        <f t="shared" si="47"/>
        <v>-3.9866731922806813E-2</v>
      </c>
      <c r="AP118" s="26">
        <f t="shared" si="53"/>
        <v>-2.821545022496486</v>
      </c>
      <c r="AQ118" s="26">
        <f t="shared" si="54"/>
        <v>-30.486571347118701</v>
      </c>
      <c r="AR118" s="25">
        <f t="shared" si="48"/>
        <v>18.562359853877492</v>
      </c>
      <c r="AS118" s="25">
        <f t="shared" si="49"/>
        <v>-26.946600306339011</v>
      </c>
      <c r="AT118" s="56">
        <f t="shared" si="55"/>
        <v>23.100513368797657</v>
      </c>
      <c r="AU118" s="57">
        <f t="shared" si="81"/>
        <v>-87.150753602843082</v>
      </c>
      <c r="AV118" s="26">
        <f t="shared" si="72"/>
        <v>8.2739296630232635E-12</v>
      </c>
      <c r="AW118" s="26">
        <f t="shared" si="73"/>
        <v>7.9090192467965017E-5</v>
      </c>
      <c r="AX118" s="27">
        <f t="shared" si="74"/>
        <v>-8.2739296630311443E-12</v>
      </c>
      <c r="AY118" s="26">
        <f t="shared" si="75"/>
        <v>-7.9090192467965017E-5</v>
      </c>
      <c r="AZ118" s="28">
        <f t="shared" si="82"/>
        <v>-7.8808340391282598E-24</v>
      </c>
      <c r="BA118" s="29">
        <f t="shared" si="83"/>
        <v>0</v>
      </c>
      <c r="BB118" s="5">
        <f t="shared" si="56"/>
        <v>23.100424457837249</v>
      </c>
      <c r="BC118" s="5">
        <f t="shared" si="57"/>
        <v>-87.429723435799986</v>
      </c>
      <c r="BD118" s="5">
        <f t="shared" si="84"/>
        <v>92.570276564200014</v>
      </c>
      <c r="BE118" s="31"/>
      <c r="BF118" s="40">
        <f t="shared" si="85"/>
        <v>23</v>
      </c>
      <c r="BG118" s="40">
        <f t="shared" si="86"/>
        <v>-87</v>
      </c>
      <c r="BH118" s="40">
        <f t="shared" si="87"/>
        <v>93</v>
      </c>
      <c r="BL118" s="26">
        <f t="shared" si="50"/>
        <v>-5.227138453004766E-7</v>
      </c>
      <c r="BM118" s="26">
        <f t="shared" si="51"/>
        <v>-1.9877532612799495E-2</v>
      </c>
      <c r="BO118" s="238" t="str">
        <f t="shared" si="58"/>
        <v>1380.38426460289i</v>
      </c>
      <c r="BP118" s="238" t="str">
        <f t="shared" si="59"/>
        <v>0.999979599796309-0.00452195228015519i</v>
      </c>
      <c r="BQ118" s="238">
        <f t="shared" si="60"/>
        <v>-8.8388246564451332E-5</v>
      </c>
      <c r="BR118" s="238">
        <f t="shared" si="61"/>
        <v>-0.25909230034410974</v>
      </c>
    </row>
    <row r="119" spans="1:70" x14ac:dyDescent="0.3">
      <c r="V119" s="24">
        <v>2.15</v>
      </c>
      <c r="W119" s="30">
        <f t="shared" si="76"/>
        <v>1412.5375446227542</v>
      </c>
      <c r="X119" s="25">
        <f t="shared" si="52"/>
        <v>31.048525809863797</v>
      </c>
      <c r="Y119" s="26">
        <f t="shared" si="62"/>
        <v>-5.2661583379091779</v>
      </c>
      <c r="Z119" s="26">
        <f t="shared" si="63"/>
        <v>-56.949976240559636</v>
      </c>
      <c r="AA119" s="26">
        <f t="shared" si="64"/>
        <v>1.5177015554626174E-4</v>
      </c>
      <c r="AB119" s="26">
        <f t="shared" si="65"/>
        <v>-0.33870561910315167</v>
      </c>
      <c r="AC119" s="26">
        <f t="shared" si="77"/>
        <v>1.6557295498235624E-7</v>
      </c>
      <c r="AD119" s="26">
        <f t="shared" si="66"/>
        <v>1.118729721124187E-2</v>
      </c>
      <c r="AE119" s="26">
        <f t="shared" si="78"/>
        <v>25.782519407683122</v>
      </c>
      <c r="AF119" s="26">
        <f t="shared" si="79"/>
        <v>-57.277494562451544</v>
      </c>
      <c r="AG119" s="26">
        <f t="shared" si="45"/>
        <v>63.934760580666506</v>
      </c>
      <c r="AH119" s="26">
        <f t="shared" si="67"/>
        <v>-72.986318907362445</v>
      </c>
      <c r="AI119" s="26">
        <f t="shared" si="68"/>
        <v>-89.987152853081867</v>
      </c>
      <c r="AJ119" s="26">
        <f t="shared" si="80"/>
        <v>6.1813096642708443</v>
      </c>
      <c r="AK119" s="26">
        <f t="shared" si="69"/>
        <v>60.604596329920504</v>
      </c>
      <c r="AL119" s="27">
        <f t="shared" si="70"/>
        <v>-3.4207941744465205E-4</v>
      </c>
      <c r="AM119" s="26">
        <f t="shared" si="71"/>
        <v>-0.5085001648593892</v>
      </c>
      <c r="AN119" s="26">
        <f t="shared" si="46"/>
        <v>-2.201711181416721E-6</v>
      </c>
      <c r="AO119" s="26">
        <f t="shared" si="47"/>
        <v>-4.0795347091466733E-2</v>
      </c>
      <c r="AP119" s="26">
        <f t="shared" si="53"/>
        <v>-2.8705929435537212</v>
      </c>
      <c r="AQ119" s="26">
        <f t="shared" si="54"/>
        <v>-29.931852035112218</v>
      </c>
      <c r="AR119" s="25">
        <f t="shared" si="48"/>
        <v>18.562359853877492</v>
      </c>
      <c r="AS119" s="25">
        <f t="shared" si="49"/>
        <v>-26.946600306339011</v>
      </c>
      <c r="AT119" s="56">
        <f t="shared" si="55"/>
        <v>22.911926464129401</v>
      </c>
      <c r="AU119" s="57">
        <f t="shared" si="81"/>
        <v>-87.209346597563766</v>
      </c>
      <c r="AV119" s="26">
        <f t="shared" si="72"/>
        <v>8.6654466144435162E-12</v>
      </c>
      <c r="AW119" s="26">
        <f t="shared" si="73"/>
        <v>8.0932439710602189E-5</v>
      </c>
      <c r="AX119" s="27">
        <f t="shared" si="74"/>
        <v>-8.6654466144521596E-12</v>
      </c>
      <c r="AY119" s="26">
        <f t="shared" si="75"/>
        <v>-8.0932439710602189E-5</v>
      </c>
      <c r="AZ119" s="28">
        <f t="shared" si="82"/>
        <v>-8.6433911663255821E-24</v>
      </c>
      <c r="BA119" s="29">
        <f t="shared" si="83"/>
        <v>0</v>
      </c>
      <c r="BB119" s="5">
        <f t="shared" si="56"/>
        <v>22.911833362968917</v>
      </c>
      <c r="BC119" s="5">
        <f t="shared" si="57"/>
        <v>-87.494814388082418</v>
      </c>
      <c r="BD119" s="5">
        <f t="shared" si="84"/>
        <v>92.505185611917582</v>
      </c>
      <c r="BE119" s="41"/>
      <c r="BF119" s="40">
        <f t="shared" si="85"/>
        <v>23</v>
      </c>
      <c r="BG119" s="40">
        <f t="shared" si="86"/>
        <v>-87</v>
      </c>
      <c r="BH119" s="40">
        <f t="shared" si="87"/>
        <v>93</v>
      </c>
      <c r="BL119" s="26">
        <f t="shared" si="50"/>
        <v>-5.4734859002995289E-7</v>
      </c>
      <c r="BM119" s="26">
        <f t="shared" si="51"/>
        <v>-2.0340539788050234E-2</v>
      </c>
      <c r="BO119" s="238" t="str">
        <f t="shared" si="58"/>
        <v>1412.53754462275i</v>
      </c>
      <c r="BP119" s="238" t="str">
        <f t="shared" si="59"/>
        <v>0.999978638384819-0.00462727764142351i</v>
      </c>
      <c r="BQ119" s="238">
        <f t="shared" si="60"/>
        <v>-9.2553811893195353E-5</v>
      </c>
      <c r="BR119" s="238">
        <f t="shared" si="61"/>
        <v>-0.26512725073059573</v>
      </c>
    </row>
    <row r="120" spans="1:70" x14ac:dyDescent="0.3">
      <c r="V120" s="24">
        <v>2.16</v>
      </c>
      <c r="W120" s="32">
        <f t="shared" si="76"/>
        <v>1445.4397707459284</v>
      </c>
      <c r="X120" s="25">
        <f t="shared" si="52"/>
        <v>31.048525809863797</v>
      </c>
      <c r="Y120" s="26">
        <f t="shared" si="62"/>
        <v>-5.4076287141837573</v>
      </c>
      <c r="Z120" s="26">
        <f t="shared" si="63"/>
        <v>-57.55020852641605</v>
      </c>
      <c r="AA120" s="26">
        <f t="shared" si="64"/>
        <v>1.5892273174529902E-4</v>
      </c>
      <c r="AB120" s="26">
        <f t="shared" si="65"/>
        <v>-0.34659489619956668</v>
      </c>
      <c r="AC120" s="26">
        <f t="shared" si="77"/>
        <v>1.7337616925553749E-7</v>
      </c>
      <c r="AD120" s="26">
        <f t="shared" si="66"/>
        <v>1.1447882831969486E-2</v>
      </c>
      <c r="AE120" s="26">
        <f t="shared" si="78"/>
        <v>25.641056191787953</v>
      </c>
      <c r="AF120" s="26">
        <f t="shared" si="79"/>
        <v>-57.885355539783653</v>
      </c>
      <c r="AG120" s="26">
        <f t="shared" si="45"/>
        <v>63.934760580666506</v>
      </c>
      <c r="AH120" s="26">
        <f t="shared" si="67"/>
        <v>-73.186318897535102</v>
      </c>
      <c r="AI120" s="26">
        <f t="shared" si="68"/>
        <v>-89.98744528983903</v>
      </c>
      <c r="AJ120" s="26">
        <f t="shared" si="80"/>
        <v>6.3339615529851372</v>
      </c>
      <c r="AK120" s="26">
        <f t="shared" si="69"/>
        <v>61.165387481419309</v>
      </c>
      <c r="AL120" s="27">
        <f t="shared" si="70"/>
        <v>-3.582004588766844E-4</v>
      </c>
      <c r="AM120" s="26">
        <f t="shared" si="71"/>
        <v>-0.52034401142670328</v>
      </c>
      <c r="AN120" s="26">
        <f t="shared" si="46"/>
        <v>-2.305474604601689E-6</v>
      </c>
      <c r="AO120" s="26">
        <f t="shared" si="47"/>
        <v>-4.1745592463891347E-2</v>
      </c>
      <c r="AP120" s="26">
        <f t="shared" si="53"/>
        <v>-2.9179572698169403</v>
      </c>
      <c r="AQ120" s="26">
        <f t="shared" si="54"/>
        <v>-29.384147412310316</v>
      </c>
      <c r="AR120" s="25">
        <f t="shared" si="48"/>
        <v>18.562359853877492</v>
      </c>
      <c r="AS120" s="25">
        <f t="shared" si="49"/>
        <v>-26.946600306339011</v>
      </c>
      <c r="AT120" s="56">
        <f t="shared" si="55"/>
        <v>22.723098921971012</v>
      </c>
      <c r="AU120" s="57">
        <f t="shared" si="81"/>
        <v>-87.269502952093973</v>
      </c>
      <c r="AV120" s="26">
        <f t="shared" si="72"/>
        <v>9.0723928053285867E-12</v>
      </c>
      <c r="AW120" s="26">
        <f t="shared" si="73"/>
        <v>8.2817598404041288E-5</v>
      </c>
      <c r="AX120" s="27">
        <f t="shared" si="74"/>
        <v>-9.0723928053380638E-12</v>
      </c>
      <c r="AY120" s="26">
        <f t="shared" si="75"/>
        <v>-8.2817598404041288E-5</v>
      </c>
      <c r="AZ120" s="28">
        <f t="shared" si="82"/>
        <v>-9.4770341274141804E-24</v>
      </c>
      <c r="BA120" s="29">
        <f t="shared" si="83"/>
        <v>0</v>
      </c>
      <c r="BB120" s="5">
        <f t="shared" si="56"/>
        <v>22.72300143313667</v>
      </c>
      <c r="BC120" s="5">
        <f t="shared" si="57"/>
        <v>-87.561620050998982</v>
      </c>
      <c r="BD120" s="5">
        <f t="shared" si="84"/>
        <v>92.438379949001018</v>
      </c>
      <c r="BE120" s="31"/>
      <c r="BF120" s="40">
        <f t="shared" si="85"/>
        <v>23</v>
      </c>
      <c r="BG120" s="40">
        <f t="shared" si="86"/>
        <v>-88</v>
      </c>
      <c r="BH120" s="40">
        <f t="shared" si="87"/>
        <v>92</v>
      </c>
      <c r="BL120" s="26">
        <f t="shared" si="50"/>
        <v>-5.7314433310187631E-7</v>
      </c>
      <c r="BM120" s="26">
        <f t="shared" si="51"/>
        <v>-2.0814331783109454E-2</v>
      </c>
      <c r="BO120" s="238" t="str">
        <f t="shared" si="58"/>
        <v>1445.43977074593i</v>
      </c>
      <c r="BP120" s="238" t="str">
        <f t="shared" si="59"/>
        <v>0.999977631665376-0.00473505602810498i</v>
      </c>
      <c r="BQ120" s="238">
        <f t="shared" si="60"/>
        <v>-9.6915690008249434E-5</v>
      </c>
      <c r="BR120" s="238">
        <f t="shared" si="61"/>
        <v>-0.27130276712189783</v>
      </c>
    </row>
    <row r="121" spans="1:70" x14ac:dyDescent="0.3">
      <c r="V121" s="24">
        <v>2.17</v>
      </c>
      <c r="W121" s="30">
        <f t="shared" si="76"/>
        <v>1479.1083881682084</v>
      </c>
      <c r="X121" s="25">
        <f t="shared" si="52"/>
        <v>31.048525809863797</v>
      </c>
      <c r="Y121" s="26">
        <f t="shared" si="62"/>
        <v>-5.5509872468741186</v>
      </c>
      <c r="Z121" s="26">
        <f t="shared" si="63"/>
        <v>-58.144607092190761</v>
      </c>
      <c r="AA121" s="26">
        <f t="shared" si="64"/>
        <v>1.6641238585020807E-4</v>
      </c>
      <c r="AB121" s="26">
        <f t="shared" si="65"/>
        <v>-0.35466792455857976</v>
      </c>
      <c r="AC121" s="26">
        <f t="shared" si="77"/>
        <v>1.815471355793646E-7</v>
      </c>
      <c r="AD121" s="26">
        <f t="shared" si="66"/>
        <v>1.1714538271058816E-2</v>
      </c>
      <c r="AE121" s="26">
        <f t="shared" si="78"/>
        <v>25.497705156922667</v>
      </c>
      <c r="AF121" s="26">
        <f t="shared" si="79"/>
        <v>-58.487560478478279</v>
      </c>
      <c r="AG121" s="26">
        <f t="shared" si="45"/>
        <v>63.934760580666506</v>
      </c>
      <c r="AH121" s="26">
        <f t="shared" si="67"/>
        <v>-73.386318888150043</v>
      </c>
      <c r="AI121" s="26">
        <f t="shared" si="68"/>
        <v>-89.987731069923569</v>
      </c>
      <c r="AJ121" s="26">
        <f t="shared" si="80"/>
        <v>6.4882574259291115</v>
      </c>
      <c r="AK121" s="26">
        <f t="shared" si="69"/>
        <v>61.719315835024041</v>
      </c>
      <c r="AL121" s="27">
        <f t="shared" si="70"/>
        <v>-3.75081197445882E-4</v>
      </c>
      <c r="AM121" s="26">
        <f t="shared" si="71"/>
        <v>-0.53246369057630238</v>
      </c>
      <c r="AN121" s="26">
        <f t="shared" si="46"/>
        <v>-2.414128247793237E-6</v>
      </c>
      <c r="AO121" s="26">
        <f t="shared" si="47"/>
        <v>-4.2717971870662785E-2</v>
      </c>
      <c r="AP121" s="26">
        <f t="shared" si="53"/>
        <v>-2.9636783768801198</v>
      </c>
      <c r="AQ121" s="26">
        <f t="shared" si="54"/>
        <v>-28.843596897346494</v>
      </c>
      <c r="AR121" s="25">
        <f t="shared" si="48"/>
        <v>18.562359853877492</v>
      </c>
      <c r="AS121" s="25">
        <f t="shared" si="49"/>
        <v>-26.946600306339011</v>
      </c>
      <c r="AT121" s="56">
        <f t="shared" si="55"/>
        <v>22.534026780042545</v>
      </c>
      <c r="AU121" s="57">
        <f t="shared" si="81"/>
        <v>-87.331157375824773</v>
      </c>
      <c r="AV121" s="26">
        <f t="shared" si="72"/>
        <v>9.5005542004777884E-12</v>
      </c>
      <c r="AW121" s="26">
        <f t="shared" si="73"/>
        <v>8.4746668084374448E-5</v>
      </c>
      <c r="AX121" s="27">
        <f t="shared" si="74"/>
        <v>-9.5005542004881799E-12</v>
      </c>
      <c r="AY121" s="26">
        <f t="shared" si="75"/>
        <v>-8.4746668084374448E-5</v>
      </c>
      <c r="AZ121" s="28">
        <f t="shared" si="82"/>
        <v>-1.039145644519741E-23</v>
      </c>
      <c r="BA121" s="29">
        <f t="shared" si="83"/>
        <v>0</v>
      </c>
      <c r="BB121" s="5">
        <f t="shared" si="56"/>
        <v>22.533924696754362</v>
      </c>
      <c r="BC121" s="5">
        <f t="shared" si="57"/>
        <v>-87.630078658921619</v>
      </c>
      <c r="BD121" s="5">
        <f t="shared" si="84"/>
        <v>92.369921341078381</v>
      </c>
      <c r="BE121" s="41"/>
      <c r="BF121" s="40">
        <f t="shared" si="85"/>
        <v>23</v>
      </c>
      <c r="BG121" s="40">
        <f t="shared" si="86"/>
        <v>-88</v>
      </c>
      <c r="BH121" s="40">
        <f t="shared" si="87"/>
        <v>92</v>
      </c>
      <c r="BL121" s="26">
        <f t="shared" si="50"/>
        <v>-6.0015579143515135E-7</v>
      </c>
      <c r="BM121" s="26">
        <f t="shared" si="51"/>
        <v>-2.1299159808504935E-2</v>
      </c>
      <c r="BO121" s="238" t="str">
        <f t="shared" si="58"/>
        <v>1479.10838816821i</v>
      </c>
      <c r="BP121" s="238" t="str">
        <f t="shared" si="59"/>
        <v>0.999976577502876-0.00484534455580148i</v>
      </c>
      <c r="BQ121" s="238">
        <f t="shared" si="60"/>
        <v>-1.0148313239516855E-4</v>
      </c>
      <c r="BR121" s="238">
        <f t="shared" si="61"/>
        <v>-0.27762212328834479</v>
      </c>
    </row>
    <row r="122" spans="1:70" x14ac:dyDescent="0.3">
      <c r="V122" s="24">
        <v>2.1800000000000002</v>
      </c>
      <c r="W122" s="32">
        <f t="shared" si="76"/>
        <v>1513.5612484362091</v>
      </c>
      <c r="X122" s="25">
        <f t="shared" si="52"/>
        <v>31.048525809863797</v>
      </c>
      <c r="Y122" s="26">
        <f t="shared" si="62"/>
        <v>-5.6961966163740474</v>
      </c>
      <c r="Z122" s="26">
        <f t="shared" si="63"/>
        <v>-58.73297530361905</v>
      </c>
      <c r="AA122" s="26">
        <f t="shared" si="64"/>
        <v>1.7425500263264641E-4</v>
      </c>
      <c r="AB122" s="26">
        <f t="shared" si="65"/>
        <v>-0.36292898332375434</v>
      </c>
      <c r="AC122" s="26">
        <f t="shared" si="77"/>
        <v>1.9010318870295917E-7</v>
      </c>
      <c r="AD122" s="26">
        <f t="shared" si="66"/>
        <v>1.1987404912707042E-2</v>
      </c>
      <c r="AE122" s="26">
        <f t="shared" si="78"/>
        <v>25.352503638595575</v>
      </c>
      <c r="AF122" s="26">
        <f t="shared" si="79"/>
        <v>-59.083916882030096</v>
      </c>
      <c r="AG122" s="26">
        <f t="shared" si="45"/>
        <v>63.934760580666506</v>
      </c>
      <c r="AH122" s="26">
        <f t="shared" si="67"/>
        <v>-73.586318879187402</v>
      </c>
      <c r="AI122" s="26">
        <f t="shared" si="68"/>
        <v>-89.988010344859745</v>
      </c>
      <c r="AJ122" s="26">
        <f t="shared" si="80"/>
        <v>6.6441566937888608</v>
      </c>
      <c r="AK122" s="26">
        <f t="shared" si="69"/>
        <v>62.266260850943539</v>
      </c>
      <c r="AL122" s="27">
        <f t="shared" si="70"/>
        <v>-3.9275743038739693E-4</v>
      </c>
      <c r="AM122" s="26">
        <f t="shared" si="71"/>
        <v>-0.54486562398171801</v>
      </c>
      <c r="AN122" s="26">
        <f t="shared" si="46"/>
        <v>-2.5279025729702004E-6</v>
      </c>
      <c r="AO122" s="26">
        <f t="shared" si="47"/>
        <v>-4.371300087797169E-2</v>
      </c>
      <c r="AP122" s="26">
        <f t="shared" si="53"/>
        <v>-3.0077968900649963</v>
      </c>
      <c r="AQ122" s="26">
        <f t="shared" si="54"/>
        <v>-28.310328118775896</v>
      </c>
      <c r="AR122" s="25">
        <f t="shared" si="48"/>
        <v>18.562359853877492</v>
      </c>
      <c r="AS122" s="25">
        <f t="shared" si="49"/>
        <v>-26.946600306339011</v>
      </c>
      <c r="AT122" s="56">
        <f t="shared" si="55"/>
        <v>22.34470674853058</v>
      </c>
      <c r="AU122" s="57">
        <f t="shared" si="81"/>
        <v>-87.394245000805995</v>
      </c>
      <c r="AV122" s="26">
        <f t="shared" si="72"/>
        <v>9.9480021449580131E-12</v>
      </c>
      <c r="AW122" s="26">
        <f t="shared" si="73"/>
        <v>8.6720671569880432E-5</v>
      </c>
      <c r="AX122" s="27">
        <f t="shared" si="74"/>
        <v>-9.9480021449694079E-12</v>
      </c>
      <c r="AY122" s="26">
        <f t="shared" si="75"/>
        <v>-8.6720671569880432E-5</v>
      </c>
      <c r="AZ122" s="28">
        <f t="shared" si="82"/>
        <v>-1.1394736055344735E-23</v>
      </c>
      <c r="BA122" s="29">
        <f t="shared" si="83"/>
        <v>0</v>
      </c>
      <c r="BB122" s="5">
        <f t="shared" si="56"/>
        <v>22.344599854263755</v>
      </c>
      <c r="BC122" s="5">
        <f t="shared" si="57"/>
        <v>-87.700128950957435</v>
      </c>
      <c r="BD122" s="5">
        <f t="shared" si="84"/>
        <v>92.299871049042565</v>
      </c>
      <c r="BE122" s="31"/>
      <c r="BF122" s="40">
        <f t="shared" si="85"/>
        <v>22</v>
      </c>
      <c r="BG122" s="40">
        <f t="shared" si="86"/>
        <v>-88</v>
      </c>
      <c r="BH122" s="40">
        <f t="shared" si="87"/>
        <v>92</v>
      </c>
      <c r="BL122" s="26">
        <f t="shared" si="50"/>
        <v>-6.2844026056168981E-7</v>
      </c>
      <c r="BM122" s="26">
        <f t="shared" si="51"/>
        <v>-2.1795280926195319E-2</v>
      </c>
      <c r="BO122" s="238" t="str">
        <f t="shared" si="58"/>
        <v>1513.56124843621i</v>
      </c>
      <c r="BP122" s="238" t="str">
        <f t="shared" si="59"/>
        <v>0.999975473661605-0.00495820166888487i</v>
      </c>
      <c r="BQ122" s="238">
        <f t="shared" si="60"/>
        <v>-1.0626582656152291E-4</v>
      </c>
      <c r="BR122" s="238">
        <f t="shared" si="61"/>
        <v>-0.28408866922524412</v>
      </c>
    </row>
    <row r="123" spans="1:70" x14ac:dyDescent="0.3">
      <c r="V123" s="24">
        <v>2.19</v>
      </c>
      <c r="W123" s="30">
        <f t="shared" si="76"/>
        <v>1548.816618912482</v>
      </c>
      <c r="X123" s="25">
        <f t="shared" si="52"/>
        <v>31.048525809863797</v>
      </c>
      <c r="Y123" s="26">
        <f t="shared" si="62"/>
        <v>-5.843218695165314</v>
      </c>
      <c r="Z123" s="26">
        <f t="shared" si="63"/>
        <v>-59.315128743038905</v>
      </c>
      <c r="AA123" s="26">
        <f t="shared" si="64"/>
        <v>1.8246721538189061E-4</v>
      </c>
      <c r="AB123" s="26">
        <f t="shared" si="65"/>
        <v>-0.37138245124311714</v>
      </c>
      <c r="AC123" s="26">
        <f t="shared" si="77"/>
        <v>1.9906247533903295E-7</v>
      </c>
      <c r="AD123" s="26">
        <f t="shared" si="66"/>
        <v>1.2266627434369844E-2</v>
      </c>
      <c r="AE123" s="26">
        <f t="shared" si="78"/>
        <v>25.205489780976343</v>
      </c>
      <c r="AF123" s="26">
        <f t="shared" si="79"/>
        <v>-59.674244566847648</v>
      </c>
      <c r="AG123" s="26">
        <f t="shared" si="45"/>
        <v>63.934760580666506</v>
      </c>
      <c r="AH123" s="26">
        <f t="shared" si="67"/>
        <v>-73.786318870628136</v>
      </c>
      <c r="AI123" s="26">
        <f t="shared" si="68"/>
        <v>-89.988283262722831</v>
      </c>
      <c r="AJ123" s="26">
        <f t="shared" si="80"/>
        <v>6.8016186151369729</v>
      </c>
      <c r="AK123" s="26">
        <f t="shared" si="69"/>
        <v>62.806113752264615</v>
      </c>
      <c r="AL123" s="27">
        <f t="shared" si="70"/>
        <v>-4.1126664141488071E-4</v>
      </c>
      <c r="AM123" s="26">
        <f t="shared" si="71"/>
        <v>-0.55755638266103058</v>
      </c>
      <c r="AN123" s="26">
        <f t="shared" si="46"/>
        <v>-2.6470389139634553E-6</v>
      </c>
      <c r="AO123" s="26">
        <f t="shared" si="47"/>
        <v>-4.4731207060966352E-2</v>
      </c>
      <c r="AP123" s="26">
        <f t="shared" si="53"/>
        <v>-3.0503535885049864</v>
      </c>
      <c r="AQ123" s="26">
        <f t="shared" si="54"/>
        <v>-27.784457100180212</v>
      </c>
      <c r="AR123" s="25">
        <f t="shared" si="48"/>
        <v>18.562359853877492</v>
      </c>
      <c r="AS123" s="25">
        <f t="shared" si="49"/>
        <v>-26.946600306339011</v>
      </c>
      <c r="AT123" s="56">
        <f t="shared" si="55"/>
        <v>22.155136192471357</v>
      </c>
      <c r="AU123" s="57">
        <f t="shared" si="81"/>
        <v>-87.458701667027867</v>
      </c>
      <c r="AV123" s="26">
        <f t="shared" si="72"/>
        <v>1.0418593948635464E-11</v>
      </c>
      <c r="AW123" s="26">
        <f t="shared" si="73"/>
        <v>8.8740655503336257E-5</v>
      </c>
      <c r="AX123" s="27">
        <f t="shared" si="74"/>
        <v>-1.0418593948647963E-11</v>
      </c>
      <c r="AY123" s="26">
        <f t="shared" si="75"/>
        <v>-8.8740655503336257E-5</v>
      </c>
      <c r="AZ123" s="28">
        <f t="shared" si="82"/>
        <v>-1.2498182067793403E-23</v>
      </c>
      <c r="BA123" s="29">
        <f t="shared" si="83"/>
        <v>0</v>
      </c>
      <c r="BB123" s="5">
        <f t="shared" si="56"/>
        <v>22.155024260497107</v>
      </c>
      <c r="BC123" s="5">
        <f t="shared" si="57"/>
        <v>-87.771710458139907</v>
      </c>
      <c r="BD123" s="5">
        <f t="shared" si="84"/>
        <v>92.228289541860093</v>
      </c>
      <c r="BE123" s="41"/>
      <c r="BF123" s="40">
        <f t="shared" si="85"/>
        <v>22</v>
      </c>
      <c r="BG123" s="40">
        <f t="shared" si="86"/>
        <v>-88</v>
      </c>
      <c r="BH123" s="40">
        <f t="shared" si="87"/>
        <v>92</v>
      </c>
      <c r="BL123" s="26">
        <f t="shared" si="50"/>
        <v>-6.5805773420315015E-7</v>
      </c>
      <c r="BM123" s="26">
        <f t="shared" si="51"/>
        <v>-2.23029581858664E-2</v>
      </c>
      <c r="BO123" s="238" t="str">
        <f t="shared" si="58"/>
        <v>1548.81661891248i</v>
      </c>
      <c r="BP123" s="238" t="str">
        <f t="shared" si="59"/>
        <v>0.999974317800503-0.00507368717133185i</v>
      </c>
      <c r="BQ123" s="238">
        <f t="shared" si="60"/>
        <v>-1.1127391651525653E-4</v>
      </c>
      <c r="BR123" s="238">
        <f t="shared" si="61"/>
        <v>-0.29070583292617203</v>
      </c>
    </row>
    <row r="124" spans="1:70" x14ac:dyDescent="0.3">
      <c r="V124" s="24">
        <v>2.2000000000000002</v>
      </c>
      <c r="W124" s="32">
        <f t="shared" si="76"/>
        <v>1584.8931924611154</v>
      </c>
      <c r="X124" s="25">
        <f t="shared" si="52"/>
        <v>31.048525809863797</v>
      </c>
      <c r="Y124" s="26">
        <f t="shared" si="62"/>
        <v>-5.9920146598756556</v>
      </c>
      <c r="Z124" s="26">
        <f t="shared" si="63"/>
        <v>-59.890895256071524</v>
      </c>
      <c r="AA124" s="26">
        <f t="shared" si="64"/>
        <v>1.9106644114763916E-4</v>
      </c>
      <c r="AB124" s="26">
        <f t="shared" si="65"/>
        <v>-0.38003280898426739</v>
      </c>
      <c r="AC124" s="26">
        <f t="shared" si="77"/>
        <v>2.084440004515929E-7</v>
      </c>
      <c r="AD124" s="26">
        <f t="shared" si="66"/>
        <v>1.2552353883471087E-2</v>
      </c>
      <c r="AE124" s="26">
        <f t="shared" si="78"/>
        <v>25.056702424873286</v>
      </c>
      <c r="AF124" s="26">
        <f t="shared" si="79"/>
        <v>-60.25837571117232</v>
      </c>
      <c r="AG124" s="26">
        <f t="shared" si="45"/>
        <v>63.934760580666506</v>
      </c>
      <c r="AH124" s="26">
        <f t="shared" si="67"/>
        <v>-73.986318862454112</v>
      </c>
      <c r="AI124" s="26">
        <f t="shared" si="68"/>
        <v>-89.988549968217399</v>
      </c>
      <c r="AJ124" s="26">
        <f t="shared" si="80"/>
        <v>6.9606023882129406</v>
      </c>
      <c r="AK124" s="26">
        <f t="shared" si="69"/>
        <v>63.338777309420593</v>
      </c>
      <c r="AL124" s="27">
        <f t="shared" si="70"/>
        <v>-4.3064808013318617E-4</v>
      </c>
      <c r="AM124" s="26">
        <f t="shared" si="71"/>
        <v>-0.5705426904387183</v>
      </c>
      <c r="AN124" s="26">
        <f t="shared" si="46"/>
        <v>-2.7717899759798685E-6</v>
      </c>
      <c r="AO124" s="26">
        <f t="shared" si="47"/>
        <v>-4.577313028346864E-2</v>
      </c>
      <c r="AP124" s="26">
        <f t="shared" si="53"/>
        <v>-3.091389313444775</v>
      </c>
      <c r="AQ124" s="26">
        <f t="shared" si="54"/>
        <v>-27.266088479518992</v>
      </c>
      <c r="AR124" s="25">
        <f t="shared" si="48"/>
        <v>18.562359853877492</v>
      </c>
      <c r="AS124" s="25">
        <f t="shared" si="49"/>
        <v>-26.946600306339011</v>
      </c>
      <c r="AT124" s="56">
        <f t="shared" si="55"/>
        <v>21.965313111428511</v>
      </c>
      <c r="AU124" s="57">
        <f t="shared" si="81"/>
        <v>-87.524464190691305</v>
      </c>
      <c r="AV124" s="26">
        <f t="shared" si="72"/>
        <v>1.0908472301643935E-11</v>
      </c>
      <c r="AW124" s="26">
        <f t="shared" si="73"/>
        <v>9.0807690906961173E-5</v>
      </c>
      <c r="AX124" s="27">
        <f t="shared" si="74"/>
        <v>-1.0908472301657632E-11</v>
      </c>
      <c r="AY124" s="26">
        <f t="shared" si="75"/>
        <v>-9.0807690906961173E-5</v>
      </c>
      <c r="AZ124" s="28">
        <f t="shared" si="82"/>
        <v>-1.3696947721141736E-23</v>
      </c>
      <c r="BA124" s="29">
        <f t="shared" si="83"/>
        <v>0</v>
      </c>
      <c r="BB124" s="5">
        <f t="shared" si="56"/>
        <v>21.965195904333189</v>
      </c>
      <c r="BC124" s="5">
        <f t="shared" si="57"/>
        <v>-87.844763773653128</v>
      </c>
      <c r="BD124" s="5">
        <f t="shared" si="84"/>
        <v>92.155236226346872</v>
      </c>
      <c r="BE124" s="31"/>
      <c r="BF124" s="40">
        <f t="shared" si="85"/>
        <v>22</v>
      </c>
      <c r="BG124" s="40">
        <f t="shared" si="86"/>
        <v>-88</v>
      </c>
      <c r="BH124" s="40">
        <f t="shared" si="87"/>
        <v>92</v>
      </c>
      <c r="BL124" s="26">
        <f t="shared" si="50"/>
        <v>-6.8907103734827058E-7</v>
      </c>
      <c r="BM124" s="26">
        <f t="shared" si="51"/>
        <v>-2.2822460764402142E-2</v>
      </c>
      <c r="BO124" s="238" t="str">
        <f t="shared" si="58"/>
        <v>1584.89319246112i</v>
      </c>
      <c r="BP124" s="238" t="str">
        <f t="shared" si="59"/>
        <v>0.999973107468203-0.00519186225826893i</v>
      </c>
      <c r="BQ124" s="238">
        <f t="shared" si="60"/>
        <v>-1.1651802428391843E-4</v>
      </c>
      <c r="BR124" s="238">
        <f t="shared" si="61"/>
        <v>-0.29747712219742067</v>
      </c>
    </row>
    <row r="125" spans="1:70" x14ac:dyDescent="0.3">
      <c r="C125" s="240"/>
      <c r="D125" s="241"/>
      <c r="E125" s="49"/>
      <c r="V125" s="24">
        <v>2.21</v>
      </c>
      <c r="W125" s="30">
        <f t="shared" si="76"/>
        <v>1621.8100973589303</v>
      </c>
      <c r="X125" s="25">
        <f t="shared" si="52"/>
        <v>31.048525809863797</v>
      </c>
      <c r="Y125" s="26">
        <f t="shared" si="62"/>
        <v>-6.1425451012614349</v>
      </c>
      <c r="Z125" s="26">
        <f t="shared" si="63"/>
        <v>-60.460114949200147</v>
      </c>
      <c r="AA125" s="26">
        <f t="shared" si="64"/>
        <v>2.0007091768860512E-4</v>
      </c>
      <c r="AB125" s="26">
        <f t="shared" si="65"/>
        <v>-0.38888464150305491</v>
      </c>
      <c r="AC125" s="26">
        <f t="shared" si="77"/>
        <v>2.1826766390037061E-7</v>
      </c>
      <c r="AD125" s="26">
        <f t="shared" si="66"/>
        <v>1.2844735755899206E-2</v>
      </c>
      <c r="AE125" s="26">
        <f t="shared" si="78"/>
        <v>24.906180997787718</v>
      </c>
      <c r="AF125" s="26">
        <f t="shared" si="79"/>
        <v>-60.836154854947303</v>
      </c>
      <c r="AG125" s="26">
        <f t="shared" si="45"/>
        <v>63.934760580666506</v>
      </c>
      <c r="AH125" s="26">
        <f t="shared" si="67"/>
        <v>-74.186318854647951</v>
      </c>
      <c r="AI125" s="26">
        <f t="shared" si="68"/>
        <v>-89.988810602754214</v>
      </c>
      <c r="AJ125" s="26">
        <f t="shared" si="80"/>
        <v>7.1210672382487505</v>
      </c>
      <c r="AK125" s="26">
        <f t="shared" si="69"/>
        <v>63.864165593659415</v>
      </c>
      <c r="AL125" s="27">
        <f t="shared" si="70"/>
        <v>-4.5094284521544469E-4</v>
      </c>
      <c r="AM125" s="26">
        <f t="shared" si="71"/>
        <v>-0.58383142748693584</v>
      </c>
      <c r="AN125" s="26">
        <f t="shared" si="46"/>
        <v>-2.902420367913621E-6</v>
      </c>
      <c r="AO125" s="26">
        <f t="shared" si="47"/>
        <v>-4.6839322984204415E-2</v>
      </c>
      <c r="AP125" s="26">
        <f t="shared" si="53"/>
        <v>-3.1309448809982778</v>
      </c>
      <c r="AQ125" s="26">
        <f t="shared" si="54"/>
        <v>-26.755315759565939</v>
      </c>
      <c r="AR125" s="25">
        <f t="shared" si="48"/>
        <v>18.562359853877492</v>
      </c>
      <c r="AS125" s="25">
        <f t="shared" si="49"/>
        <v>-26.946600306339011</v>
      </c>
      <c r="AT125" s="56">
        <f t="shared" si="55"/>
        <v>21.77523611678944</v>
      </c>
      <c r="AU125" s="57">
        <f t="shared" si="81"/>
        <v>-87.591470614513241</v>
      </c>
      <c r="AV125" s="26">
        <f t="shared" si="72"/>
        <v>1.1423423168782727E-11</v>
      </c>
      <c r="AW125" s="26">
        <f t="shared" si="73"/>
        <v>9.2922873750286386E-5</v>
      </c>
      <c r="AX125" s="27">
        <f t="shared" si="74"/>
        <v>-1.142342316879775E-11</v>
      </c>
      <c r="AY125" s="26">
        <f t="shared" si="75"/>
        <v>-9.2922873750286386E-5</v>
      </c>
      <c r="AZ125" s="28">
        <f t="shared" si="82"/>
        <v>-1.5023344758067587E-23</v>
      </c>
      <c r="BA125" s="29">
        <f t="shared" si="83"/>
        <v>0</v>
      </c>
      <c r="BB125" s="5">
        <f t="shared" si="56"/>
        <v>21.775113385971029</v>
      </c>
      <c r="BC125" s="5">
        <f t="shared" si="57"/>
        <v>-87.919230805136365</v>
      </c>
      <c r="BD125" s="5">
        <f t="shared" si="84"/>
        <v>92.080769194863635</v>
      </c>
      <c r="BE125" s="41"/>
      <c r="BF125" s="40">
        <f t="shared" si="85"/>
        <v>22</v>
      </c>
      <c r="BG125" s="40">
        <f t="shared" si="86"/>
        <v>-88</v>
      </c>
      <c r="BH125" s="40">
        <f t="shared" si="87"/>
        <v>92</v>
      </c>
      <c r="BL125" s="26">
        <f t="shared" si="50"/>
        <v>-7.2154595257992527E-7</v>
      </c>
      <c r="BM125" s="26">
        <f t="shared" si="51"/>
        <v>-2.3354064108604165E-2</v>
      </c>
      <c r="BO125" s="238" t="str">
        <f t="shared" si="58"/>
        <v>1621.81009735893i</v>
      </c>
      <c r="BP125" s="238" t="str">
        <f t="shared" si="59"/>
        <v>0.999971840097831-0.005312789548243i</v>
      </c>
      <c r="BQ125" s="238">
        <f t="shared" si="60"/>
        <v>-1.2200927246033609E-4</v>
      </c>
      <c r="BR125" s="238">
        <f t="shared" si="61"/>
        <v>-0.30440612651452548</v>
      </c>
    </row>
    <row r="126" spans="1:70" x14ac:dyDescent="0.3">
      <c r="C126" s="240"/>
      <c r="D126" s="241"/>
      <c r="E126" s="49"/>
      <c r="V126" s="24">
        <v>2.2200000000000002</v>
      </c>
      <c r="W126" s="32">
        <f t="shared" si="76"/>
        <v>1659.5869074375623</v>
      </c>
      <c r="X126" s="25">
        <f t="shared" si="52"/>
        <v>31.048525809863797</v>
      </c>
      <c r="Y126" s="26">
        <f t="shared" si="62"/>
        <v>-6.2947701315975682</v>
      </c>
      <c r="Z126" s="26">
        <f t="shared" si="63"/>
        <v>-61.022640140718416</v>
      </c>
      <c r="AA126" s="26">
        <f t="shared" si="64"/>
        <v>2.0949974212486851E-4</v>
      </c>
      <c r="AB126" s="26">
        <f t="shared" si="65"/>
        <v>-0.39794264046705552</v>
      </c>
      <c r="AC126" s="26">
        <f t="shared" si="77"/>
        <v>2.285543009425601E-7</v>
      </c>
      <c r="AD126" s="26">
        <f t="shared" si="66"/>
        <v>1.3143928076332197E-2</v>
      </c>
      <c r="AE126" s="26">
        <f t="shared" si="78"/>
        <v>24.753965406562656</v>
      </c>
      <c r="AF126" s="26">
        <f t="shared" si="79"/>
        <v>-61.407438853109142</v>
      </c>
      <c r="AG126" s="26">
        <f t="shared" si="45"/>
        <v>63.934760580666506</v>
      </c>
      <c r="AH126" s="26">
        <f t="shared" si="67"/>
        <v>-74.386318847193152</v>
      </c>
      <c r="AI126" s="26">
        <f t="shared" si="68"/>
        <v>-89.989065304525099</v>
      </c>
      <c r="AJ126" s="26">
        <f t="shared" si="80"/>
        <v>7.2829725001469905</v>
      </c>
      <c r="AK126" s="26">
        <f t="shared" si="69"/>
        <v>64.382203702687605</v>
      </c>
      <c r="AL126" s="27">
        <f t="shared" si="70"/>
        <v>-4.7219397145979557E-4</v>
      </c>
      <c r="AM126" s="26">
        <f t="shared" si="71"/>
        <v>-0.59742963394800119</v>
      </c>
      <c r="AN126" s="26">
        <f t="shared" si="46"/>
        <v>-3.0392071770881818E-6</v>
      </c>
      <c r="AO126" s="26">
        <f t="shared" si="47"/>
        <v>-4.7930350469701233E-2</v>
      </c>
      <c r="AP126" s="26">
        <f t="shared" si="53"/>
        <v>-3.1690609995582926</v>
      </c>
      <c r="AQ126" s="26">
        <f t="shared" si="54"/>
        <v>-26.252221586255196</v>
      </c>
      <c r="AR126" s="25">
        <f t="shared" si="48"/>
        <v>18.562359853877492</v>
      </c>
      <c r="AS126" s="25">
        <f t="shared" si="49"/>
        <v>-26.946600306339011</v>
      </c>
      <c r="AT126" s="56">
        <f t="shared" si="55"/>
        <v>21.584904407004363</v>
      </c>
      <c r="AU126" s="57">
        <f t="shared" si="81"/>
        <v>-87.65966043936433</v>
      </c>
      <c r="AV126" s="26">
        <f t="shared" si="72"/>
        <v>1.1961517895118737E-11</v>
      </c>
      <c r="AW126" s="26">
        <f t="shared" si="73"/>
        <v>9.5087325531253435E-5</v>
      </c>
      <c r="AX126" s="27">
        <f t="shared" si="74"/>
        <v>-1.1961517895135209E-11</v>
      </c>
      <c r="AY126" s="26">
        <f t="shared" si="75"/>
        <v>-9.5087325531253435E-5</v>
      </c>
      <c r="AZ126" s="28">
        <f t="shared" si="82"/>
        <v>-1.6472526417169278E-23</v>
      </c>
      <c r="BA126" s="29">
        <f t="shared" si="83"/>
        <v>0</v>
      </c>
      <c r="BB126" s="5">
        <f t="shared" si="56"/>
        <v>21.584775892145256</v>
      </c>
      <c r="BC126" s="5">
        <f t="shared" si="57"/>
        <v>-87.99505500836743</v>
      </c>
      <c r="BD126" s="5">
        <f t="shared" si="84"/>
        <v>92.00494499163257</v>
      </c>
      <c r="BE126" s="31"/>
      <c r="BF126" s="40">
        <f t="shared" si="85"/>
        <v>22</v>
      </c>
      <c r="BG126" s="40">
        <f t="shared" si="86"/>
        <v>-88</v>
      </c>
      <c r="BH126" s="40">
        <f t="shared" si="87"/>
        <v>92</v>
      </c>
      <c r="BL126" s="26">
        <f t="shared" si="50"/>
        <v>-7.5555136279576318E-7</v>
      </c>
      <c r="BM126" s="26">
        <f t="shared" si="51"/>
        <v>-2.3898050081235949E-2</v>
      </c>
      <c r="BO126" s="238" t="str">
        <f t="shared" si="58"/>
        <v>1659.58690743756i</v>
      </c>
      <c r="BP126" s="238" t="str">
        <f t="shared" si="59"/>
        <v>0.999970513001569-0.00543653311623448i</v>
      </c>
      <c r="BQ126" s="238">
        <f t="shared" si="60"/>
        <v>-1.2775930774487409E-4</v>
      </c>
      <c r="BR126" s="238">
        <f t="shared" si="61"/>
        <v>-0.31149651892187685</v>
      </c>
    </row>
    <row r="127" spans="1:70" x14ac:dyDescent="0.3">
      <c r="A127" s="239"/>
      <c r="B127" s="240"/>
      <c r="C127" s="240"/>
      <c r="D127" s="241"/>
      <c r="E127" s="49"/>
      <c r="V127" s="24">
        <v>2.23</v>
      </c>
      <c r="W127" s="30">
        <f t="shared" si="76"/>
        <v>1698.2436524617444</v>
      </c>
      <c r="X127" s="25">
        <f t="shared" si="52"/>
        <v>31.048525809863797</v>
      </c>
      <c r="Y127" s="26">
        <f t="shared" si="62"/>
        <v>-6.4486494890081314</v>
      </c>
      <c r="Z127" s="26">
        <f t="shared" si="63"/>
        <v>-61.578335267739213</v>
      </c>
      <c r="AA127" s="26">
        <f t="shared" si="64"/>
        <v>2.1937291142695118E-4</v>
      </c>
      <c r="AB127" s="26">
        <f t="shared" si="65"/>
        <v>-0.40721160673507883</v>
      </c>
      <c r="AC127" s="26">
        <f t="shared" si="77"/>
        <v>2.3932573237782835E-7</v>
      </c>
      <c r="AD127" s="26">
        <f t="shared" si="66"/>
        <v>1.3450089480433277E-2</v>
      </c>
      <c r="AE127" s="26">
        <f t="shared" si="78"/>
        <v>24.600095933092824</v>
      </c>
      <c r="AF127" s="26">
        <f t="shared" si="79"/>
        <v>-61.972096784993859</v>
      </c>
      <c r="AG127" s="26">
        <f t="shared" si="45"/>
        <v>63.934760580666506</v>
      </c>
      <c r="AH127" s="26">
        <f t="shared" si="67"/>
        <v>-74.586318840073858</v>
      </c>
      <c r="AI127" s="26">
        <f t="shared" si="68"/>
        <v>-89.989314208576275</v>
      </c>
      <c r="AJ127" s="26">
        <f t="shared" si="80"/>
        <v>7.4462776963663178</v>
      </c>
      <c r="AK127" s="26">
        <f t="shared" si="69"/>
        <v>64.89282746164551</v>
      </c>
      <c r="AL127" s="27">
        <f t="shared" si="70"/>
        <v>-4.9444652097610335E-4</v>
      </c>
      <c r="AM127" s="26">
        <f t="shared" si="71"/>
        <v>-0.61134451363986397</v>
      </c>
      <c r="AN127" s="26">
        <f t="shared" si="46"/>
        <v>-3.1824405478558641E-6</v>
      </c>
      <c r="AO127" s="26">
        <f t="shared" si="47"/>
        <v>-4.9046791214006527E-2</v>
      </c>
      <c r="AP127" s="26">
        <f t="shared" si="53"/>
        <v>-3.2057781920025583</v>
      </c>
      <c r="AQ127" s="26">
        <f t="shared" si="54"/>
        <v>-25.756878051784636</v>
      </c>
      <c r="AR127" s="25">
        <f t="shared" si="48"/>
        <v>18.562359853877492</v>
      </c>
      <c r="AS127" s="25">
        <f t="shared" si="49"/>
        <v>-26.946600306339011</v>
      </c>
      <c r="AT127" s="56">
        <f t="shared" si="55"/>
        <v>21.394317741090266</v>
      </c>
      <c r="AU127" s="57">
        <f t="shared" si="81"/>
        <v>-87.728974836778491</v>
      </c>
      <c r="AV127" s="26">
        <f t="shared" si="72"/>
        <v>1.2524685135585062E-11</v>
      </c>
      <c r="AW127" s="26">
        <f t="shared" si="73"/>
        <v>9.7302193870846173E-5</v>
      </c>
      <c r="AX127" s="27">
        <f t="shared" si="74"/>
        <v>-1.2524685135603123E-11</v>
      </c>
      <c r="AY127" s="26">
        <f t="shared" si="75"/>
        <v>-9.7302193870846173E-5</v>
      </c>
      <c r="AZ127" s="28">
        <f t="shared" si="82"/>
        <v>-1.8060648569785735E-23</v>
      </c>
      <c r="BA127" s="29">
        <f t="shared" si="83"/>
        <v>0</v>
      </c>
      <c r="BB127" s="5">
        <f t="shared" si="56"/>
        <v>21.394183169605181</v>
      </c>
      <c r="BC127" s="5">
        <f t="shared" si="57"/>
        <v>-88.072181601865324</v>
      </c>
      <c r="BD127" s="5">
        <f t="shared" si="84"/>
        <v>91.927818398134676</v>
      </c>
      <c r="BE127" s="41"/>
      <c r="BF127" s="40">
        <f t="shared" si="85"/>
        <v>21</v>
      </c>
      <c r="BG127" s="40">
        <f t="shared" si="86"/>
        <v>-88</v>
      </c>
      <c r="BH127" s="40">
        <f t="shared" si="87"/>
        <v>92</v>
      </c>
      <c r="BL127" s="26">
        <f t="shared" si="50"/>
        <v>-7.9115939778617324E-7</v>
      </c>
      <c r="BM127" s="26">
        <f t="shared" si="51"/>
        <v>-2.4454707110468075E-2</v>
      </c>
      <c r="BO127" s="238" t="str">
        <f t="shared" si="58"/>
        <v>1698.24365246174i</v>
      </c>
      <c r="BP127" s="238" t="str">
        <f t="shared" si="59"/>
        <v>0.999969123364953-0.00556315852742887i</v>
      </c>
      <c r="BQ127" s="238">
        <f t="shared" si="60"/>
        <v>-1.3378032568683106E-4</v>
      </c>
      <c r="BR127" s="238">
        <f t="shared" si="61"/>
        <v>-0.3187520579763673</v>
      </c>
    </row>
    <row r="128" spans="1:70" x14ac:dyDescent="0.3">
      <c r="A128" s="239"/>
      <c r="B128" s="240"/>
      <c r="C128" s="48"/>
      <c r="V128" s="24">
        <v>2.2400000000000002</v>
      </c>
      <c r="W128" s="32">
        <f t="shared" si="76"/>
        <v>1737.8008287493767</v>
      </c>
      <c r="X128" s="25">
        <f t="shared" si="52"/>
        <v>31.048525809863797</v>
      </c>
      <c r="Y128" s="26">
        <f t="shared" si="62"/>
        <v>-6.6041426383242374</v>
      </c>
      <c r="Z128" s="26">
        <f t="shared" si="63"/>
        <v>-62.127076752133455</v>
      </c>
      <c r="AA128" s="26">
        <f t="shared" si="64"/>
        <v>2.2971136480706537E-4</v>
      </c>
      <c r="AB128" s="26">
        <f t="shared" si="65"/>
        <v>-0.41669645289400448</v>
      </c>
      <c r="AC128" s="26">
        <f t="shared" si="77"/>
        <v>2.5060480697870517E-7</v>
      </c>
      <c r="AD128" s="26">
        <f t="shared" si="66"/>
        <v>1.3763382298961497E-2</v>
      </c>
      <c r="AE128" s="26">
        <f t="shared" si="78"/>
        <v>24.444613133509172</v>
      </c>
      <c r="AF128" s="26">
        <f t="shared" si="79"/>
        <v>-62.530009822728495</v>
      </c>
      <c r="AG128" s="26">
        <f t="shared" si="45"/>
        <v>63.934760580666506</v>
      </c>
      <c r="AH128" s="26">
        <f t="shared" si="67"/>
        <v>-74.786318833275004</v>
      </c>
      <c r="AI128" s="26">
        <f t="shared" si="68"/>
        <v>-89.989557446879914</v>
      </c>
      <c r="AJ128" s="26">
        <f t="shared" si="80"/>
        <v>7.6109426099151634</v>
      </c>
      <c r="AK128" s="26">
        <f t="shared" si="69"/>
        <v>65.395983102521953</v>
      </c>
      <c r="AL128" s="27">
        <f t="shared" si="70"/>
        <v>-5.1774767863636763E-4</v>
      </c>
      <c r="AM128" s="26">
        <f t="shared" si="71"/>
        <v>-0.62558343784642312</v>
      </c>
      <c r="AN128" s="26">
        <f t="shared" si="46"/>
        <v>-3.3324242920204792E-6</v>
      </c>
      <c r="AO128" s="26">
        <f t="shared" si="47"/>
        <v>-5.0189237165387778E-2</v>
      </c>
      <c r="AP128" s="26">
        <f t="shared" si="53"/>
        <v>-3.2411367227962633</v>
      </c>
      <c r="AQ128" s="26">
        <f t="shared" si="54"/>
        <v>-25.269347019369771</v>
      </c>
      <c r="AR128" s="25">
        <f t="shared" si="48"/>
        <v>18.562359853877492</v>
      </c>
      <c r="AS128" s="25">
        <f t="shared" si="49"/>
        <v>-26.946600306339011</v>
      </c>
      <c r="AT128" s="56">
        <f t="shared" si="55"/>
        <v>21.203476410712909</v>
      </c>
      <c r="AU128" s="57">
        <f t="shared" si="81"/>
        <v>-87.799356842098263</v>
      </c>
      <c r="AV128" s="26">
        <f t="shared" si="72"/>
        <v>1.3114853545114805E-11</v>
      </c>
      <c r="AW128" s="26">
        <f t="shared" si="73"/>
        <v>9.956865312157579E-5</v>
      </c>
      <c r="AX128" s="27">
        <f t="shared" si="74"/>
        <v>-1.3114853545134605E-11</v>
      </c>
      <c r="AY128" s="26">
        <f t="shared" si="75"/>
        <v>-9.956865312157579E-5</v>
      </c>
      <c r="AZ128" s="28">
        <f t="shared" si="82"/>
        <v>-1.98006359129881E-23</v>
      </c>
      <c r="BA128" s="29">
        <f t="shared" si="83"/>
        <v>0</v>
      </c>
      <c r="BB128" s="5">
        <f t="shared" si="56"/>
        <v>21.203335497170816</v>
      </c>
      <c r="BC128" s="5">
        <f t="shared" si="57"/>
        <v>-88.150557762177172</v>
      </c>
      <c r="BD128" s="5">
        <f t="shared" si="84"/>
        <v>91.849442237822828</v>
      </c>
      <c r="BE128" s="31"/>
      <c r="BF128" s="40">
        <f t="shared" si="85"/>
        <v>21</v>
      </c>
      <c r="BG128" s="40">
        <f t="shared" si="86"/>
        <v>-88</v>
      </c>
      <c r="BH128" s="40">
        <f t="shared" si="87"/>
        <v>92</v>
      </c>
      <c r="BL128" s="26">
        <f t="shared" si="50"/>
        <v>-8.2844558852688686E-7</v>
      </c>
      <c r="BM128" s="26">
        <f t="shared" si="51"/>
        <v>-2.5024330342805177E-2</v>
      </c>
      <c r="BO128" s="238" t="str">
        <f t="shared" si="58"/>
        <v>1737.80082874938i</v>
      </c>
      <c r="BP128" s="238" t="str">
        <f t="shared" si="59"/>
        <v>0.999967668240912-0.00569273287176415i</v>
      </c>
      <c r="BQ128" s="238">
        <f t="shared" si="60"/>
        <v>-1.4008509650544185E-4</v>
      </c>
      <c r="BR128" s="238">
        <f t="shared" si="61"/>
        <v>-0.3261765897361083</v>
      </c>
    </row>
    <row r="129" spans="1:70" x14ac:dyDescent="0.3">
      <c r="A129" s="239"/>
      <c r="B129" s="240"/>
      <c r="C129" s="48"/>
      <c r="V129" s="24">
        <v>2.25</v>
      </c>
      <c r="W129" s="30">
        <f t="shared" si="76"/>
        <v>1778.2794100389242</v>
      </c>
      <c r="X129" s="25">
        <f t="shared" si="52"/>
        <v>31.048525809863797</v>
      </c>
      <c r="Y129" s="26">
        <f t="shared" si="62"/>
        <v>-6.7612088681080307</v>
      </c>
      <c r="Z129" s="26">
        <f t="shared" si="63"/>
        <v>-62.668752828402042</v>
      </c>
      <c r="AA129" s="26">
        <f t="shared" si="64"/>
        <v>2.4053702810497525E-4</v>
      </c>
      <c r="AB129" s="26">
        <f t="shared" si="65"/>
        <v>-0.42640220585422922</v>
      </c>
      <c r="AC129" s="26">
        <f t="shared" si="77"/>
        <v>2.6241544777828039E-7</v>
      </c>
      <c r="AD129" s="26">
        <f t="shared" si="66"/>
        <v>1.4083972643841151E-2</v>
      </c>
      <c r="AE129" s="26">
        <f t="shared" si="78"/>
        <v>24.287557741199318</v>
      </c>
      <c r="AF129" s="26">
        <f t="shared" si="79"/>
        <v>-63.081071061612434</v>
      </c>
      <c r="AG129" s="26">
        <f t="shared" si="45"/>
        <v>63.934760580666506</v>
      </c>
      <c r="AH129" s="26">
        <f t="shared" si="67"/>
        <v>-74.986318826782124</v>
      </c>
      <c r="AI129" s="26">
        <f t="shared" si="68"/>
        <v>-89.98979514840417</v>
      </c>
      <c r="AJ129" s="26">
        <f t="shared" si="80"/>
        <v>7.7769273523964344</v>
      </c>
      <c r="AK129" s="26">
        <f t="shared" si="69"/>
        <v>65.891626925039304</v>
      </c>
      <c r="AL129" s="27">
        <f t="shared" si="70"/>
        <v>-5.4214685203252664E-4</v>
      </c>
      <c r="AM129" s="26">
        <f t="shared" si="71"/>
        <v>-0.64015394919452928</v>
      </c>
      <c r="AN129" s="26">
        <f t="shared" si="46"/>
        <v>-3.4894765474766961E-6</v>
      </c>
      <c r="AO129" s="26">
        <f t="shared" si="47"/>
        <v>-5.1358294060174572E-2</v>
      </c>
      <c r="AP129" s="26">
        <f t="shared" si="53"/>
        <v>-3.275176530047764</v>
      </c>
      <c r="AQ129" s="26">
        <f t="shared" si="54"/>
        <v>-24.789680466619572</v>
      </c>
      <c r="AR129" s="25">
        <f t="shared" si="48"/>
        <v>18.562359853877492</v>
      </c>
      <c r="AS129" s="25">
        <f t="shared" si="49"/>
        <v>-26.946600306339011</v>
      </c>
      <c r="AT129" s="56">
        <f t="shared" si="55"/>
        <v>21.012381211151556</v>
      </c>
      <c r="AU129" s="57">
        <f t="shared" si="81"/>
        <v>-87.870751528232006</v>
      </c>
      <c r="AV129" s="26">
        <f t="shared" si="72"/>
        <v>1.3733951778641057E-11</v>
      </c>
      <c r="AW129" s="26">
        <f t="shared" si="73"/>
        <v>1.0188790499013692E-4</v>
      </c>
      <c r="AX129" s="27">
        <f t="shared" si="74"/>
        <v>-1.3733951778662773E-11</v>
      </c>
      <c r="AY129" s="26">
        <f t="shared" si="75"/>
        <v>-1.0188790499013692E-4</v>
      </c>
      <c r="AZ129" s="28">
        <f t="shared" si="82"/>
        <v>-2.1716722253784762E-23</v>
      </c>
      <c r="BA129" s="29">
        <f t="shared" si="83"/>
        <v>0</v>
      </c>
      <c r="BB129" s="5">
        <f t="shared" si="56"/>
        <v>21.012233656670318</v>
      </c>
      <c r="BC129" s="5">
        <f t="shared" si="57"/>
        <v>-88.230132799826819</v>
      </c>
      <c r="BD129" s="5">
        <f t="shared" si="84"/>
        <v>91.769867200173181</v>
      </c>
      <c r="BE129" s="41"/>
      <c r="BF129" s="40">
        <f t="shared" si="85"/>
        <v>21</v>
      </c>
      <c r="BG129" s="40">
        <f t="shared" si="86"/>
        <v>-88</v>
      </c>
      <c r="BH129" s="40">
        <f t="shared" si="87"/>
        <v>92</v>
      </c>
      <c r="BL129" s="26">
        <f t="shared" si="50"/>
        <v>-8.6748902243592841E-7</v>
      </c>
      <c r="BM129" s="26">
        <f t="shared" si="51"/>
        <v>-2.5607221799574167E-2</v>
      </c>
      <c r="BO129" s="238" t="str">
        <f t="shared" si="58"/>
        <v>1778.27941003892i</v>
      </c>
      <c r="BP129" s="238" t="str">
        <f t="shared" si="59"/>
        <v>0.999966144543515-0.00582532479927103i</v>
      </c>
      <c r="BQ129" s="238">
        <f t="shared" si="60"/>
        <v>-1.4668699221619065E-4</v>
      </c>
      <c r="BR129" s="238">
        <f t="shared" si="61"/>
        <v>-0.33377404979524355</v>
      </c>
    </row>
    <row r="130" spans="1:70" x14ac:dyDescent="0.3">
      <c r="A130" s="48"/>
      <c r="B130" s="48"/>
      <c r="C130" s="48"/>
      <c r="V130" s="24">
        <v>2.2599999999999998</v>
      </c>
      <c r="W130" s="32">
        <f t="shared" si="76"/>
        <v>1819.700858609983</v>
      </c>
      <c r="X130" s="25">
        <f t="shared" si="52"/>
        <v>31.048525809863797</v>
      </c>
      <c r="Y130" s="26">
        <f t="shared" si="62"/>
        <v>-6.9198073835352725</v>
      </c>
      <c r="Z130" s="26">
        <f t="shared" si="63"/>
        <v>-63.203263336580676</v>
      </c>
      <c r="AA130" s="26">
        <f t="shared" si="64"/>
        <v>2.5187286027246914E-4</v>
      </c>
      <c r="AB130" s="26">
        <f t="shared" si="65"/>
        <v>-0.43633400950507512</v>
      </c>
      <c r="AC130" s="26">
        <f t="shared" si="77"/>
        <v>2.7478270607251941E-7</v>
      </c>
      <c r="AD130" s="26">
        <f t="shared" si="66"/>
        <v>1.4412030496236263E-2</v>
      </c>
      <c r="AE130" s="26">
        <f t="shared" si="78"/>
        <v>24.128970573971504</v>
      </c>
      <c r="AF130" s="26">
        <f t="shared" si="79"/>
        <v>-63.625185315589512</v>
      </c>
      <c r="AG130" s="26">
        <f t="shared" si="45"/>
        <v>63.934760580666506</v>
      </c>
      <c r="AH130" s="26">
        <f t="shared" si="67"/>
        <v>-75.186318820581477</v>
      </c>
      <c r="AI130" s="26">
        <f t="shared" si="68"/>
        <v>-89.990027439181461</v>
      </c>
      <c r="AJ130" s="26">
        <f t="shared" si="80"/>
        <v>7.944192427086171</v>
      </c>
      <c r="AK130" s="26">
        <f t="shared" si="69"/>
        <v>66.379724941945483</v>
      </c>
      <c r="AL130" s="27">
        <f t="shared" si="70"/>
        <v>-5.6769577612466801E-4</v>
      </c>
      <c r="AM130" s="26">
        <f t="shared" si="71"/>
        <v>-0.65506376561960911</v>
      </c>
      <c r="AN130" s="26">
        <f t="shared" si="46"/>
        <v>-3.6539304426357194E-6</v>
      </c>
      <c r="AO130" s="26">
        <f t="shared" si="47"/>
        <v>-5.2554581743910943E-2</v>
      </c>
      <c r="AP130" s="26">
        <f t="shared" si="53"/>
        <v>-3.3079371625353668</v>
      </c>
      <c r="AQ130" s="26">
        <f t="shared" si="54"/>
        <v>-24.317920844599499</v>
      </c>
      <c r="AR130" s="25">
        <f t="shared" si="48"/>
        <v>18.562359853877492</v>
      </c>
      <c r="AS130" s="25">
        <f t="shared" si="49"/>
        <v>-26.946600306339011</v>
      </c>
      <c r="AT130" s="56">
        <f t="shared" si="55"/>
        <v>20.821033411436137</v>
      </c>
      <c r="AU130" s="57">
        <f t="shared" si="81"/>
        <v>-87.943106160189018</v>
      </c>
      <c r="AV130" s="26">
        <f t="shared" si="72"/>
        <v>1.4380051181230715E-11</v>
      </c>
      <c r="AW130" s="26">
        <f t="shared" si="73"/>
        <v>1.042611791745691E-4</v>
      </c>
      <c r="AX130" s="27">
        <f t="shared" si="74"/>
        <v>-1.438005118125452E-11</v>
      </c>
      <c r="AY130" s="26">
        <f t="shared" si="75"/>
        <v>-1.042611791745691E-4</v>
      </c>
      <c r="AZ130" s="28">
        <f t="shared" si="82"/>
        <v>-2.3805676417907935E-23</v>
      </c>
      <c r="BA130" s="29">
        <f t="shared" si="83"/>
        <v>0</v>
      </c>
      <c r="BB130" s="5">
        <f t="shared" si="56"/>
        <v>20.82087890304869</v>
      </c>
      <c r="BC130" s="5">
        <f t="shared" si="57"/>
        <v>-88.310858316092009</v>
      </c>
      <c r="BD130" s="5">
        <f t="shared" si="84"/>
        <v>91.689141683907991</v>
      </c>
      <c r="BE130" s="31"/>
      <c r="BF130" s="40">
        <f t="shared" si="85"/>
        <v>21</v>
      </c>
      <c r="BG130" s="40">
        <f t="shared" si="86"/>
        <v>-88</v>
      </c>
      <c r="BH130" s="40">
        <f t="shared" si="87"/>
        <v>92</v>
      </c>
      <c r="BL130" s="26">
        <f t="shared" si="50"/>
        <v>-9.0837251405982751E-7</v>
      </c>
      <c r="BM130" s="26">
        <f t="shared" si="51"/>
        <v>-2.6203690537057983E-2</v>
      </c>
      <c r="BO130" s="238" t="str">
        <f t="shared" si="58"/>
        <v>1819.70085860998i</v>
      </c>
      <c r="BP130" s="238" t="str">
        <f t="shared" si="59"/>
        <v>0.999964549041437-0.0059610045562242i</v>
      </c>
      <c r="BQ130" s="238">
        <f t="shared" si="60"/>
        <v>-1.5360001493133917E-4</v>
      </c>
      <c r="BR130" s="238">
        <f t="shared" si="61"/>
        <v>-0.34154846536593636</v>
      </c>
    </row>
    <row r="131" spans="1:70" x14ac:dyDescent="0.3">
      <c r="A131" s="48"/>
      <c r="B131" s="48"/>
      <c r="C131" s="48"/>
      <c r="V131" s="24">
        <v>2.27</v>
      </c>
      <c r="W131" s="30">
        <f t="shared" si="76"/>
        <v>1862.0871366628685</v>
      </c>
      <c r="X131" s="25">
        <f t="shared" si="52"/>
        <v>31.048525809863797</v>
      </c>
      <c r="Y131" s="26">
        <f t="shared" si="62"/>
        <v>-7.0798973948803745</v>
      </c>
      <c r="Z131" s="26">
        <f t="shared" si="63"/>
        <v>-63.730519483332635</v>
      </c>
      <c r="AA131" s="26">
        <f t="shared" si="64"/>
        <v>2.6374290203921239E-4</v>
      </c>
      <c r="AB131" s="26">
        <f t="shared" si="65"/>
        <v>-0.44649712743150921</v>
      </c>
      <c r="AC131" s="26">
        <f t="shared" si="77"/>
        <v>2.8773281542257562E-7</v>
      </c>
      <c r="AD131" s="26">
        <f t="shared" si="66"/>
        <v>1.4747729796676483E-2</v>
      </c>
      <c r="AE131" s="26">
        <f t="shared" si="78"/>
        <v>23.968892445618277</v>
      </c>
      <c r="AF131" s="26">
        <f t="shared" si="79"/>
        <v>-64.16226888096746</v>
      </c>
      <c r="AG131" s="26">
        <f t="shared" si="45"/>
        <v>63.934760580666506</v>
      </c>
      <c r="AH131" s="26">
        <f t="shared" si="67"/>
        <v>-75.38631881465993</v>
      </c>
      <c r="AI131" s="26">
        <f t="shared" si="68"/>
        <v>-89.990254442375445</v>
      </c>
      <c r="AJ131" s="26">
        <f t="shared" si="80"/>
        <v>8.1126987870648648</v>
      </c>
      <c r="AK131" s="26">
        <f t="shared" si="69"/>
        <v>66.860252511530916</v>
      </c>
      <c r="AL131" s="27">
        <f t="shared" si="70"/>
        <v>-5.9444862282252145E-4</v>
      </c>
      <c r="AM131" s="26">
        <f t="shared" si="71"/>
        <v>-0.67032078442183574</v>
      </c>
      <c r="AN131" s="26">
        <f t="shared" si="46"/>
        <v>-3.8261348023174361E-6</v>
      </c>
      <c r="AO131" s="26">
        <f t="shared" si="47"/>
        <v>-5.3778734499987234E-2</v>
      </c>
      <c r="AP131" s="26">
        <f t="shared" si="53"/>
        <v>-3.339457721686184</v>
      </c>
      <c r="AQ131" s="26">
        <f t="shared" si="54"/>
        <v>-23.85410144976635</v>
      </c>
      <c r="AR131" s="25">
        <f t="shared" si="48"/>
        <v>18.562359853877492</v>
      </c>
      <c r="AS131" s="25">
        <f t="shared" si="49"/>
        <v>-26.946600306339011</v>
      </c>
      <c r="AT131" s="56">
        <f t="shared" si="55"/>
        <v>20.629434723932093</v>
      </c>
      <c r="AU131" s="57">
        <f t="shared" si="81"/>
        <v>-88.016370330733807</v>
      </c>
      <c r="AV131" s="26">
        <f t="shared" si="72"/>
        <v>1.5058937717683078E-11</v>
      </c>
      <c r="AW131" s="26">
        <f t="shared" si="73"/>
        <v>1.066897340162592E-4</v>
      </c>
      <c r="AX131" s="27">
        <f t="shared" si="74"/>
        <v>-1.5058937717709186E-11</v>
      </c>
      <c r="AY131" s="26">
        <f t="shared" si="75"/>
        <v>-1.066897340162592E-4</v>
      </c>
      <c r="AZ131" s="28">
        <f t="shared" si="82"/>
        <v>-2.6107888083704936E-23</v>
      </c>
      <c r="BA131" s="29">
        <f t="shared" si="83"/>
        <v>0</v>
      </c>
      <c r="BB131" s="5">
        <f t="shared" si="56"/>
        <v>20.629272933922724</v>
      </c>
      <c r="BC131" s="5">
        <f t="shared" si="57"/>
        <v>-88.392688340952745</v>
      </c>
      <c r="BD131" s="5">
        <f t="shared" si="84"/>
        <v>91.607311659047255</v>
      </c>
      <c r="BE131" s="41"/>
      <c r="BF131" s="40">
        <f t="shared" si="85"/>
        <v>21</v>
      </c>
      <c r="BG131" s="40">
        <f t="shared" si="86"/>
        <v>-88</v>
      </c>
      <c r="BH131" s="40">
        <f t="shared" si="87"/>
        <v>92</v>
      </c>
      <c r="BL131" s="26">
        <f t="shared" si="50"/>
        <v>-9.5118278829611332E-7</v>
      </c>
      <c r="BM131" s="26">
        <f t="shared" si="51"/>
        <v>-2.6814052810359083E-2</v>
      </c>
      <c r="BO131" s="238" t="str">
        <f t="shared" si="58"/>
        <v>1862.08713666287i</v>
      </c>
      <c r="BP131" s="238" t="str">
        <f t="shared" si="59"/>
        <v>0.999962878351106-0.00609984402212174i</v>
      </c>
      <c r="BQ131" s="238">
        <f t="shared" si="60"/>
        <v>-1.6083882658160116E-4</v>
      </c>
      <c r="BR131" s="238">
        <f t="shared" si="61"/>
        <v>-0.34950395740857426</v>
      </c>
    </row>
    <row r="132" spans="1:70" x14ac:dyDescent="0.3">
      <c r="A132" s="48"/>
      <c r="B132" s="48"/>
      <c r="C132" s="48"/>
      <c r="V132" s="24">
        <v>2.2799999999999998</v>
      </c>
      <c r="W132" s="32">
        <f t="shared" si="76"/>
        <v>1905.460717963248</v>
      </c>
      <c r="X132" s="25">
        <f t="shared" si="52"/>
        <v>31.048525809863797</v>
      </c>
      <c r="Y132" s="26">
        <f t="shared" si="62"/>
        <v>-7.24143820139843</v>
      </c>
      <c r="Z132" s="26">
        <f t="shared" si="63"/>
        <v>-64.250443574405381</v>
      </c>
      <c r="AA132" s="26">
        <f t="shared" si="64"/>
        <v>2.7617232686587669E-4</v>
      </c>
      <c r="AB132" s="26">
        <f t="shared" si="65"/>
        <v>-0.45689694569356265</v>
      </c>
      <c r="AC132" s="26">
        <f t="shared" si="77"/>
        <v>3.0129324565710152E-7</v>
      </c>
      <c r="AD132" s="26">
        <f t="shared" si="66"/>
        <v>1.5091248537282116E-2</v>
      </c>
      <c r="AE132" s="26">
        <f t="shared" si="78"/>
        <v>23.807364082085478</v>
      </c>
      <c r="AF132" s="26">
        <f t="shared" si="79"/>
        <v>-64.69224927156165</v>
      </c>
      <c r="AG132" s="26">
        <f t="shared" ref="AG132:AG195" si="88">DC_gain_comp</f>
        <v>63.934760580666506</v>
      </c>
      <c r="AH132" s="26">
        <f t="shared" si="67"/>
        <v>-75.586318809004879</v>
      </c>
      <c r="AI132" s="26">
        <f t="shared" si="68"/>
        <v>-89.990476278346193</v>
      </c>
      <c r="AJ132" s="26">
        <f t="shared" si="80"/>
        <v>8.2824078884530916</v>
      </c>
      <c r="AK132" s="26">
        <f t="shared" si="69"/>
        <v>67.333193960057869</v>
      </c>
      <c r="AL132" s="27">
        <f t="shared" si="70"/>
        <v>-6.2246211570750733E-4</v>
      </c>
      <c r="AM132" s="26">
        <f t="shared" si="71"/>
        <v>-0.68593308641482298</v>
      </c>
      <c r="AN132" s="26">
        <f t="shared" ref="AN132:AN195" si="89">20*LOG(1/SQRT((W132/fp3p)^2+1))</f>
        <v>-4.006454897037736E-6</v>
      </c>
      <c r="AO132" s="26">
        <f t="shared" ref="AO132:AO195" si="90">-180/PI()*ATAN(W132/fp3p)</f>
        <v>-5.503140138592514E-2</v>
      </c>
      <c r="AP132" s="26">
        <f t="shared" si="53"/>
        <v>-3.3697768084558866</v>
      </c>
      <c r="AQ132" s="26">
        <f t="shared" si="54"/>
        <v>-23.398246806089073</v>
      </c>
      <c r="AR132" s="25">
        <f t="shared" ref="AR132:AR195" si="91">-20*LOG(GmPS*Rsns)</f>
        <v>18.562359853877492</v>
      </c>
      <c r="AS132" s="25">
        <f t="shared" ref="AS132:AS195" si="92">20*LOG(Vref/Vout)</f>
        <v>-26.946600306339011</v>
      </c>
      <c r="AT132" s="56">
        <f t="shared" si="55"/>
        <v>20.437587273629592</v>
      </c>
      <c r="AU132" s="57">
        <f t="shared" si="81"/>
        <v>-88.090496077650727</v>
      </c>
      <c r="AV132" s="26">
        <f t="shared" si="72"/>
        <v>1.5768682733065039E-11</v>
      </c>
      <c r="AW132" s="26">
        <f t="shared" si="73"/>
        <v>1.0917485716712968E-4</v>
      </c>
      <c r="AX132" s="27">
        <f t="shared" si="74"/>
        <v>-1.5768682733093664E-11</v>
      </c>
      <c r="AY132" s="26">
        <f t="shared" si="75"/>
        <v>-1.0917485716712968E-4</v>
      </c>
      <c r="AZ132" s="28">
        <f t="shared" si="82"/>
        <v>-2.8624972838309657E-23</v>
      </c>
      <c r="BA132" s="29">
        <f t="shared" si="83"/>
        <v>0</v>
      </c>
      <c r="BB132" s="5">
        <f t="shared" si="56"/>
        <v>20.437417858838977</v>
      </c>
      <c r="BC132" s="5">
        <f t="shared" si="57"/>
        <v>-88.47557945270313</v>
      </c>
      <c r="BD132" s="5">
        <f t="shared" si="84"/>
        <v>91.52442054729687</v>
      </c>
      <c r="BE132" s="31"/>
      <c r="BF132" s="40">
        <f t="shared" si="85"/>
        <v>20</v>
      </c>
      <c r="BG132" s="40">
        <f t="shared" si="86"/>
        <v>-88</v>
      </c>
      <c r="BH132" s="40">
        <f t="shared" si="87"/>
        <v>92</v>
      </c>
      <c r="BL132" s="26">
        <f t="shared" ref="BL132:BL195" si="93">20*LOG(1/SQRT((W132/fp_comp2p)^2+1))</f>
        <v>-9.9601064722226552E-7</v>
      </c>
      <c r="BM132" s="26">
        <f t="shared" ref="BM132:BM195" si="94">-180/PI()*ATAN(W132/fp_comp2p)</f>
        <v>-2.7438632241079355E-2</v>
      </c>
      <c r="BO132" s="238" t="str">
        <f t="shared" si="58"/>
        <v>1905.46071796325i</v>
      </c>
      <c r="BP132" s="238" t="str">
        <f t="shared" si="59"/>
        <v>0.999961128929536-0.00624191674751162i</v>
      </c>
      <c r="BQ132" s="238">
        <f t="shared" si="60"/>
        <v>-1.6841877996838094E-4</v>
      </c>
      <c r="BR132" s="238">
        <f t="shared" si="61"/>
        <v>-0.3576447428113233</v>
      </c>
    </row>
    <row r="133" spans="1:70" x14ac:dyDescent="0.3">
      <c r="A133" s="48"/>
      <c r="B133" s="48"/>
      <c r="C133" s="48"/>
      <c r="V133" s="24">
        <v>2.29</v>
      </c>
      <c r="W133" s="30">
        <f t="shared" si="76"/>
        <v>1949.8445997580459</v>
      </c>
      <c r="X133" s="25">
        <f t="shared" ref="X133:X196" si="95">DC_gain_power</f>
        <v>31.048525809863797</v>
      </c>
      <c r="Y133" s="26">
        <f t="shared" si="62"/>
        <v>-7.4043892704475081</v>
      </c>
      <c r="Z133" s="26">
        <f t="shared" si="63"/>
        <v>-64.762968721615962</v>
      </c>
      <c r="AA133" s="26">
        <f t="shared" si="64"/>
        <v>2.891874943116412E-4</v>
      </c>
      <c r="AB133" s="26">
        <f t="shared" si="65"/>
        <v>-0.46753897566988051</v>
      </c>
      <c r="AC133" s="26">
        <f t="shared" si="77"/>
        <v>3.1549275880321135E-7</v>
      </c>
      <c r="AD133" s="26">
        <f t="shared" si="66"/>
        <v>1.5442768856137625E-2</v>
      </c>
      <c r="AE133" s="26">
        <f t="shared" si="78"/>
        <v>23.644426042403357</v>
      </c>
      <c r="AF133" s="26">
        <f t="shared" si="79"/>
        <v>-65.215064928429712</v>
      </c>
      <c r="AG133" s="26">
        <f t="shared" si="88"/>
        <v>63.934760580666506</v>
      </c>
      <c r="AH133" s="26">
        <f t="shared" si="67"/>
        <v>-75.786318803604345</v>
      </c>
      <c r="AI133" s="26">
        <f t="shared" si="68"/>
        <v>-89.990693064714009</v>
      </c>
      <c r="AJ133" s="26">
        <f t="shared" si="80"/>
        <v>8.4532817388328834</v>
      </c>
      <c r="AK133" s="26">
        <f t="shared" si="69"/>
        <v>67.798542196644746</v>
      </c>
      <c r="AL133" s="27">
        <f t="shared" si="70"/>
        <v>-6.5179565016924563E-4</v>
      </c>
      <c r="AM133" s="26">
        <f t="shared" si="71"/>
        <v>-0.70190894016887684</v>
      </c>
      <c r="AN133" s="26">
        <f t="shared" si="89"/>
        <v>-4.1952732077255305E-6</v>
      </c>
      <c r="AO133" s="26">
        <f t="shared" si="90"/>
        <v>-5.6313246577495688E-2</v>
      </c>
      <c r="AP133" s="26">
        <f t="shared" ref="AP133:AP196" si="96">AG133+AH133+AJ133+AL133+AN133</f>
        <v>-3.3989324750283334</v>
      </c>
      <c r="AQ133" s="26">
        <f t="shared" ref="AQ133:AQ196" si="97">AI133+AK133+AM133+AO133</f>
        <v>-22.950373054815635</v>
      </c>
      <c r="AR133" s="25">
        <f t="shared" si="91"/>
        <v>18.562359853877492</v>
      </c>
      <c r="AS133" s="25">
        <f t="shared" si="92"/>
        <v>-26.946600306339011</v>
      </c>
      <c r="AT133" s="56">
        <f t="shared" ref="AT133:AT196" si="98">AE133+AP133</f>
        <v>20.245493567375021</v>
      </c>
      <c r="AU133" s="57">
        <f t="shared" si="81"/>
        <v>-88.16543798324534</v>
      </c>
      <c r="AV133" s="26">
        <f t="shared" si="72"/>
        <v>1.6511214882309689E-11</v>
      </c>
      <c r="AW133" s="26">
        <f t="shared" si="73"/>
        <v>1.1171786627236965E-4</v>
      </c>
      <c r="AX133" s="27">
        <f t="shared" si="74"/>
        <v>-1.6511214882341074E-11</v>
      </c>
      <c r="AY133" s="26">
        <f t="shared" si="75"/>
        <v>-1.1171786627236965E-4</v>
      </c>
      <c r="AZ133" s="28">
        <f t="shared" si="82"/>
        <v>-3.1384395662998273E-23</v>
      </c>
      <c r="BA133" s="29">
        <f t="shared" si="83"/>
        <v>0</v>
      </c>
      <c r="BB133" s="5">
        <f t="shared" ref="BB133:BB196" si="99">AT133+AZ133+BL133+BQ133</f>
        <v>20.245316168472471</v>
      </c>
      <c r="BC133" s="5">
        <f t="shared" ref="BC133:BC196" si="100">AU133+BA133+BM133+BR133</f>
        <v>-88.559490879854408</v>
      </c>
      <c r="BD133" s="5">
        <f t="shared" si="84"/>
        <v>91.440509120145592</v>
      </c>
      <c r="BE133" s="41"/>
      <c r="BF133" s="40">
        <f t="shared" si="85"/>
        <v>20</v>
      </c>
      <c r="BG133" s="40">
        <f t="shared" si="86"/>
        <v>-89</v>
      </c>
      <c r="BH133" s="40">
        <f t="shared" si="87"/>
        <v>91</v>
      </c>
      <c r="BL133" s="26">
        <f t="shared" si="93"/>
        <v>-1.0429511764621233E-6</v>
      </c>
      <c r="BM133" s="26">
        <f t="shared" si="94"/>
        <v>-2.807775998890618E-2</v>
      </c>
      <c r="BO133" s="238" t="str">
        <f t="shared" ref="BO133:BO196" si="101">COMPLEX(0,W133)</f>
        <v>1949.84459975805i</v>
      </c>
      <c r="BP133" s="238" t="str">
        <f t="shared" ref="BP133:BP196" si="102">IMDIV(1,IMSUM(1,IMPRODUCT($BO$1,BO133),IMPRODUCT(IMPOWER(BO133,2),$BN$1)))</f>
        <v>0.999959297066813-0.00638729799268401i</v>
      </c>
      <c r="BQ133" s="238">
        <f t="shared" ref="BQ133:BQ196" si="103">20*LOG(IMABS(BP133))</f>
        <v>-1.7635595137519721E-4</v>
      </c>
      <c r="BR133" s="238">
        <f t="shared" ref="BR133:BR196" si="104">IMARGUMENT(BP133)*180/PI()</f>
        <v>-0.36597513662016939</v>
      </c>
    </row>
    <row r="134" spans="1:70" x14ac:dyDescent="0.3">
      <c r="A134" s="48"/>
      <c r="B134" s="48"/>
      <c r="V134" s="24">
        <v>2.2999999999999998</v>
      </c>
      <c r="W134" s="32">
        <f t="shared" si="76"/>
        <v>1995.2623149688802</v>
      </c>
      <c r="X134" s="25">
        <f t="shared" si="95"/>
        <v>31.048525809863797</v>
      </c>
      <c r="Y134" s="26">
        <f t="shared" ref="Y134:Y197" si="105">20*LOG(1/SQRT((W134/fp)^2+1))</f>
        <v>-7.5687103117401646</v>
      </c>
      <c r="Z134" s="26">
        <f t="shared" ref="Z134:Z197" si="106">-180/PI()*ATAN(W134/fp)</f>
        <v>-65.268038527486496</v>
      </c>
      <c r="AA134" s="26">
        <f t="shared" ref="AA134:AA197" si="107">20*LOG(SQRT((W134/fzRHP)^2+1))</f>
        <v>3.0281600589685388E-4</v>
      </c>
      <c r="AB134" s="26">
        <f t="shared" ref="AB134:AB197" si="108">-180/PI()*ATAN(W134/fzRHP)</f>
        <v>-0.47842885696683723</v>
      </c>
      <c r="AC134" s="26">
        <f t="shared" si="77"/>
        <v>3.3036147273206077E-7</v>
      </c>
      <c r="AD134" s="26">
        <f t="shared" ref="AD134:AD197" si="109">180/PI()*ATAN(W134/fzESR)</f>
        <v>1.5802477133863069E-2</v>
      </c>
      <c r="AE134" s="26">
        <f t="shared" si="78"/>
        <v>23.480118644491</v>
      </c>
      <c r="AF134" s="26">
        <f t="shared" si="79"/>
        <v>-65.730664907319479</v>
      </c>
      <c r="AG134" s="26">
        <f t="shared" si="88"/>
        <v>63.934760580666506</v>
      </c>
      <c r="AH134" s="26">
        <f t="shared" ref="AH134:AH197" si="110">20*LOG(1/SQRT((W134/fp_comp1)^2+1))</f>
        <v>-75.986318798446874</v>
      </c>
      <c r="AI134" s="26">
        <f t="shared" ref="AI134:AI197" si="111">-180/PI()*ATAN(W134/fp_comp1)</f>
        <v>-89.990904916421911</v>
      </c>
      <c r="AJ134" s="26">
        <f t="shared" si="80"/>
        <v>8.6252829409617586</v>
      </c>
      <c r="AK134" s="26">
        <f t="shared" ref="AK134:AK197" si="112">180/PI()*ATAN(W134/fz_comp)</f>
        <v>68.25629832299299</v>
      </c>
      <c r="AL134" s="27">
        <f t="shared" ref="AL134:AL197" si="113">20*LOG(1/SQRT((W134/fp_comp2)^2+1))</f>
        <v>-6.8251141916879853E-4</v>
      </c>
      <c r="AM134" s="26">
        <f t="shared" ref="AM134:AM197" si="114">-180/PI()*ATAN(W134/fp_comp2)</f>
        <v>-0.71825680635083844</v>
      </c>
      <c r="AN134" s="26">
        <f t="shared" si="89"/>
        <v>-4.392990242513978E-6</v>
      </c>
      <c r="AO134" s="26">
        <f t="shared" si="90"/>
        <v>-5.7624949720850985E-2</v>
      </c>
      <c r="AP134" s="26">
        <f t="shared" si="96"/>
        <v>-3.4269621812280207</v>
      </c>
      <c r="AQ134" s="26">
        <f t="shared" si="97"/>
        <v>-22.510488349500609</v>
      </c>
      <c r="AR134" s="25">
        <f t="shared" si="91"/>
        <v>18.562359853877492</v>
      </c>
      <c r="AS134" s="25">
        <f t="shared" si="92"/>
        <v>-26.946600306339011</v>
      </c>
      <c r="AT134" s="56">
        <f t="shared" si="98"/>
        <v>20.05315646326298</v>
      </c>
      <c r="AU134" s="57">
        <f t="shared" si="81"/>
        <v>-88.241153256820084</v>
      </c>
      <c r="AV134" s="26">
        <f t="shared" ref="AV134:AV197" si="115">20*LOG(SQRT((W134/fz_ff)^2+1))</f>
        <v>1.7288462820350127E-11</v>
      </c>
      <c r="AW134" s="26">
        <f t="shared" ref="AW134:AW197" si="116">180/PI()*ATAN(W134/fz_ff)</f>
        <v>1.1432010966906748E-4</v>
      </c>
      <c r="AX134" s="27">
        <f t="shared" ref="AX134:AX197" si="117">20*LOG(1/SQRT((W134/fp_ff)^2+1))</f>
        <v>-1.7288462820384539E-11</v>
      </c>
      <c r="AY134" s="26">
        <f t="shared" ref="AY134:AY197" si="118">-180/PI()*ATAN(W134/fp_ff)</f>
        <v>-1.1432010966906748E-4</v>
      </c>
      <c r="AZ134" s="28">
        <f t="shared" si="82"/>
        <v>-3.4412005951913065E-23</v>
      </c>
      <c r="BA134" s="29">
        <f t="shared" si="83"/>
        <v>0</v>
      </c>
      <c r="BB134" s="5">
        <f t="shared" si="99"/>
        <v>20.052970703984425</v>
      </c>
      <c r="BC134" s="5">
        <f t="shared" si="100"/>
        <v>-88.644384586067858</v>
      </c>
      <c r="BD134" s="5">
        <f t="shared" si="84"/>
        <v>91.355615413932142</v>
      </c>
      <c r="BE134" s="31"/>
      <c r="BF134" s="40">
        <f t="shared" si="85"/>
        <v>20</v>
      </c>
      <c r="BG134" s="40">
        <f t="shared" si="86"/>
        <v>-89</v>
      </c>
      <c r="BH134" s="40">
        <f t="shared" si="87"/>
        <v>91</v>
      </c>
      <c r="BL134" s="26">
        <f t="shared" si="93"/>
        <v>-1.0921039448020345E-6</v>
      </c>
      <c r="BM134" s="26">
        <f t="shared" si="94"/>
        <v>-2.8731774927194725E-2</v>
      </c>
      <c r="BO134" s="238" t="str">
        <f t="shared" si="101"/>
        <v>1995.26231496888i</v>
      </c>
      <c r="BP134" s="238" t="str">
        <f t="shared" si="102"/>
        <v>0.999957378878234-0.0065360647672481i</v>
      </c>
      <c r="BQ134" s="238">
        <f t="shared" si="103"/>
        <v>-1.8466717461300625E-4</v>
      </c>
      <c r="BR134" s="238">
        <f t="shared" si="104"/>
        <v>-0.37449955432057441</v>
      </c>
    </row>
    <row r="135" spans="1:70" x14ac:dyDescent="0.3">
      <c r="A135" s="48"/>
      <c r="B135" s="48"/>
      <c r="V135" s="24">
        <v>2.31</v>
      </c>
      <c r="W135" s="30">
        <f t="shared" ref="W135:W198" si="119">10*10^V135</f>
        <v>2041.7379446695315</v>
      </c>
      <c r="X135" s="25">
        <f t="shared" si="95"/>
        <v>31.048525809863797</v>
      </c>
      <c r="Y135" s="26">
        <f t="shared" si="105"/>
        <v>-7.7343613466568497</v>
      </c>
      <c r="Z135" s="26">
        <f t="shared" si="106"/>
        <v>-65.765606750583956</v>
      </c>
      <c r="AA135" s="26">
        <f t="shared" si="107"/>
        <v>3.1708676360719349E-4</v>
      </c>
      <c r="AB135" s="26">
        <f t="shared" si="108"/>
        <v>-0.4895723603947077</v>
      </c>
      <c r="AC135" s="26">
        <f t="shared" ref="AC135:AC198" si="120">20*LOG(SQRT((W135/fzESR)^2+1))</f>
        <v>3.4593092866173311E-7</v>
      </c>
      <c r="AD135" s="26">
        <f t="shared" si="109"/>
        <v>1.6170564092435124E-2</v>
      </c>
      <c r="AE135" s="26">
        <f t="shared" ref="AE135:AE198" si="121">X135+Y135+AA135+AC135</f>
        <v>23.314481895901483</v>
      </c>
      <c r="AF135" s="26">
        <f t="shared" ref="AF135:AF198" si="122">Z135+AB135+AD135</f>
        <v>-66.239008546886225</v>
      </c>
      <c r="AG135" s="26">
        <f t="shared" si="88"/>
        <v>63.934760580666506</v>
      </c>
      <c r="AH135" s="26">
        <f t="shared" si="110"/>
        <v>-76.186318793521536</v>
      </c>
      <c r="AI135" s="26">
        <f t="shared" si="111"/>
        <v>-89.991111945796419</v>
      </c>
      <c r="AJ135" s="26">
        <f t="shared" ref="AJ135:AJ198" si="123">20*LOG(SQRT((W135/fz_comp)^2+1))</f>
        <v>8.7983747319093979</v>
      </c>
      <c r="AK135" s="26">
        <f t="shared" si="112"/>
        <v>68.706471240183333</v>
      </c>
      <c r="AL135" s="27">
        <f t="shared" si="113"/>
        <v>-7.1467454492493525E-4</v>
      </c>
      <c r="AM135" s="26">
        <f t="shared" si="114"/>
        <v>-0.73498534216261802</v>
      </c>
      <c r="AN135" s="26">
        <f t="shared" si="89"/>
        <v>-4.6000253853550797E-6</v>
      </c>
      <c r="AO135" s="26">
        <f t="shared" si="90"/>
        <v>-5.8967206292857108E-2</v>
      </c>
      <c r="AP135" s="26">
        <f t="shared" si="96"/>
        <v>-3.4539027555159434</v>
      </c>
      <c r="AQ135" s="26">
        <f t="shared" si="97"/>
        <v>-22.078593254068558</v>
      </c>
      <c r="AR135" s="25">
        <f t="shared" si="91"/>
        <v>18.562359853877492</v>
      </c>
      <c r="AS135" s="25">
        <f t="shared" si="92"/>
        <v>-26.946600306339011</v>
      </c>
      <c r="AT135" s="56">
        <f t="shared" si="98"/>
        <v>19.860579140385539</v>
      </c>
      <c r="AU135" s="57">
        <f t="shared" ref="AU135:AU198" si="124">AF135+AQ135</f>
        <v>-88.317601800954776</v>
      </c>
      <c r="AV135" s="26">
        <f t="shared" si="115"/>
        <v>1.8104283857052545E-11</v>
      </c>
      <c r="AW135" s="26">
        <f t="shared" si="116"/>
        <v>1.169829671011168E-4</v>
      </c>
      <c r="AX135" s="27">
        <f t="shared" si="117"/>
        <v>-1.8104283857090279E-11</v>
      </c>
      <c r="AY135" s="26">
        <f t="shared" si="118"/>
        <v>-1.169829671011168E-4</v>
      </c>
      <c r="AZ135" s="28">
        <f t="shared" ref="AZ135:AZ198" si="125">AV135+AX135</f>
        <v>-3.7733653099196317E-23</v>
      </c>
      <c r="BA135" s="29">
        <f t="shared" ref="BA135:BA198" si="126">AW135+AY135</f>
        <v>0</v>
      </c>
      <c r="BB135" s="5">
        <f t="shared" si="99"/>
        <v>19.860384626735652</v>
      </c>
      <c r="BC135" s="5">
        <f t="shared" si="100"/>
        <v>-88.730225338949367</v>
      </c>
      <c r="BD135" s="5">
        <f t="shared" ref="BD135:BD198" si="127">BC135+180</f>
        <v>91.269774661050633</v>
      </c>
      <c r="BE135" s="41"/>
      <c r="BF135" s="40">
        <f t="shared" ref="BF135:BF198" si="128">ROUND(BB135,0)</f>
        <v>20</v>
      </c>
      <c r="BG135" s="40">
        <f t="shared" ref="BG135:BG198" si="129">ROUND(BC135,0)</f>
        <v>-89</v>
      </c>
      <c r="BH135" s="40">
        <f t="shared" ref="BH135:BH198" si="130">ROUND(BD135,0)</f>
        <v>91</v>
      </c>
      <c r="BL135" s="26">
        <f t="shared" si="93"/>
        <v>-1.1435732115216551E-6</v>
      </c>
      <c r="BM135" s="26">
        <f t="shared" si="94"/>
        <v>-2.9401023822640093E-2</v>
      </c>
      <c r="BO135" s="238" t="str">
        <f t="shared" si="101"/>
        <v>2041.73794466953i</v>
      </c>
      <c r="BP135" s="238" t="str">
        <f t="shared" si="102"/>
        <v>0.999955370296083-0.00668829587061319i</v>
      </c>
      <c r="BQ135" s="238">
        <f t="shared" si="103"/>
        <v>-1.9337007667502167E-4</v>
      </c>
      <c r="BR135" s="238">
        <f t="shared" si="104"/>
        <v>-0.3832225141719468</v>
      </c>
    </row>
    <row r="136" spans="1:70" x14ac:dyDescent="0.3">
      <c r="V136" s="24">
        <v>2.3199999999999998</v>
      </c>
      <c r="W136" s="32">
        <f t="shared" si="119"/>
        <v>2089.2961308540398</v>
      </c>
      <c r="X136" s="25">
        <f t="shared" si="95"/>
        <v>31.048525809863797</v>
      </c>
      <c r="Y136" s="26">
        <f t="shared" si="105"/>
        <v>-7.9013027725939233</v>
      </c>
      <c r="Z136" s="26">
        <f t="shared" si="106"/>
        <v>-66.255636954526025</v>
      </c>
      <c r="AA136" s="26">
        <f t="shared" si="107"/>
        <v>3.3203003114707936E-4</v>
      </c>
      <c r="AB136" s="26">
        <f t="shared" si="108"/>
        <v>-0.50097539101239885</v>
      </c>
      <c r="AC136" s="26">
        <f t="shared" si="120"/>
        <v>3.6223415094550243E-7</v>
      </c>
      <c r="AD136" s="26">
        <f t="shared" si="109"/>
        <v>1.6547224896309793E-2</v>
      </c>
      <c r="AE136" s="26">
        <f t="shared" si="121"/>
        <v>23.147555429535171</v>
      </c>
      <c r="AF136" s="26">
        <f t="shared" si="122"/>
        <v>-66.740065120642114</v>
      </c>
      <c r="AG136" s="26">
        <f t="shared" si="88"/>
        <v>63.934760580666506</v>
      </c>
      <c r="AH136" s="26">
        <f t="shared" si="110"/>
        <v>-76.38631878881786</v>
      </c>
      <c r="AI136" s="26">
        <f t="shared" si="111"/>
        <v>-89.991314262607261</v>
      </c>
      <c r="AJ136" s="26">
        <f t="shared" si="123"/>
        <v>8.9725210177660486</v>
      </c>
      <c r="AK136" s="26">
        <f t="shared" si="112"/>
        <v>69.149077254602204</v>
      </c>
      <c r="AL136" s="27">
        <f t="shared" si="113"/>
        <v>-7.4835321680438228E-4</v>
      </c>
      <c r="AM136" s="26">
        <f t="shared" si="114"/>
        <v>-0.75210340588054392</v>
      </c>
      <c r="AN136" s="26">
        <f t="shared" si="89"/>
        <v>-4.8168177812793356E-6</v>
      </c>
      <c r="AO136" s="26">
        <f t="shared" si="90"/>
        <v>-6.0340727969818646E-2</v>
      </c>
      <c r="AP136" s="26">
        <f t="shared" si="96"/>
        <v>-3.4797903604198912</v>
      </c>
      <c r="AQ136" s="26">
        <f t="shared" si="97"/>
        <v>-21.65468114185542</v>
      </c>
      <c r="AR136" s="25">
        <f t="shared" si="91"/>
        <v>18.562359853877492</v>
      </c>
      <c r="AS136" s="25">
        <f t="shared" si="92"/>
        <v>-26.946600306339011</v>
      </c>
      <c r="AT136" s="56">
        <f t="shared" si="98"/>
        <v>19.66776506911528</v>
      </c>
      <c r="AU136" s="57">
        <f t="shared" si="124"/>
        <v>-88.394746262497534</v>
      </c>
      <c r="AV136" s="26">
        <f t="shared" si="115"/>
        <v>1.8958677992416936E-11</v>
      </c>
      <c r="AW136" s="26">
        <f t="shared" si="116"/>
        <v>1.1970785045077488E-4</v>
      </c>
      <c r="AX136" s="27">
        <f t="shared" si="117"/>
        <v>-1.8958677992458314E-11</v>
      </c>
      <c r="AY136" s="26">
        <f t="shared" si="118"/>
        <v>-1.1970785045077488E-4</v>
      </c>
      <c r="AZ136" s="28">
        <f t="shared" si="125"/>
        <v>-4.1378417673258095E-23</v>
      </c>
      <c r="BA136" s="29">
        <f t="shared" si="126"/>
        <v>0</v>
      </c>
      <c r="BB136" s="5">
        <f t="shared" si="99"/>
        <v>19.667561388531954</v>
      </c>
      <c r="BC136" s="5">
        <f t="shared" si="100"/>
        <v>-88.81698076361279</v>
      </c>
      <c r="BD136" s="5">
        <f t="shared" si="127"/>
        <v>91.18301923638721</v>
      </c>
      <c r="BE136" s="31"/>
      <c r="BF136" s="40">
        <f t="shared" si="128"/>
        <v>20</v>
      </c>
      <c r="BG136" s="40">
        <f t="shared" si="129"/>
        <v>-89</v>
      </c>
      <c r="BH136" s="40">
        <f t="shared" si="130"/>
        <v>91</v>
      </c>
      <c r="BL136" s="26">
        <f t="shared" si="93"/>
        <v>-1.1974681491540316E-6</v>
      </c>
      <c r="BM136" s="26">
        <f t="shared" si="94"/>
        <v>-3.0085861519134231E-2</v>
      </c>
      <c r="BO136" s="238" t="str">
        <f t="shared" si="101"/>
        <v>2089.29613085404i</v>
      </c>
      <c r="BP136" s="238" t="str">
        <f t="shared" si="102"/>
        <v>0.999953267061-0.00684407193339346i</v>
      </c>
      <c r="BQ136" s="238">
        <f t="shared" si="103"/>
        <v>-2.0248311517953005E-4</v>
      </c>
      <c r="BR136" s="238">
        <f t="shared" si="104"/>
        <v>-0.39214863959612095</v>
      </c>
    </row>
    <row r="137" spans="1:70" x14ac:dyDescent="0.3">
      <c r="V137" s="24">
        <v>2.33</v>
      </c>
      <c r="W137" s="30">
        <f t="shared" si="119"/>
        <v>2137.962089502234</v>
      </c>
      <c r="X137" s="25">
        <f t="shared" si="95"/>
        <v>31.048525809863797</v>
      </c>
      <c r="Y137" s="26">
        <f t="shared" si="105"/>
        <v>-8.0694954223563862</v>
      </c>
      <c r="Z137" s="26">
        <f t="shared" si="106"/>
        <v>-66.738102143503554</v>
      </c>
      <c r="AA137" s="26">
        <f t="shared" si="107"/>
        <v>3.476774980809078E-4</v>
      </c>
      <c r="AB137" s="26">
        <f t="shared" si="108"/>
        <v>-0.51264399124229509</v>
      </c>
      <c r="AC137" s="26">
        <f t="shared" si="120"/>
        <v>3.7930571843202259E-7</v>
      </c>
      <c r="AD137" s="26">
        <f t="shared" si="109"/>
        <v>1.6932659255900734E-2</v>
      </c>
      <c r="AE137" s="26">
        <f t="shared" si="121"/>
        <v>22.979378444311209</v>
      </c>
      <c r="AF137" s="26">
        <f t="shared" si="122"/>
        <v>-67.233813475489953</v>
      </c>
      <c r="AG137" s="26">
        <f t="shared" si="88"/>
        <v>63.934760580666506</v>
      </c>
      <c r="AH137" s="26">
        <f t="shared" si="110"/>
        <v>-76.586318784325897</v>
      </c>
      <c r="AI137" s="26">
        <f t="shared" si="111"/>
        <v>-89.99151197412543</v>
      </c>
      <c r="AJ137" s="26">
        <f t="shared" si="123"/>
        <v>9.147686404088244</v>
      </c>
      <c r="AK137" s="26">
        <f t="shared" si="112"/>
        <v>69.584139684891611</v>
      </c>
      <c r="AL137" s="27">
        <f t="shared" si="113"/>
        <v>-7.8361883566822475E-4</v>
      </c>
      <c r="AM137" s="26">
        <f t="shared" si="114"/>
        <v>-0.76962006149770135</v>
      </c>
      <c r="AN137" s="26">
        <f t="shared" si="89"/>
        <v>-5.043827277587079E-6</v>
      </c>
      <c r="AO137" s="26">
        <f t="shared" si="90"/>
        <v>-6.174624300479134E-2</v>
      </c>
      <c r="AP137" s="26">
        <f t="shared" si="96"/>
        <v>-3.5046604622340931</v>
      </c>
      <c r="AQ137" s="26">
        <f t="shared" si="97"/>
        <v>-21.238738593736311</v>
      </c>
      <c r="AR137" s="25">
        <f t="shared" si="91"/>
        <v>18.562359853877492</v>
      </c>
      <c r="AS137" s="25">
        <f t="shared" si="92"/>
        <v>-26.946600306339011</v>
      </c>
      <c r="AT137" s="56">
        <f t="shared" si="98"/>
        <v>19.474717982077117</v>
      </c>
      <c r="AU137" s="57">
        <f t="shared" si="124"/>
        <v>-88.472552069226268</v>
      </c>
      <c r="AV137" s="26">
        <f t="shared" si="115"/>
        <v>1.984971657151018E-11</v>
      </c>
      <c r="AW137" s="26">
        <f t="shared" si="116"/>
        <v>1.2249620448726215E-4</v>
      </c>
      <c r="AX137" s="27">
        <f t="shared" si="117"/>
        <v>-1.9849716571555546E-11</v>
      </c>
      <c r="AY137" s="26">
        <f t="shared" si="118"/>
        <v>-1.2249620448726215E-4</v>
      </c>
      <c r="AZ137" s="28">
        <f t="shared" si="125"/>
        <v>-4.5365686719705112E-23</v>
      </c>
      <c r="BA137" s="29">
        <f t="shared" si="126"/>
        <v>0</v>
      </c>
      <c r="BB137" s="5">
        <f t="shared" si="99"/>
        <v>19.474504702556573</v>
      </c>
      <c r="BC137" s="5">
        <f t="shared" si="100"/>
        <v>-88.904621381973271</v>
      </c>
      <c r="BD137" s="5">
        <f t="shared" si="127"/>
        <v>91.095378618026729</v>
      </c>
      <c r="BE137" s="41"/>
      <c r="BF137" s="40">
        <f t="shared" si="128"/>
        <v>19</v>
      </c>
      <c r="BG137" s="40">
        <f t="shared" si="129"/>
        <v>-89</v>
      </c>
      <c r="BH137" s="40">
        <f t="shared" si="130"/>
        <v>91</v>
      </c>
      <c r="BL137" s="26">
        <f t="shared" si="93"/>
        <v>-1.2539030758889967E-6</v>
      </c>
      <c r="BM137" s="26">
        <f t="shared" si="94"/>
        <v>-3.0786651125905652E-2</v>
      </c>
      <c r="BO137" s="238" t="str">
        <f t="shared" si="101"/>
        <v>2137.96208950223i</v>
      </c>
      <c r="BP137" s="238" t="str">
        <f t="shared" si="102"/>
        <v>0.999951064712961-0.00700347545975712i</v>
      </c>
      <c r="BQ137" s="238">
        <f t="shared" si="103"/>
        <v>-2.120256174667616E-4</v>
      </c>
      <c r="BR137" s="238">
        <f t="shared" si="104"/>
        <v>-0.40128266162109327</v>
      </c>
    </row>
    <row r="138" spans="1:70" x14ac:dyDescent="0.3">
      <c r="V138" s="24">
        <v>2.34</v>
      </c>
      <c r="W138" s="32">
        <f t="shared" si="119"/>
        <v>2187.7616239495524</v>
      </c>
      <c r="X138" s="25">
        <f t="shared" si="95"/>
        <v>31.048525809863797</v>
      </c>
      <c r="Y138" s="26">
        <f t="shared" si="105"/>
        <v>-8.2389006186386968</v>
      </c>
      <c r="Z138" s="26">
        <f t="shared" si="106"/>
        <v>-67.212984387041331</v>
      </c>
      <c r="AA138" s="26">
        <f t="shared" si="107"/>
        <v>3.6406234698716579E-4</v>
      </c>
      <c r="AB138" s="26">
        <f t="shared" si="108"/>
        <v>-0.52458434405677123</v>
      </c>
      <c r="AC138" s="26">
        <f t="shared" si="120"/>
        <v>3.9718184546878634E-7</v>
      </c>
      <c r="AD138" s="26">
        <f t="shared" si="109"/>
        <v>1.7327071533467558E-2</v>
      </c>
      <c r="AE138" s="26">
        <f t="shared" si="121"/>
        <v>22.809989650753934</v>
      </c>
      <c r="AF138" s="26">
        <f t="shared" si="122"/>
        <v>-67.720241659564635</v>
      </c>
      <c r="AG138" s="26">
        <f t="shared" si="88"/>
        <v>63.934760580666506</v>
      </c>
      <c r="AH138" s="26">
        <f t="shared" si="110"/>
        <v>-76.786318780036112</v>
      </c>
      <c r="AI138" s="26">
        <f t="shared" si="111"/>
        <v>-89.991705185180209</v>
      </c>
      <c r="AJ138" s="26">
        <f t="shared" si="123"/>
        <v>9.3238362222602582</v>
      </c>
      <c r="AK138" s="26">
        <f t="shared" si="112"/>
        <v>70.011688471646792</v>
      </c>
      <c r="AL138" s="27">
        <f t="shared" si="113"/>
        <v>-8.2054616501933816E-4</v>
      </c>
      <c r="AM138" s="26">
        <f t="shared" si="114"/>
        <v>-0.78754458347143941</v>
      </c>
      <c r="AN138" s="26">
        <f t="shared" si="89"/>
        <v>-5.2815353901130611E-6</v>
      </c>
      <c r="AO138" s="26">
        <f t="shared" si="90"/>
        <v>-6.3184496613680544E-2</v>
      </c>
      <c r="AP138" s="26">
        <f t="shared" si="96"/>
        <v>-3.5285478048097572</v>
      </c>
      <c r="AQ138" s="26">
        <f t="shared" si="97"/>
        <v>-20.830745793618537</v>
      </c>
      <c r="AR138" s="25">
        <f t="shared" si="91"/>
        <v>18.562359853877492</v>
      </c>
      <c r="AS138" s="25">
        <f t="shared" si="92"/>
        <v>-26.946600306339011</v>
      </c>
      <c r="AT138" s="56">
        <f t="shared" si="98"/>
        <v>19.281441845944176</v>
      </c>
      <c r="AU138" s="57">
        <f t="shared" si="124"/>
        <v>-88.550987453183168</v>
      </c>
      <c r="AV138" s="26">
        <f t="shared" si="115"/>
        <v>2.0787042868997783E-11</v>
      </c>
      <c r="AW138" s="26">
        <f t="shared" si="116"/>
        <v>1.2534950763279647E-4</v>
      </c>
      <c r="AX138" s="27">
        <f t="shared" si="117"/>
        <v>-2.0787042869047531E-11</v>
      </c>
      <c r="AY138" s="26">
        <f t="shared" si="118"/>
        <v>-1.2534950763279647E-4</v>
      </c>
      <c r="AZ138" s="28">
        <f t="shared" si="125"/>
        <v>-4.974715902682193E-23</v>
      </c>
      <c r="BA138" s="29">
        <f t="shared" si="126"/>
        <v>0</v>
      </c>
      <c r="BB138" s="5">
        <f t="shared" si="99"/>
        <v>19.28121851512492</v>
      </c>
      <c r="BC138" s="5">
        <f t="shared" si="100"/>
        <v>-88.993120638774471</v>
      </c>
      <c r="BD138" s="5">
        <f t="shared" si="127"/>
        <v>91.006879361225529</v>
      </c>
      <c r="BE138" s="31"/>
      <c r="BF138" s="40">
        <f t="shared" si="128"/>
        <v>19</v>
      </c>
      <c r="BG138" s="40">
        <f t="shared" si="129"/>
        <v>-89</v>
      </c>
      <c r="BH138" s="40">
        <f t="shared" si="130"/>
        <v>91</v>
      </c>
      <c r="BL138" s="26">
        <f t="shared" si="93"/>
        <v>-1.312997698584215E-6</v>
      </c>
      <c r="BM138" s="26">
        <f t="shared" si="94"/>
        <v>-3.1503764210040613E-2</v>
      </c>
      <c r="BO138" s="238" t="str">
        <f t="shared" si="101"/>
        <v>2187.76162394955i</v>
      </c>
      <c r="BP138" s="238" t="str">
        <f t="shared" si="102"/>
        <v>0.99994875858183-0.00716659087073998i</v>
      </c>
      <c r="BQ138" s="238">
        <f t="shared" si="103"/>
        <v>-2.2201782155822976E-4</v>
      </c>
      <c r="BR138" s="238">
        <f t="shared" si="104"/>
        <v>-0.41062942138125463</v>
      </c>
    </row>
    <row r="139" spans="1:70" x14ac:dyDescent="0.3">
      <c r="V139" s="24">
        <v>2.35</v>
      </c>
      <c r="W139" s="30">
        <f t="shared" si="119"/>
        <v>2238.7211385683413</v>
      </c>
      <c r="X139" s="25">
        <f t="shared" si="95"/>
        <v>31.048525809863797</v>
      </c>
      <c r="Y139" s="26">
        <f t="shared" si="105"/>
        <v>-8.4094802236680088</v>
      </c>
      <c r="Z139" s="26">
        <f t="shared" si="106"/>
        <v>-67.68027443657833</v>
      </c>
      <c r="AA139" s="26">
        <f t="shared" si="107"/>
        <v>3.8121932377937432E-4</v>
      </c>
      <c r="AB139" s="26">
        <f t="shared" si="108"/>
        <v>-0.53680277623800932</v>
      </c>
      <c r="AC139" s="26">
        <f t="shared" si="120"/>
        <v>4.1590044940499552E-7</v>
      </c>
      <c r="AD139" s="26">
        <f t="shared" si="109"/>
        <v>1.773067085147095E-2</v>
      </c>
      <c r="AE139" s="26">
        <f t="shared" si="121"/>
        <v>22.639427221420014</v>
      </c>
      <c r="AF139" s="26">
        <f t="shared" si="122"/>
        <v>-68.199346541964857</v>
      </c>
      <c r="AG139" s="26">
        <f t="shared" si="88"/>
        <v>63.934760580666506</v>
      </c>
      <c r="AH139" s="26">
        <f t="shared" si="110"/>
        <v>-76.986318775939381</v>
      </c>
      <c r="AI139" s="26">
        <f t="shared" si="111"/>
        <v>-89.991893998214621</v>
      </c>
      <c r="AJ139" s="26">
        <f t="shared" si="123"/>
        <v>9.5009365519607449</v>
      </c>
      <c r="AK139" s="26">
        <f t="shared" si="112"/>
        <v>70.43175979142174</v>
      </c>
      <c r="AL139" s="27">
        <f t="shared" si="113"/>
        <v>-8.5921348925923399E-4</v>
      </c>
      <c r="AM139" s="26">
        <f t="shared" si="114"/>
        <v>-0.80588646157832111</v>
      </c>
      <c r="AN139" s="26">
        <f t="shared" si="89"/>
        <v>-5.5304463254228548E-6</v>
      </c>
      <c r="AO139" s="26">
        <f t="shared" si="90"/>
        <v>-6.465625137033304E-2</v>
      </c>
      <c r="AP139" s="26">
        <f t="shared" si="96"/>
        <v>-3.5514863872477149</v>
      </c>
      <c r="AQ139" s="26">
        <f t="shared" si="97"/>
        <v>-20.430676919741536</v>
      </c>
      <c r="AR139" s="25">
        <f t="shared" si="91"/>
        <v>18.562359853877492</v>
      </c>
      <c r="AS139" s="25">
        <f t="shared" si="92"/>
        <v>-26.946600306339011</v>
      </c>
      <c r="AT139" s="56">
        <f t="shared" si="98"/>
        <v>19.087940834172301</v>
      </c>
      <c r="AU139" s="57">
        <f t="shared" si="124"/>
        <v>-88.630023461706401</v>
      </c>
      <c r="AV139" s="26">
        <f t="shared" si="115"/>
        <v>2.1766799575013524E-11</v>
      </c>
      <c r="AW139" s="26">
        <f t="shared" si="116"/>
        <v>1.2826927274647401E-4</v>
      </c>
      <c r="AX139" s="27">
        <f t="shared" si="117"/>
        <v>-2.1766799575068069E-11</v>
      </c>
      <c r="AY139" s="26">
        <f t="shared" si="118"/>
        <v>-1.2826927274647401E-4</v>
      </c>
      <c r="AZ139" s="28">
        <f t="shared" si="125"/>
        <v>-5.4545452814483048E-23</v>
      </c>
      <c r="BA139" s="29">
        <f t="shared" si="126"/>
        <v>0</v>
      </c>
      <c r="BB139" s="5">
        <f t="shared" si="99"/>
        <v>19.087706978375852</v>
      </c>
      <c r="BC139" s="5">
        <f t="shared" si="100"/>
        <v>-89.082454915375322</v>
      </c>
      <c r="BD139" s="5">
        <f t="shared" si="127"/>
        <v>90.917545084624678</v>
      </c>
      <c r="BE139" s="41"/>
      <c r="BF139" s="40">
        <f t="shared" si="128"/>
        <v>19</v>
      </c>
      <c r="BG139" s="40">
        <f t="shared" si="129"/>
        <v>-89</v>
      </c>
      <c r="BH139" s="40">
        <f t="shared" si="130"/>
        <v>91</v>
      </c>
      <c r="BL139" s="26">
        <f t="shared" si="93"/>
        <v>-1.3748773634908972E-6</v>
      </c>
      <c r="BM139" s="26">
        <f t="shared" si="94"/>
        <v>-3.2237580993489355E-2</v>
      </c>
      <c r="BO139" s="238" t="str">
        <f t="shared" si="101"/>
        <v>2238.72113856834i</v>
      </c>
      <c r="BP139" s="238" t="str">
        <f t="shared" si="102"/>
        <v>0.99994634377746-0.00733350454854459i</v>
      </c>
      <c r="BQ139" s="238">
        <f t="shared" si="103"/>
        <v>-2.3248091908474209E-4</v>
      </c>
      <c r="BR139" s="238">
        <f t="shared" si="104"/>
        <v>-0.42019387267542041</v>
      </c>
    </row>
    <row r="140" spans="1:70" x14ac:dyDescent="0.3">
      <c r="V140" s="24">
        <v>2.36</v>
      </c>
      <c r="W140" s="32">
        <f t="shared" si="119"/>
        <v>2290.8676527677744</v>
      </c>
      <c r="X140" s="25">
        <f t="shared" si="95"/>
        <v>31.048525809863797</v>
      </c>
      <c r="Y140" s="26">
        <f t="shared" si="105"/>
        <v>-8.5811966841102674</v>
      </c>
      <c r="Z140" s="26">
        <f t="shared" si="106"/>
        <v>-68.139971336294707</v>
      </c>
      <c r="AA140" s="26">
        <f t="shared" si="107"/>
        <v>3.9918481132849177E-4</v>
      </c>
      <c r="AB140" s="26">
        <f t="shared" si="108"/>
        <v>-0.54930576171272905</v>
      </c>
      <c r="AC140" s="26">
        <f t="shared" si="120"/>
        <v>4.3550123159501081E-7</v>
      </c>
      <c r="AD140" s="26">
        <f t="shared" si="109"/>
        <v>1.8143671203451225E-2</v>
      </c>
      <c r="AE140" s="26">
        <f t="shared" si="121"/>
        <v>22.46772874606609</v>
      </c>
      <c r="AF140" s="26">
        <f t="shared" si="122"/>
        <v>-68.671133426803991</v>
      </c>
      <c r="AG140" s="26">
        <f t="shared" si="88"/>
        <v>63.934760580666506</v>
      </c>
      <c r="AH140" s="26">
        <f t="shared" si="110"/>
        <v>-77.18631877202705</v>
      </c>
      <c r="AI140" s="26">
        <f t="shared" si="111"/>
        <v>-89.99207851333982</v>
      </c>
      <c r="AJ140" s="26">
        <f t="shared" si="123"/>
        <v>9.678954239931123</v>
      </c>
      <c r="AK140" s="26">
        <f t="shared" si="112"/>
        <v>70.844395676437827</v>
      </c>
      <c r="AL140" s="27">
        <f t="shared" si="113"/>
        <v>-8.9970277935612396E-4</v>
      </c>
      <c r="AM140" s="26">
        <f t="shared" si="114"/>
        <v>-0.8246554058787513</v>
      </c>
      <c r="AN140" s="26">
        <f t="shared" si="89"/>
        <v>-5.7910880570124934E-6</v>
      </c>
      <c r="AO140" s="26">
        <f t="shared" si="90"/>
        <v>-6.6162287610828402E-2</v>
      </c>
      <c r="AP140" s="26">
        <f t="shared" si="96"/>
        <v>-3.5735094452968346</v>
      </c>
      <c r="AQ140" s="26">
        <f t="shared" si="97"/>
        <v>-20.038500530391573</v>
      </c>
      <c r="AR140" s="25">
        <f t="shared" si="91"/>
        <v>18.562359853877492</v>
      </c>
      <c r="AS140" s="25">
        <f t="shared" si="92"/>
        <v>-26.946600306339011</v>
      </c>
      <c r="AT140" s="56">
        <f t="shared" si="98"/>
        <v>18.894219300769254</v>
      </c>
      <c r="AU140" s="57">
        <f t="shared" si="124"/>
        <v>-88.709633957195564</v>
      </c>
      <c r="AV140" s="26">
        <f t="shared" si="115"/>
        <v>2.2792843999423588E-11</v>
      </c>
      <c r="AW140" s="26">
        <f t="shared" si="116"/>
        <v>1.3125704792640522E-4</v>
      </c>
      <c r="AX140" s="27">
        <f t="shared" si="117"/>
        <v>-2.27928439994834E-11</v>
      </c>
      <c r="AY140" s="26">
        <f t="shared" si="118"/>
        <v>-1.3125704792640522E-4</v>
      </c>
      <c r="AZ140" s="28">
        <f t="shared" si="125"/>
        <v>-5.9812266870973028E-23</v>
      </c>
      <c r="BA140" s="29">
        <f t="shared" si="126"/>
        <v>0</v>
      </c>
      <c r="BB140" s="5">
        <f t="shared" si="99"/>
        <v>18.89397442399574</v>
      </c>
      <c r="BC140" s="5">
        <f t="shared" si="100"/>
        <v>-89.172603532334179</v>
      </c>
      <c r="BD140" s="5">
        <f t="shared" si="127"/>
        <v>90.827396467665821</v>
      </c>
      <c r="BE140" s="31"/>
      <c r="BF140" s="40">
        <f t="shared" si="128"/>
        <v>19</v>
      </c>
      <c r="BG140" s="40">
        <f t="shared" si="129"/>
        <v>-89</v>
      </c>
      <c r="BH140" s="40">
        <f t="shared" si="130"/>
        <v>91</v>
      </c>
      <c r="BL140" s="26">
        <f t="shared" si="93"/>
        <v>-1.4396733281947763E-6</v>
      </c>
      <c r="BM140" s="26">
        <f t="shared" si="94"/>
        <v>-3.298849055466007E-2</v>
      </c>
      <c r="BO140" s="238" t="str">
        <f t="shared" si="101"/>
        <v>2290.86765276777i</v>
      </c>
      <c r="BP140" s="238" t="str">
        <f t="shared" si="102"/>
        <v>0.999943815179338-0.00750430488184622i</v>
      </c>
      <c r="BQ140" s="238">
        <f t="shared" si="103"/>
        <v>-2.4343710018418511E-4</v>
      </c>
      <c r="BR140" s="238">
        <f t="shared" si="104"/>
        <v>-0.429981084583964</v>
      </c>
    </row>
    <row r="141" spans="1:70" x14ac:dyDescent="0.3">
      <c r="V141" s="24">
        <v>2.37</v>
      </c>
      <c r="W141" s="30">
        <f t="shared" si="119"/>
        <v>2344.2288153199233</v>
      </c>
      <c r="X141" s="25">
        <f t="shared" si="95"/>
        <v>31.048525809863797</v>
      </c>
      <c r="Y141" s="26">
        <f t="shared" si="105"/>
        <v>-8.7540130713639144</v>
      </c>
      <c r="Z141" s="26">
        <f t="shared" si="106"/>
        <v>-68.592082030454776</v>
      </c>
      <c r="AA141" s="26">
        <f t="shared" si="107"/>
        <v>4.1799690656958997E-4</v>
      </c>
      <c r="AB141" s="26">
        <f t="shared" si="108"/>
        <v>-0.56209992496353278</v>
      </c>
      <c r="AC141" s="26">
        <f t="shared" si="120"/>
        <v>4.5602577190238004E-7</v>
      </c>
      <c r="AD141" s="26">
        <f t="shared" si="109"/>
        <v>1.8566291567489967E-2</v>
      </c>
      <c r="AE141" s="26">
        <f t="shared" si="121"/>
        <v>22.294931191432227</v>
      </c>
      <c r="AF141" s="26">
        <f t="shared" si="122"/>
        <v>-69.135615663850814</v>
      </c>
      <c r="AG141" s="26">
        <f t="shared" si="88"/>
        <v>63.934760580666506</v>
      </c>
      <c r="AH141" s="26">
        <f t="shared" si="110"/>
        <v>-77.386318768290792</v>
      </c>
      <c r="AI141" s="26">
        <f t="shared" si="111"/>
        <v>-89.992258828388131</v>
      </c>
      <c r="AJ141" s="26">
        <f t="shared" si="123"/>
        <v>9.8578569152484548</v>
      </c>
      <c r="AK141" s="26">
        <f t="shared" si="112"/>
        <v>71.249643641234769</v>
      </c>
      <c r="AL141" s="27">
        <f t="shared" si="113"/>
        <v>-9.420998663264772E-4</v>
      </c>
      <c r="AM141" s="26">
        <f t="shared" si="114"/>
        <v>-0.84386135179363786</v>
      </c>
      <c r="AN141" s="26">
        <f t="shared" si="89"/>
        <v>-6.0640134391178503E-6</v>
      </c>
      <c r="AO141" s="26">
        <f t="shared" si="90"/>
        <v>-6.7703403847186996E-2</v>
      </c>
      <c r="AP141" s="26">
        <f t="shared" si="96"/>
        <v>-3.594649436255597</v>
      </c>
      <c r="AQ141" s="26">
        <f t="shared" si="97"/>
        <v>-19.654179942794187</v>
      </c>
      <c r="AR141" s="25">
        <f t="shared" si="91"/>
        <v>18.562359853877492</v>
      </c>
      <c r="AS141" s="25">
        <f t="shared" si="92"/>
        <v>-26.946600306339011</v>
      </c>
      <c r="AT141" s="56">
        <f t="shared" si="98"/>
        <v>18.700281755176629</v>
      </c>
      <c r="AU141" s="57">
        <f t="shared" si="124"/>
        <v>-88.789795606645001</v>
      </c>
      <c r="AV141" s="26">
        <f t="shared" si="115"/>
        <v>2.3865176142227963E-11</v>
      </c>
      <c r="AW141" s="26">
        <f t="shared" si="116"/>
        <v>1.343144173305385E-4</v>
      </c>
      <c r="AX141" s="27">
        <f t="shared" si="117"/>
        <v>-2.3865176142293536E-11</v>
      </c>
      <c r="AY141" s="26">
        <f t="shared" si="118"/>
        <v>-1.343144173305385E-4</v>
      </c>
      <c r="AZ141" s="28">
        <f t="shared" si="125"/>
        <v>-6.5573450590434155E-23</v>
      </c>
      <c r="BA141" s="29">
        <f t="shared" si="126"/>
        <v>0</v>
      </c>
      <c r="BB141" s="5">
        <f t="shared" si="99"/>
        <v>18.700025338053027</v>
      </c>
      <c r="BC141" s="5">
        <f t="shared" si="100"/>
        <v>-89.263548741826114</v>
      </c>
      <c r="BD141" s="5">
        <f t="shared" si="127"/>
        <v>90.736451258173886</v>
      </c>
      <c r="BE141" s="41"/>
      <c r="BF141" s="40">
        <f t="shared" si="128"/>
        <v>19</v>
      </c>
      <c r="BG141" s="40">
        <f t="shared" si="129"/>
        <v>-89</v>
      </c>
      <c r="BH141" s="40">
        <f t="shared" si="130"/>
        <v>91</v>
      </c>
      <c r="BL141" s="26">
        <f t="shared" si="93"/>
        <v>-1.5075230306641592E-6</v>
      </c>
      <c r="BM141" s="26">
        <f t="shared" si="94"/>
        <v>-3.3756891034709177E-2</v>
      </c>
      <c r="BO141" s="238" t="str">
        <f t="shared" si="101"/>
        <v>2344.22881531992i</v>
      </c>
      <c r="BP141" s="238" t="str">
        <f t="shared" si="102"/>
        <v>0.999941167425731-0.00767908231212726i</v>
      </c>
      <c r="BQ141" s="238">
        <f t="shared" si="103"/>
        <v>-2.5490960057174587E-4</v>
      </c>
      <c r="BR141" s="238">
        <f t="shared" si="104"/>
        <v>-0.43999624414640315</v>
      </c>
    </row>
    <row r="142" spans="1:70" x14ac:dyDescent="0.3">
      <c r="V142" s="24">
        <v>2.38</v>
      </c>
      <c r="W142" s="32">
        <f t="shared" si="119"/>
        <v>2398.8329190194913</v>
      </c>
      <c r="X142" s="25">
        <f t="shared" si="95"/>
        <v>31.048525809863797</v>
      </c>
      <c r="Y142" s="26">
        <f t="shared" si="105"/>
        <v>-8.9278931173854552</v>
      </c>
      <c r="Z142" s="26">
        <f t="shared" si="106"/>
        <v>-69.03662096936911</v>
      </c>
      <c r="AA142" s="26">
        <f t="shared" si="107"/>
        <v>4.3769550120421592E-4</v>
      </c>
      <c r="AB142" s="26">
        <f t="shared" si="108"/>
        <v>-0.57519204451855177</v>
      </c>
      <c r="AC142" s="26">
        <f t="shared" si="120"/>
        <v>4.7751760391731147E-7</v>
      </c>
      <c r="AD142" s="26">
        <f t="shared" si="109"/>
        <v>1.899875602231417E-2</v>
      </c>
      <c r="AE142" s="26">
        <f t="shared" si="121"/>
        <v>22.121070865497149</v>
      </c>
      <c r="AF142" s="26">
        <f t="shared" si="122"/>
        <v>-69.592814257865342</v>
      </c>
      <c r="AG142" s="26">
        <f t="shared" si="88"/>
        <v>63.934760580666506</v>
      </c>
      <c r="AH142" s="26">
        <f t="shared" si="110"/>
        <v>-77.586318764722691</v>
      </c>
      <c r="AI142" s="26">
        <f t="shared" si="111"/>
        <v>-89.992435038965013</v>
      </c>
      <c r="AJ142" s="26">
        <f t="shared" si="123"/>
        <v>10.03761300130815</v>
      </c>
      <c r="AK142" s="26">
        <f t="shared" si="112"/>
        <v>71.647556317349327</v>
      </c>
      <c r="AL142" s="27">
        <f t="shared" si="113"/>
        <v>-9.8649462283707389E-4</v>
      </c>
      <c r="AM142" s="26">
        <f t="shared" si="114"/>
        <v>-0.86351446529540354</v>
      </c>
      <c r="AN142" s="26">
        <f t="shared" si="89"/>
        <v>-6.3498013783847532E-6</v>
      </c>
      <c r="AO142" s="26">
        <f t="shared" si="90"/>
        <v>-6.9280417190711624E-2</v>
      </c>
      <c r="AP142" s="26">
        <f t="shared" si="96"/>
        <v>-3.6149380271722502</v>
      </c>
      <c r="AQ142" s="26">
        <f t="shared" si="97"/>
        <v>-19.2776736041018</v>
      </c>
      <c r="AR142" s="25">
        <f t="shared" si="91"/>
        <v>18.562359853877492</v>
      </c>
      <c r="AS142" s="25">
        <f t="shared" si="92"/>
        <v>-26.946600306339011</v>
      </c>
      <c r="AT142" s="56">
        <f t="shared" si="98"/>
        <v>18.506132838324898</v>
      </c>
      <c r="AU142" s="57">
        <f t="shared" si="124"/>
        <v>-88.870487861967149</v>
      </c>
      <c r="AV142" s="26">
        <f t="shared" si="115"/>
        <v>2.4991510623159036E-11</v>
      </c>
      <c r="AW142" s="26">
        <f t="shared" si="116"/>
        <v>1.3744300201660081E-4</v>
      </c>
      <c r="AX142" s="27">
        <f t="shared" si="117"/>
        <v>-2.4991510623230943E-11</v>
      </c>
      <c r="AY142" s="26">
        <f t="shared" si="118"/>
        <v>-1.3744300201660081E-4</v>
      </c>
      <c r="AZ142" s="28">
        <f t="shared" si="125"/>
        <v>-7.1906552155293273E-23</v>
      </c>
      <c r="BA142" s="29">
        <f t="shared" si="126"/>
        <v>0</v>
      </c>
      <c r="BB142" s="5">
        <f t="shared" si="99"/>
        <v>18.505864337003757</v>
      </c>
      <c r="BC142" s="5">
        <f t="shared" si="100"/>
        <v>-89.355275710916587</v>
      </c>
      <c r="BD142" s="5">
        <f t="shared" si="127"/>
        <v>90.644724289083413</v>
      </c>
      <c r="BE142" s="31"/>
      <c r="BF142" s="40">
        <f t="shared" si="128"/>
        <v>19</v>
      </c>
      <c r="BG142" s="40">
        <f t="shared" si="129"/>
        <v>-89</v>
      </c>
      <c r="BH142" s="40">
        <f t="shared" si="130"/>
        <v>91</v>
      </c>
      <c r="BL142" s="26">
        <f t="shared" si="93"/>
        <v>-1.578570387227871E-6</v>
      </c>
      <c r="BM142" s="26">
        <f t="shared" si="94"/>
        <v>-3.4543189848635907E-2</v>
      </c>
      <c r="BO142" s="238" t="str">
        <f t="shared" si="101"/>
        <v>2398.83291901949i</v>
      </c>
      <c r="BP142" s="238" t="str">
        <f t="shared" si="102"/>
        <v>0.999938394902335-0.00785792938106225i</v>
      </c>
      <c r="BQ142" s="238">
        <f t="shared" si="103"/>
        <v>-2.6692275075476966E-4</v>
      </c>
      <c r="BR142" s="238">
        <f t="shared" si="104"/>
        <v>-0.45024465910080663</v>
      </c>
    </row>
    <row r="143" spans="1:70" x14ac:dyDescent="0.3">
      <c r="V143" s="24">
        <v>2.39</v>
      </c>
      <c r="W143" s="30">
        <f t="shared" si="119"/>
        <v>2454.7089156850329</v>
      </c>
      <c r="X143" s="25">
        <f t="shared" si="95"/>
        <v>31.048525809863797</v>
      </c>
      <c r="Y143" s="26">
        <f t="shared" si="105"/>
        <v>-9.1028012462085979</v>
      </c>
      <c r="Z143" s="26">
        <f t="shared" si="106"/>
        <v>-69.473609715911664</v>
      </c>
      <c r="AA143" s="26">
        <f t="shared" si="107"/>
        <v>4.5832236624095439E-4</v>
      </c>
      <c r="AB143" s="26">
        <f t="shared" si="108"/>
        <v>-0.58858905652114846</v>
      </c>
      <c r="AC143" s="26">
        <f t="shared" si="120"/>
        <v>5.0002231331799991E-7</v>
      </c>
      <c r="AD143" s="26">
        <f t="shared" si="109"/>
        <v>1.9441293866104922E-2</v>
      </c>
      <c r="AE143" s="26">
        <f t="shared" si="121"/>
        <v>21.946183386043753</v>
      </c>
      <c r="AF143" s="26">
        <f t="shared" si="122"/>
        <v>-70.042757478566699</v>
      </c>
      <c r="AG143" s="26">
        <f t="shared" si="88"/>
        <v>63.934760580666506</v>
      </c>
      <c r="AH143" s="26">
        <f t="shared" si="110"/>
        <v>-77.786318761315187</v>
      </c>
      <c r="AI143" s="26">
        <f t="shared" si="111"/>
        <v>-89.992607238499602</v>
      </c>
      <c r="AJ143" s="26">
        <f t="shared" si="123"/>
        <v>10.218191724723503</v>
      </c>
      <c r="AK143" s="26">
        <f t="shared" si="112"/>
        <v>72.038191096963217</v>
      </c>
      <c r="AL143" s="27">
        <f t="shared" si="113"/>
        <v>-1.032981153368829E-3</v>
      </c>
      <c r="AM143" s="26">
        <f t="shared" si="114"/>
        <v>-0.88362514821575311</v>
      </c>
      <c r="AN143" s="26">
        <f t="shared" si="89"/>
        <v>-6.6490580682215689E-6</v>
      </c>
      <c r="AO143" s="26">
        <f t="shared" si="90"/>
        <v>-7.0894163785188147E-2</v>
      </c>
      <c r="AP143" s="26">
        <f t="shared" si="96"/>
        <v>-3.6344060861366141</v>
      </c>
      <c r="AQ143" s="26">
        <f t="shared" si="97"/>
        <v>-18.908935453537325</v>
      </c>
      <c r="AR143" s="25">
        <f t="shared" si="91"/>
        <v>18.562359853877492</v>
      </c>
      <c r="AS143" s="25">
        <f t="shared" si="92"/>
        <v>-26.946600306339011</v>
      </c>
      <c r="AT143" s="56">
        <f t="shared" si="98"/>
        <v>18.311777299907138</v>
      </c>
      <c r="AU143" s="57">
        <f t="shared" si="124"/>
        <v>-88.951692932104024</v>
      </c>
      <c r="AV143" s="26">
        <f t="shared" si="115"/>
        <v>2.616799013235058E-11</v>
      </c>
      <c r="AW143" s="26">
        <f t="shared" si="116"/>
        <v>1.4064446080160457E-4</v>
      </c>
      <c r="AX143" s="27">
        <f t="shared" si="117"/>
        <v>-2.6167990132429417E-11</v>
      </c>
      <c r="AY143" s="26">
        <f t="shared" si="118"/>
        <v>-1.4064446080160457E-4</v>
      </c>
      <c r="AZ143" s="28">
        <f t="shared" si="125"/>
        <v>-7.8837420959692665E-23</v>
      </c>
      <c r="BA143" s="29">
        <f t="shared" si="126"/>
        <v>0</v>
      </c>
      <c r="BB143" s="5">
        <f t="shared" si="99"/>
        <v>18.311496144913377</v>
      </c>
      <c r="BC143" s="5">
        <f t="shared" si="100"/>
        <v>-89.447772496691726</v>
      </c>
      <c r="BD143" s="5">
        <f t="shared" si="127"/>
        <v>90.552227503308274</v>
      </c>
      <c r="BE143" s="41"/>
      <c r="BF143" s="40">
        <f t="shared" si="128"/>
        <v>18</v>
      </c>
      <c r="BG143" s="40">
        <f t="shared" si="129"/>
        <v>-89</v>
      </c>
      <c r="BH143" s="40">
        <f t="shared" si="130"/>
        <v>91</v>
      </c>
      <c r="BL143" s="26">
        <f t="shared" si="93"/>
        <v>-1.6529661050181854E-6</v>
      </c>
      <c r="BM143" s="26">
        <f t="shared" si="94"/>
        <v>-3.5347803901293953E-2</v>
      </c>
      <c r="BO143" s="238" t="str">
        <f t="shared" si="101"/>
        <v>2454.70891568503i</v>
      </c>
      <c r="BP143" s="238" t="str">
        <f t="shared" si="102"/>
        <v>0.999935491730376-0.00804094077897555i</v>
      </c>
      <c r="BQ143" s="238">
        <f t="shared" si="103"/>
        <v>-2.7950202765473825E-4</v>
      </c>
      <c r="BR143" s="238">
        <f t="shared" si="104"/>
        <v>-0.46073176068641308</v>
      </c>
    </row>
    <row r="144" spans="1:70" x14ac:dyDescent="0.3">
      <c r="V144" s="24">
        <v>2.4</v>
      </c>
      <c r="W144" s="32">
        <f t="shared" si="119"/>
        <v>2511.8864315095807</v>
      </c>
      <c r="X144" s="25">
        <f t="shared" si="95"/>
        <v>31.048525809863797</v>
      </c>
      <c r="Y144" s="26">
        <f t="shared" si="105"/>
        <v>-9.2787026013324478</v>
      </c>
      <c r="Z144" s="26">
        <f t="shared" si="106"/>
        <v>-69.903076554360055</v>
      </c>
      <c r="AA144" s="26">
        <f t="shared" si="107"/>
        <v>4.799212404758716E-4</v>
      </c>
      <c r="AB144" s="26">
        <f t="shared" si="108"/>
        <v>-0.60229805838144301</v>
      </c>
      <c r="AC144" s="26">
        <f t="shared" si="120"/>
        <v>5.2358763623194398E-7</v>
      </c>
      <c r="AD144" s="26">
        <f t="shared" si="109"/>
        <v>1.9894139738073319E-2</v>
      </c>
      <c r="AE144" s="26">
        <f t="shared" si="121"/>
        <v>21.770303653359463</v>
      </c>
      <c r="AF144" s="26">
        <f t="shared" si="122"/>
        <v>-70.48548047300342</v>
      </c>
      <c r="AG144" s="26">
        <f t="shared" si="88"/>
        <v>63.934760580666506</v>
      </c>
      <c r="AH144" s="26">
        <f t="shared" si="110"/>
        <v>-77.986318758061046</v>
      </c>
      <c r="AI144" s="26">
        <f t="shared" si="111"/>
        <v>-89.992775518294351</v>
      </c>
      <c r="AJ144" s="26">
        <f t="shared" si="123"/>
        <v>10.399563121348423</v>
      </c>
      <c r="AK144" s="26">
        <f t="shared" si="112"/>
        <v>72.421609786322733</v>
      </c>
      <c r="AL144" s="27">
        <f t="shared" si="113"/>
        <v>-1.0816579932778124E-3</v>
      </c>
      <c r="AM144" s="26">
        <f t="shared" si="114"/>
        <v>-0.90420404367260776</v>
      </c>
      <c r="AN144" s="26">
        <f t="shared" si="89"/>
        <v>-6.9624182704051215E-6</v>
      </c>
      <c r="AO144" s="26">
        <f t="shared" si="90"/>
        <v>-7.2545499250174172E-2</v>
      </c>
      <c r="AP144" s="26">
        <f t="shared" si="96"/>
        <v>-3.6530836764576646</v>
      </c>
      <c r="AQ144" s="26">
        <f t="shared" si="97"/>
        <v>-18.5479152748944</v>
      </c>
      <c r="AR144" s="25">
        <f t="shared" si="91"/>
        <v>18.562359853877492</v>
      </c>
      <c r="AS144" s="25">
        <f t="shared" si="92"/>
        <v>-26.946600306339011</v>
      </c>
      <c r="AT144" s="56">
        <f t="shared" si="98"/>
        <v>18.117219976901797</v>
      </c>
      <c r="AU144" s="57">
        <f t="shared" si="124"/>
        <v>-89.033395747897828</v>
      </c>
      <c r="AV144" s="26">
        <f t="shared" si="115"/>
        <v>2.740232928953498E-11</v>
      </c>
      <c r="AW144" s="26">
        <f t="shared" si="116"/>
        <v>1.4392049114137341E-4</v>
      </c>
      <c r="AX144" s="27">
        <f t="shared" si="117"/>
        <v>-2.740232928962143E-11</v>
      </c>
      <c r="AY144" s="26">
        <f t="shared" si="118"/>
        <v>-1.4392049114137341E-4</v>
      </c>
      <c r="AZ144" s="28">
        <f t="shared" si="125"/>
        <v>-8.6450067534594748E-23</v>
      </c>
      <c r="BA144" s="29">
        <f t="shared" si="126"/>
        <v>0</v>
      </c>
      <c r="BB144" s="5">
        <f t="shared" si="99"/>
        <v>18.116925571925258</v>
      </c>
      <c r="BC144" s="5">
        <f t="shared" si="100"/>
        <v>-89.541030014217185</v>
      </c>
      <c r="BD144" s="5">
        <f t="shared" si="127"/>
        <v>90.458969985782815</v>
      </c>
      <c r="BE144" s="31"/>
      <c r="BF144" s="40">
        <f t="shared" si="128"/>
        <v>18</v>
      </c>
      <c r="BG144" s="40">
        <f t="shared" si="129"/>
        <v>-90</v>
      </c>
      <c r="BH144" s="40">
        <f t="shared" si="130"/>
        <v>90</v>
      </c>
      <c r="BL144" s="26">
        <f t="shared" si="93"/>
        <v>-1.7308679818775727E-6</v>
      </c>
      <c r="BM144" s="26">
        <f t="shared" si="94"/>
        <v>-3.6171159808434127E-2</v>
      </c>
      <c r="BO144" s="238" t="str">
        <f t="shared" si="101"/>
        <v>2511.88643150958i</v>
      </c>
      <c r="BP144" s="238" t="str">
        <f t="shared" si="102"/>
        <v>0.999932451754163-0.00822821339439517i</v>
      </c>
      <c r="BQ144" s="238">
        <f t="shared" si="103"/>
        <v>-2.9267410855845409E-4</v>
      </c>
      <c r="BR144" s="238">
        <f t="shared" si="104"/>
        <v>-0.47146310651092144</v>
      </c>
    </row>
    <row r="145" spans="22:70" x14ac:dyDescent="0.3">
      <c r="V145" s="24">
        <v>2.41</v>
      </c>
      <c r="W145" s="30">
        <f t="shared" si="119"/>
        <v>2570.3957827688664</v>
      </c>
      <c r="X145" s="25">
        <f t="shared" si="95"/>
        <v>31.048525809863797</v>
      </c>
      <c r="Y145" s="26">
        <f t="shared" si="105"/>
        <v>-9.4555630691656081</v>
      </c>
      <c r="Z145" s="26">
        <f t="shared" si="106"/>
        <v>-70.32505610316025</v>
      </c>
      <c r="AA145" s="26">
        <f t="shared" si="107"/>
        <v>5.0253792316297136E-4</v>
      </c>
      <c r="AB145" s="26">
        <f t="shared" si="108"/>
        <v>-0.61632631251148695</v>
      </c>
      <c r="AC145" s="26">
        <f t="shared" si="120"/>
        <v>5.4826356145456739E-7</v>
      </c>
      <c r="AD145" s="26">
        <f t="shared" si="109"/>
        <v>2.0357533742868427E-2</v>
      </c>
      <c r="AE145" s="26">
        <f t="shared" si="121"/>
        <v>21.593465826884916</v>
      </c>
      <c r="AF145" s="26">
        <f t="shared" si="122"/>
        <v>-70.921024881928872</v>
      </c>
      <c r="AG145" s="26">
        <f t="shared" si="88"/>
        <v>63.934760580666506</v>
      </c>
      <c r="AH145" s="26">
        <f t="shared" si="110"/>
        <v>-78.186318754953362</v>
      </c>
      <c r="AI145" s="26">
        <f t="shared" si="111"/>
        <v>-89.992939967573435</v>
      </c>
      <c r="AJ145" s="26">
        <f t="shared" si="123"/>
        <v>10.581698039627675</v>
      </c>
      <c r="AK145" s="26">
        <f t="shared" si="112"/>
        <v>72.797878269603174</v>
      </c>
      <c r="AL145" s="27">
        <f t="shared" si="113"/>
        <v>-1.132628317225133E-3</v>
      </c>
      <c r="AM145" s="26">
        <f t="shared" si="114"/>
        <v>-0.92526204161868009</v>
      </c>
      <c r="AN145" s="26">
        <f t="shared" si="89"/>
        <v>-7.2905466584049829E-6</v>
      </c>
      <c r="AO145" s="26">
        <f t="shared" si="90"/>
        <v>-7.4235299134611549E-2</v>
      </c>
      <c r="AP145" s="26">
        <f t="shared" si="96"/>
        <v>-3.6710000535230649</v>
      </c>
      <c r="AQ145" s="26">
        <f t="shared" si="97"/>
        <v>-18.194559038723551</v>
      </c>
      <c r="AR145" s="25">
        <f t="shared" si="91"/>
        <v>18.562359853877492</v>
      </c>
      <c r="AS145" s="25">
        <f t="shared" si="92"/>
        <v>-26.946600306339011</v>
      </c>
      <c r="AT145" s="56">
        <f t="shared" si="98"/>
        <v>17.92246577336185</v>
      </c>
      <c r="AU145" s="57">
        <f t="shared" si="124"/>
        <v>-89.115583920652426</v>
      </c>
      <c r="AV145" s="26">
        <f t="shared" si="115"/>
        <v>2.8694528094712212E-11</v>
      </c>
      <c r="AW145" s="26">
        <f t="shared" si="116"/>
        <v>1.4727283003055728E-4</v>
      </c>
      <c r="AX145" s="27">
        <f t="shared" si="117"/>
        <v>-2.8694528094807008E-11</v>
      </c>
      <c r="AY145" s="26">
        <f t="shared" si="118"/>
        <v>-1.4727283003055728E-4</v>
      </c>
      <c r="AZ145" s="28">
        <f t="shared" si="125"/>
        <v>-9.4796190668284086E-23</v>
      </c>
      <c r="BA145" s="29">
        <f t="shared" si="126"/>
        <v>0</v>
      </c>
      <c r="BB145" s="5">
        <f t="shared" si="99"/>
        <v>17.922157493992898</v>
      </c>
      <c r="BC145" s="5">
        <f t="shared" si="100"/>
        <v>-89.635041998259197</v>
      </c>
      <c r="BD145" s="5">
        <f t="shared" si="127"/>
        <v>90.364958001740803</v>
      </c>
      <c r="BE145" s="41"/>
      <c r="BF145" s="40">
        <f t="shared" si="128"/>
        <v>18</v>
      </c>
      <c r="BG145" s="40">
        <f t="shared" si="129"/>
        <v>-90</v>
      </c>
      <c r="BH145" s="40">
        <f t="shared" si="130"/>
        <v>90</v>
      </c>
      <c r="BL145" s="26">
        <f t="shared" si="93"/>
        <v>-1.812441259303553E-6</v>
      </c>
      <c r="BM145" s="26">
        <f t="shared" si="94"/>
        <v>-3.7013694122895915E-2</v>
      </c>
      <c r="BO145" s="238" t="str">
        <f t="shared" si="101"/>
        <v>2570.39578276887i</v>
      </c>
      <c r="BP145" s="238" t="str">
        <f t="shared" si="102"/>
        <v>0.999929268528049-0.00841984636472507i</v>
      </c>
      <c r="BQ145" s="238">
        <f t="shared" si="103"/>
        <v>-3.0646692769470478E-4</v>
      </c>
      <c r="BR145" s="238">
        <f t="shared" si="104"/>
        <v>-0.48244438348387542</v>
      </c>
    </row>
    <row r="146" spans="22:70" x14ac:dyDescent="0.3">
      <c r="V146" s="24">
        <v>2.42</v>
      </c>
      <c r="W146" s="32">
        <f t="shared" si="119"/>
        <v>2630.2679918953818</v>
      </c>
      <c r="X146" s="25">
        <f t="shared" si="95"/>
        <v>31.048525809863797</v>
      </c>
      <c r="Y146" s="26">
        <f t="shared" si="105"/>
        <v>-9.6333492987210896</v>
      </c>
      <c r="Z146" s="26">
        <f t="shared" si="106"/>
        <v>-70.739588933052843</v>
      </c>
      <c r="AA146" s="26">
        <f t="shared" si="107"/>
        <v>5.2622037103023408E-4</v>
      </c>
      <c r="AB146" s="26">
        <f t="shared" si="108"/>
        <v>-0.63068125014591148</v>
      </c>
      <c r="AC146" s="26">
        <f t="shared" si="120"/>
        <v>5.7410242495321048E-7</v>
      </c>
      <c r="AD146" s="26">
        <f t="shared" si="109"/>
        <v>2.0831721577882635E-2</v>
      </c>
      <c r="AE146" s="26">
        <f t="shared" si="121"/>
        <v>21.415703305616162</v>
      </c>
      <c r="AF146" s="26">
        <f t="shared" si="122"/>
        <v>-71.349438461620878</v>
      </c>
      <c r="AG146" s="26">
        <f t="shared" si="88"/>
        <v>63.934760580666506</v>
      </c>
      <c r="AH146" s="26">
        <f t="shared" si="110"/>
        <v>-78.386318751985556</v>
      </c>
      <c r="AI146" s="26">
        <f t="shared" si="111"/>
        <v>-89.993100673530037</v>
      </c>
      <c r="AJ146" s="26">
        <f t="shared" si="123"/>
        <v>10.764568141475433</v>
      </c>
      <c r="AK146" s="26">
        <f t="shared" si="112"/>
        <v>73.167066183769251</v>
      </c>
      <c r="AL146" s="27">
        <f t="shared" si="113"/>
        <v>-1.1860001573839986E-3</v>
      </c>
      <c r="AM146" s="26">
        <f t="shared" si="114"/>
        <v>-0.94681028451415428</v>
      </c>
      <c r="AN146" s="26">
        <f t="shared" si="89"/>
        <v>-7.6341392349625523E-6</v>
      </c>
      <c r="AO146" s="26">
        <f t="shared" si="90"/>
        <v>-7.5964459381000674E-2</v>
      </c>
      <c r="AP146" s="26">
        <f t="shared" si="96"/>
        <v>-3.6881836641402361</v>
      </c>
      <c r="AQ146" s="26">
        <f t="shared" si="97"/>
        <v>-17.848809233655942</v>
      </c>
      <c r="AR146" s="25">
        <f t="shared" si="91"/>
        <v>18.562359853877492</v>
      </c>
      <c r="AS146" s="25">
        <f t="shared" si="92"/>
        <v>-26.946600306339011</v>
      </c>
      <c r="AT146" s="56">
        <f t="shared" si="98"/>
        <v>17.727519641475926</v>
      </c>
      <c r="AU146" s="57">
        <f t="shared" si="124"/>
        <v>-89.19824769527682</v>
      </c>
      <c r="AV146" s="26">
        <f t="shared" si="115"/>
        <v>3.004458654788225E-11</v>
      </c>
      <c r="AW146" s="26">
        <f t="shared" si="116"/>
        <v>1.5070325492360804E-4</v>
      </c>
      <c r="AX146" s="27">
        <f t="shared" si="117"/>
        <v>-3.0044586547986177E-11</v>
      </c>
      <c r="AY146" s="26">
        <f t="shared" si="118"/>
        <v>-1.5070325492360804E-4</v>
      </c>
      <c r="AZ146" s="28">
        <f t="shared" si="125"/>
        <v>-1.0392748914904524E-22</v>
      </c>
      <c r="BA146" s="29">
        <f t="shared" si="126"/>
        <v>0</v>
      </c>
      <c r="BB146" s="5">
        <f t="shared" si="99"/>
        <v>17.72719683388155</v>
      </c>
      <c r="BC146" s="5">
        <f t="shared" si="100"/>
        <v>-89.729804959660541</v>
      </c>
      <c r="BD146" s="5">
        <f t="shared" si="127"/>
        <v>90.270195040339459</v>
      </c>
      <c r="BE146" s="31"/>
      <c r="BF146" s="40">
        <f t="shared" si="128"/>
        <v>18</v>
      </c>
      <c r="BG146" s="40">
        <f t="shared" si="129"/>
        <v>-90</v>
      </c>
      <c r="BH146" s="40">
        <f t="shared" si="130"/>
        <v>90</v>
      </c>
      <c r="BL146" s="26">
        <f t="shared" si="93"/>
        <v>-1.8978589647860395E-6</v>
      </c>
      <c r="BM146" s="26">
        <f t="shared" si="94"/>
        <v>-3.7875853566066625E-2</v>
      </c>
      <c r="BO146" s="238" t="str">
        <f t="shared" si="101"/>
        <v>2630.26799189538i</v>
      </c>
      <c r="BP146" s="238" t="str">
        <f t="shared" si="102"/>
        <v>0.999925935302782-0.00861594112805995i</v>
      </c>
      <c r="BQ146" s="238">
        <f t="shared" si="103"/>
        <v>-3.2090973541157232E-4</v>
      </c>
      <c r="BR146" s="238">
        <f t="shared" si="104"/>
        <v>-0.49368141081765393</v>
      </c>
    </row>
    <row r="147" spans="22:70" x14ac:dyDescent="0.3">
      <c r="V147" s="24">
        <v>2.4300000000000002</v>
      </c>
      <c r="W147" s="30">
        <f t="shared" si="119"/>
        <v>2691.5348039269179</v>
      </c>
      <c r="X147" s="25">
        <f t="shared" si="95"/>
        <v>31.048525809863797</v>
      </c>
      <c r="Y147" s="26">
        <f t="shared" si="105"/>
        <v>-9.8120287177635923</v>
      </c>
      <c r="Z147" s="26">
        <f t="shared" si="106"/>
        <v>-71.146721191839546</v>
      </c>
      <c r="AA147" s="26">
        <f t="shared" si="107"/>
        <v>5.5101879986425156E-4</v>
      </c>
      <c r="AB147" s="26">
        <f t="shared" si="108"/>
        <v>-0.64537047524996149</v>
      </c>
      <c r="AC147" s="26">
        <f t="shared" si="120"/>
        <v>6.0115903715824525E-7</v>
      </c>
      <c r="AD147" s="26">
        <f t="shared" si="109"/>
        <v>2.1316954663522777E-2</v>
      </c>
      <c r="AE147" s="26">
        <f t="shared" si="121"/>
        <v>21.237048712059106</v>
      </c>
      <c r="AF147" s="26">
        <f t="shared" si="122"/>
        <v>-71.77077471242599</v>
      </c>
      <c r="AG147" s="26">
        <f t="shared" si="88"/>
        <v>63.934760580666506</v>
      </c>
      <c r="AH147" s="26">
        <f t="shared" si="110"/>
        <v>-78.586318749151317</v>
      </c>
      <c r="AI147" s="26">
        <f t="shared" si="111"/>
        <v>-89.993257721372572</v>
      </c>
      <c r="AJ147" s="26">
        <f t="shared" si="123"/>
        <v>10.948145900878707</v>
      </c>
      <c r="AK147" s="26">
        <f t="shared" si="112"/>
        <v>73.529246604870139</v>
      </c>
      <c r="AL147" s="27">
        <f t="shared" si="113"/>
        <v>-1.2418866318836838E-3</v>
      </c>
      <c r="AM147" s="26">
        <f t="shared" si="114"/>
        <v>-0.96886017312603423</v>
      </c>
      <c r="AN147" s="26">
        <f t="shared" si="89"/>
        <v>-7.9939248027098363E-6</v>
      </c>
      <c r="AO147" s="26">
        <f t="shared" si="90"/>
        <v>-7.7733896800385935E-2</v>
      </c>
      <c r="AP147" s="26">
        <f t="shared" si="96"/>
        <v>-3.7046621481627908</v>
      </c>
      <c r="AQ147" s="26">
        <f t="shared" si="97"/>
        <v>-17.510605186428855</v>
      </c>
      <c r="AR147" s="25">
        <f t="shared" si="91"/>
        <v>18.562359853877492</v>
      </c>
      <c r="AS147" s="25">
        <f t="shared" si="92"/>
        <v>-26.946600306339011</v>
      </c>
      <c r="AT147" s="56">
        <f t="shared" si="98"/>
        <v>17.532386563896317</v>
      </c>
      <c r="AU147" s="57">
        <f t="shared" si="124"/>
        <v>-89.281379898854851</v>
      </c>
      <c r="AV147" s="26">
        <f t="shared" si="115"/>
        <v>3.1462147923710566E-11</v>
      </c>
      <c r="AW147" s="26">
        <f t="shared" si="116"/>
        <v>1.5421358467721156E-4</v>
      </c>
      <c r="AX147" s="27">
        <f t="shared" si="117"/>
        <v>-3.1462147923824523E-11</v>
      </c>
      <c r="AY147" s="26">
        <f t="shared" si="118"/>
        <v>-1.5421358467721156E-4</v>
      </c>
      <c r="AZ147" s="28">
        <f t="shared" si="125"/>
        <v>-1.139570540762507E-22</v>
      </c>
      <c r="BA147" s="29">
        <f t="shared" si="126"/>
        <v>0</v>
      </c>
      <c r="BB147" s="5">
        <f t="shared" si="99"/>
        <v>17.532048543433813</v>
      </c>
      <c r="BC147" s="5">
        <f t="shared" si="100"/>
        <v>-89.825318137217195</v>
      </c>
      <c r="BD147" s="5">
        <f t="shared" si="127"/>
        <v>90.174681862782805</v>
      </c>
      <c r="BE147" s="41"/>
      <c r="BF147" s="40">
        <f t="shared" si="128"/>
        <v>18</v>
      </c>
      <c r="BG147" s="40">
        <f t="shared" si="129"/>
        <v>-90</v>
      </c>
      <c r="BH147" s="40">
        <f t="shared" si="130"/>
        <v>90</v>
      </c>
      <c r="BL147" s="26">
        <f t="shared" si="93"/>
        <v>-1.9873022821102841E-6</v>
      </c>
      <c r="BM147" s="26">
        <f t="shared" si="94"/>
        <v>-3.8758095264732589E-2</v>
      </c>
      <c r="BO147" s="238" t="str">
        <f t="shared" si="101"/>
        <v>2691.53480392692i</v>
      </c>
      <c r="BP147" s="238" t="str">
        <f t="shared" si="102"/>
        <v>0.999922445011208-0.00881660147616677i</v>
      </c>
      <c r="BQ147" s="238">
        <f t="shared" si="103"/>
        <v>-3.3603316021888385E-4</v>
      </c>
      <c r="BR147" s="238">
        <f t="shared" si="104"/>
        <v>-0.50518014309761783</v>
      </c>
    </row>
    <row r="148" spans="22:70" x14ac:dyDescent="0.3">
      <c r="V148" s="24">
        <v>2.44</v>
      </c>
      <c r="W148" s="32">
        <f t="shared" si="119"/>
        <v>2754.2287033381681</v>
      </c>
      <c r="X148" s="25">
        <f t="shared" si="95"/>
        <v>31.048525809863797</v>
      </c>
      <c r="Y148" s="26">
        <f t="shared" si="105"/>
        <v>-9.9915695456137534</v>
      </c>
      <c r="Z148" s="26">
        <f t="shared" si="106"/>
        <v>-71.546504236913918</v>
      </c>
      <c r="AA148" s="26">
        <f t="shared" si="107"/>
        <v>5.7698579087675484E-4</v>
      </c>
      <c r="AB148" s="26">
        <f t="shared" si="108"/>
        <v>-0.66040176851680099</v>
      </c>
      <c r="AC148" s="26">
        <f t="shared" si="120"/>
        <v>6.2949078711032234E-7</v>
      </c>
      <c r="AD148" s="26">
        <f t="shared" si="109"/>
        <v>2.1813490276515034E-2</v>
      </c>
      <c r="AE148" s="26">
        <f t="shared" si="121"/>
        <v>21.057533879531707</v>
      </c>
      <c r="AF148" s="26">
        <f t="shared" si="122"/>
        <v>-72.18509251515421</v>
      </c>
      <c r="AG148" s="26">
        <f t="shared" si="88"/>
        <v>63.934760580666506</v>
      </c>
      <c r="AH148" s="26">
        <f t="shared" si="110"/>
        <v>-78.786318746444636</v>
      </c>
      <c r="AI148" s="26">
        <f t="shared" si="111"/>
        <v>-89.993411194369841</v>
      </c>
      <c r="AJ148" s="26">
        <f t="shared" si="123"/>
        <v>11.132404600416079</v>
      </c>
      <c r="AK148" s="26">
        <f t="shared" si="112"/>
        <v>73.884495746102502</v>
      </c>
      <c r="AL148" s="27">
        <f t="shared" si="113"/>
        <v>-1.3004061839880989E-3</v>
      </c>
      <c r="AM148" s="26">
        <f t="shared" si="114"/>
        <v>-0.99142337245667533</v>
      </c>
      <c r="AN148" s="26">
        <f t="shared" si="89"/>
        <v>-8.3706665080790013E-6</v>
      </c>
      <c r="AO148" s="26">
        <f t="shared" si="90"/>
        <v>-7.9544549558399874E-2</v>
      </c>
      <c r="AP148" s="26">
        <f t="shared" si="96"/>
        <v>-3.7204623422125471</v>
      </c>
      <c r="AQ148" s="26">
        <f t="shared" si="97"/>
        <v>-17.179883370282415</v>
      </c>
      <c r="AR148" s="25">
        <f t="shared" si="91"/>
        <v>18.562359853877492</v>
      </c>
      <c r="AS148" s="25">
        <f t="shared" si="92"/>
        <v>-26.946600306339011</v>
      </c>
      <c r="AT148" s="56">
        <f t="shared" si="98"/>
        <v>17.337071537319162</v>
      </c>
      <c r="AU148" s="57">
        <f t="shared" si="124"/>
        <v>-89.364975885436621</v>
      </c>
      <c r="AV148" s="26">
        <f t="shared" si="115"/>
        <v>3.2945283567264022E-11</v>
      </c>
      <c r="AW148" s="26">
        <f t="shared" si="116"/>
        <v>1.5780568051466728E-4</v>
      </c>
      <c r="AX148" s="27">
        <f t="shared" si="117"/>
        <v>-3.2945283567388984E-11</v>
      </c>
      <c r="AY148" s="26">
        <f t="shared" si="118"/>
        <v>-1.5780568051466728E-4</v>
      </c>
      <c r="AZ148" s="28">
        <f t="shared" si="125"/>
        <v>-1.2496243363232731E-22</v>
      </c>
      <c r="BA148" s="29">
        <f t="shared" si="126"/>
        <v>0</v>
      </c>
      <c r="BB148" s="5">
        <f t="shared" si="99"/>
        <v>17.336717587084621</v>
      </c>
      <c r="BC148" s="5">
        <f t="shared" si="100"/>
        <v>-89.92158344585296</v>
      </c>
      <c r="BD148" s="5">
        <f t="shared" si="127"/>
        <v>90.07841655414704</v>
      </c>
      <c r="BE148" s="31"/>
      <c r="BF148" s="40">
        <f t="shared" si="128"/>
        <v>17</v>
      </c>
      <c r="BG148" s="40">
        <f t="shared" si="129"/>
        <v>-90</v>
      </c>
      <c r="BH148" s="40">
        <f t="shared" si="130"/>
        <v>90</v>
      </c>
      <c r="BL148" s="26">
        <f t="shared" si="93"/>
        <v>-2.0809609303388873E-6</v>
      </c>
      <c r="BM148" s="26">
        <f t="shared" si="94"/>
        <v>-3.9660886993445769E-2</v>
      </c>
      <c r="BO148" s="238" t="str">
        <f t="shared" si="101"/>
        <v>2754.22870333817i</v>
      </c>
      <c r="BP148" s="238" t="str">
        <f t="shared" si="102"/>
        <v>0.999918790253316-0.00902193360865614i</v>
      </c>
      <c r="BQ148" s="238">
        <f t="shared" si="103"/>
        <v>-3.5186927361122394E-4</v>
      </c>
      <c r="BR148" s="238">
        <f t="shared" si="104"/>
        <v>-0.5169466734228908</v>
      </c>
    </row>
    <row r="149" spans="22:70" x14ac:dyDescent="0.3">
      <c r="V149" s="24">
        <v>2.4500000000000002</v>
      </c>
      <c r="W149" s="30">
        <f t="shared" si="119"/>
        <v>2818.3829312644552</v>
      </c>
      <c r="X149" s="25">
        <f t="shared" si="95"/>
        <v>31.048525809863797</v>
      </c>
      <c r="Y149" s="26">
        <f t="shared" si="105"/>
        <v>-10.171940802816447</v>
      </c>
      <c r="Z149" s="26">
        <f t="shared" si="106"/>
        <v>-71.938994276534231</v>
      </c>
      <c r="AA149" s="26">
        <f t="shared" si="107"/>
        <v>6.0417640206626157E-4</v>
      </c>
      <c r="AB149" s="26">
        <f t="shared" si="108"/>
        <v>-0.6757830914560784</v>
      </c>
      <c r="AC149" s="26">
        <f t="shared" si="120"/>
        <v>6.5915777168011917E-7</v>
      </c>
      <c r="AD149" s="26">
        <f t="shared" si="109"/>
        <v>2.2321591686315374E-2</v>
      </c>
      <c r="AE149" s="26">
        <f t="shared" si="121"/>
        <v>20.877189842607187</v>
      </c>
      <c r="AF149" s="26">
        <f t="shared" si="122"/>
        <v>-72.592455776303993</v>
      </c>
      <c r="AG149" s="26">
        <f t="shared" si="88"/>
        <v>63.934760580666506</v>
      </c>
      <c r="AH149" s="26">
        <f t="shared" si="110"/>
        <v>-78.986318743859783</v>
      </c>
      <c r="AI149" s="26">
        <f t="shared" si="111"/>
        <v>-89.993561173895301</v>
      </c>
      <c r="AJ149" s="26">
        <f t="shared" si="123"/>
        <v>11.317318325876439</v>
      </c>
      <c r="AK149" s="26">
        <f t="shared" si="112"/>
        <v>74.232892667879909</v>
      </c>
      <c r="AL149" s="27">
        <f t="shared" si="113"/>
        <v>-1.3616828324790656E-3</v>
      </c>
      <c r="AM149" s="26">
        <f t="shared" si="114"/>
        <v>-1.0145118178041364</v>
      </c>
      <c r="AN149" s="26">
        <f t="shared" si="89"/>
        <v>-8.7651634691104521E-6</v>
      </c>
      <c r="AO149" s="26">
        <f t="shared" si="90"/>
        <v>-8.1397377672627322E-2</v>
      </c>
      <c r="AP149" s="26">
        <f t="shared" si="96"/>
        <v>-3.735610285312787</v>
      </c>
      <c r="AQ149" s="26">
        <f t="shared" si="97"/>
        <v>-16.856577701492157</v>
      </c>
      <c r="AR149" s="25">
        <f t="shared" si="91"/>
        <v>18.562359853877492</v>
      </c>
      <c r="AS149" s="25">
        <f t="shared" si="92"/>
        <v>-26.946600306339011</v>
      </c>
      <c r="AT149" s="56">
        <f t="shared" si="98"/>
        <v>17.141579557294399</v>
      </c>
      <c r="AU149" s="57">
        <f t="shared" si="124"/>
        <v>-89.449033477796149</v>
      </c>
      <c r="AV149" s="26">
        <f t="shared" si="115"/>
        <v>3.4495922133475688E-11</v>
      </c>
      <c r="AW149" s="26">
        <f t="shared" si="116"/>
        <v>1.6148144701273531E-4</v>
      </c>
      <c r="AX149" s="27">
        <f t="shared" si="117"/>
        <v>-3.449592213361269E-11</v>
      </c>
      <c r="AY149" s="26">
        <f t="shared" si="118"/>
        <v>-1.6148144701273531E-4</v>
      </c>
      <c r="AZ149" s="28">
        <f t="shared" si="125"/>
        <v>-1.3700178895409521E-22</v>
      </c>
      <c r="BA149" s="29">
        <f t="shared" si="126"/>
        <v>0</v>
      </c>
      <c r="BB149" s="5">
        <f t="shared" si="99"/>
        <v>17.141208926602655</v>
      </c>
      <c r="BC149" s="5">
        <f t="shared" si="100"/>
        <v>-90.018605421838146</v>
      </c>
      <c r="BD149" s="5">
        <f t="shared" si="127"/>
        <v>89.981394578161854</v>
      </c>
      <c r="BE149" s="41"/>
      <c r="BF149" s="40">
        <f t="shared" si="128"/>
        <v>17</v>
      </c>
      <c r="BG149" s="40">
        <f t="shared" si="129"/>
        <v>-90</v>
      </c>
      <c r="BH149" s="40">
        <f t="shared" si="130"/>
        <v>90</v>
      </c>
      <c r="BL149" s="26">
        <f t="shared" si="93"/>
        <v>-2.1790335726880839E-6</v>
      </c>
      <c r="BM149" s="26">
        <f t="shared" si="94"/>
        <v>-4.0584707422536496E-2</v>
      </c>
      <c r="BO149" s="238" t="str">
        <f t="shared" si="101"/>
        <v>2818.38293126446i</v>
      </c>
      <c r="BP149" s="238" t="str">
        <f t="shared" si="102"/>
        <v>0.999914963280555-0.00923204618836951i</v>
      </c>
      <c r="BQ149" s="238">
        <f t="shared" si="103"/>
        <v>-3.6845165817136431E-4</v>
      </c>
      <c r="BR149" s="238">
        <f t="shared" si="104"/>
        <v>-0.52898723661945601</v>
      </c>
    </row>
    <row r="150" spans="22:70" x14ac:dyDescent="0.3">
      <c r="V150" s="24">
        <v>2.46</v>
      </c>
      <c r="W150" s="32">
        <f t="shared" si="119"/>
        <v>2884.0315031266073</v>
      </c>
      <c r="X150" s="25">
        <f t="shared" si="95"/>
        <v>31.048525809863797</v>
      </c>
      <c r="Y150" s="26">
        <f t="shared" si="105"/>
        <v>-10.353112317879546</v>
      </c>
      <c r="Z150" s="26">
        <f t="shared" si="106"/>
        <v>-72.324252020675289</v>
      </c>
      <c r="AA150" s="26">
        <f t="shared" si="107"/>
        <v>6.3264828482269807E-4</v>
      </c>
      <c r="AB150" s="26">
        <f t="shared" si="108"/>
        <v>-0.69152259057571819</v>
      </c>
      <c r="AC150" s="26">
        <f t="shared" si="120"/>
        <v>6.9022291707345638E-7</v>
      </c>
      <c r="AD150" s="26">
        <f t="shared" si="109"/>
        <v>2.2841528294696937E-2</v>
      </c>
      <c r="AE150" s="26">
        <f t="shared" si="121"/>
        <v>20.696046830491994</v>
      </c>
      <c r="AF150" s="26">
        <f t="shared" si="122"/>
        <v>-72.992933082956313</v>
      </c>
      <c r="AG150" s="26">
        <f t="shared" si="88"/>
        <v>63.934760580666506</v>
      </c>
      <c r="AH150" s="26">
        <f t="shared" si="110"/>
        <v>-79.186318741391261</v>
      </c>
      <c r="AI150" s="26">
        <f t="shared" si="111"/>
        <v>-89.993707739470025</v>
      </c>
      <c r="AJ150" s="26">
        <f t="shared" si="123"/>
        <v>11.502861959154863</v>
      </c>
      <c r="AK150" s="26">
        <f t="shared" si="112"/>
        <v>74.574519000059126</v>
      </c>
      <c r="AL150" s="27">
        <f t="shared" si="113"/>
        <v>-1.4258464337967936E-3</v>
      </c>
      <c r="AM150" s="26">
        <f t="shared" si="114"/>
        <v>-1.0381377209569307</v>
      </c>
      <c r="AN150" s="26">
        <f t="shared" si="89"/>
        <v>-9.1782524601585042E-6</v>
      </c>
      <c r="AO150" s="26">
        <f t="shared" si="90"/>
        <v>-8.3293363521549993E-2</v>
      </c>
      <c r="AP150" s="26">
        <f t="shared" si="96"/>
        <v>-3.750131226256149</v>
      </c>
      <c r="AQ150" s="26">
        <f t="shared" si="97"/>
        <v>-16.540619823889379</v>
      </c>
      <c r="AR150" s="25">
        <f t="shared" si="91"/>
        <v>18.562359853877492</v>
      </c>
      <c r="AS150" s="25">
        <f t="shared" si="92"/>
        <v>-26.946600306339011</v>
      </c>
      <c r="AT150" s="56">
        <f t="shared" si="98"/>
        <v>16.945915604235847</v>
      </c>
      <c r="AU150" s="57">
        <f t="shared" si="124"/>
        <v>-89.533552906845699</v>
      </c>
      <c r="AV150" s="26">
        <f t="shared" si="115"/>
        <v>3.6123706897011013E-11</v>
      </c>
      <c r="AW150" s="26">
        <f t="shared" si="116"/>
        <v>1.6524283311146733E-4</v>
      </c>
      <c r="AX150" s="27">
        <f t="shared" si="117"/>
        <v>-3.6123706897161256E-11</v>
      </c>
      <c r="AY150" s="26">
        <f t="shared" si="118"/>
        <v>-1.6524283311146733E-4</v>
      </c>
      <c r="AZ150" s="28">
        <f t="shared" si="125"/>
        <v>-1.5024314110347922E-22</v>
      </c>
      <c r="BA150" s="29">
        <f t="shared" si="126"/>
        <v>0</v>
      </c>
      <c r="BB150" s="5">
        <f t="shared" si="99"/>
        <v>16.945527507029052</v>
      </c>
      <c r="BC150" s="5">
        <f t="shared" si="100"/>
        <v>-90.116391165744716</v>
      </c>
      <c r="BD150" s="5">
        <f t="shared" si="127"/>
        <v>89.883608834255284</v>
      </c>
      <c r="BE150" s="31"/>
      <c r="BF150" s="40">
        <f t="shared" si="128"/>
        <v>17</v>
      </c>
      <c r="BG150" s="40">
        <f t="shared" si="129"/>
        <v>-90</v>
      </c>
      <c r="BH150" s="40">
        <f t="shared" si="130"/>
        <v>90</v>
      </c>
      <c r="BL150" s="26">
        <f t="shared" si="93"/>
        <v>-2.2817282340831196E-6</v>
      </c>
      <c r="BM150" s="26">
        <f t="shared" si="94"/>
        <v>-4.1530046371902031E-2</v>
      </c>
      <c r="BO150" s="238" t="str">
        <f t="shared" si="101"/>
        <v>2884.03150312661i</v>
      </c>
      <c r="BP150" s="238" t="str">
        <f t="shared" si="102"/>
        <v>0.999910955979449-0.00944705039800633i</v>
      </c>
      <c r="BQ150" s="238">
        <f t="shared" si="103"/>
        <v>-3.8581547855906419E-4</v>
      </c>
      <c r="BR150" s="238">
        <f t="shared" si="104"/>
        <v>-0.54130821252711403</v>
      </c>
    </row>
    <row r="151" spans="22:70" x14ac:dyDescent="0.3">
      <c r="V151" s="24">
        <v>2.4700000000000002</v>
      </c>
      <c r="W151" s="30">
        <f t="shared" si="119"/>
        <v>2951.2092266663894</v>
      </c>
      <c r="X151" s="25">
        <f t="shared" si="95"/>
        <v>31.048525809863797</v>
      </c>
      <c r="Y151" s="26">
        <f t="shared" si="105"/>
        <v>-10.53505473128822</v>
      </c>
      <c r="Z151" s="26">
        <f t="shared" si="106"/>
        <v>-72.702342342164798</v>
      </c>
      <c r="AA151" s="26">
        <f t="shared" si="107"/>
        <v>6.6246180601312022E-4</v>
      </c>
      <c r="AB151" s="26">
        <f t="shared" si="108"/>
        <v>-0.70762860165898289</v>
      </c>
      <c r="AC151" s="26">
        <f t="shared" si="120"/>
        <v>7.2275211769429399E-7</v>
      </c>
      <c r="AD151" s="26">
        <f t="shared" si="109"/>
        <v>2.3373575778588954E-2</v>
      </c>
      <c r="AE151" s="26">
        <f t="shared" si="121"/>
        <v>20.514134263133705</v>
      </c>
      <c r="AF151" s="26">
        <f t="shared" si="122"/>
        <v>-73.386597368045187</v>
      </c>
      <c r="AG151" s="26">
        <f t="shared" si="88"/>
        <v>63.934760580666506</v>
      </c>
      <c r="AH151" s="26">
        <f t="shared" si="110"/>
        <v>-79.386318739033854</v>
      </c>
      <c r="AI151" s="26">
        <f t="shared" si="111"/>
        <v>-89.993850968805049</v>
      </c>
      <c r="AJ151" s="26">
        <f t="shared" si="123"/>
        <v>11.689011169595528</v>
      </c>
      <c r="AK151" s="26">
        <f t="shared" si="112"/>
        <v>74.909458676394962</v>
      </c>
      <c r="AL151" s="27">
        <f t="shared" si="113"/>
        <v>-1.4930329564644637E-3</v>
      </c>
      <c r="AM151" s="26">
        <f t="shared" si="114"/>
        <v>-1.0623135765258573</v>
      </c>
      <c r="AN151" s="26">
        <f t="shared" si="89"/>
        <v>-9.6108096939965697E-6</v>
      </c>
      <c r="AO151" s="26">
        <f t="shared" si="90"/>
        <v>-8.5233512365342559E-2</v>
      </c>
      <c r="AP151" s="26">
        <f t="shared" si="96"/>
        <v>-3.7640496325379789</v>
      </c>
      <c r="AQ151" s="26">
        <f t="shared" si="97"/>
        <v>-16.231939381301284</v>
      </c>
      <c r="AR151" s="25">
        <f t="shared" si="91"/>
        <v>18.562359853877492</v>
      </c>
      <c r="AS151" s="25">
        <f t="shared" si="92"/>
        <v>-26.946600306339011</v>
      </c>
      <c r="AT151" s="56">
        <f t="shared" si="98"/>
        <v>16.750084630595726</v>
      </c>
      <c r="AU151" s="57">
        <f t="shared" si="124"/>
        <v>-89.618536749346475</v>
      </c>
      <c r="AV151" s="26">
        <f t="shared" si="115"/>
        <v>3.7824780548003774E-11</v>
      </c>
      <c r="AW151" s="26">
        <f t="shared" si="116"/>
        <v>1.6909183314756075E-4</v>
      </c>
      <c r="AX151" s="27">
        <f t="shared" si="117"/>
        <v>-3.7824780548168493E-11</v>
      </c>
      <c r="AY151" s="26">
        <f t="shared" si="118"/>
        <v>-1.6909183314756075E-4</v>
      </c>
      <c r="AZ151" s="28">
        <f t="shared" si="125"/>
        <v>-1.6471880182315721E-22</v>
      </c>
      <c r="BA151" s="29">
        <f t="shared" si="126"/>
        <v>0</v>
      </c>
      <c r="BB151" s="5">
        <f t="shared" si="99"/>
        <v>16.749678243776785</v>
      </c>
      <c r="BC151" s="5">
        <f t="shared" si="100"/>
        <v>-90.214950283779174</v>
      </c>
      <c r="BD151" s="5">
        <f t="shared" si="127"/>
        <v>89.785049716220826</v>
      </c>
      <c r="BE151" s="41"/>
      <c r="BF151" s="40">
        <f t="shared" si="128"/>
        <v>17</v>
      </c>
      <c r="BG151" s="40">
        <f t="shared" si="129"/>
        <v>-90</v>
      </c>
      <c r="BH151" s="40">
        <f t="shared" si="130"/>
        <v>90</v>
      </c>
      <c r="BL151" s="26">
        <f t="shared" si="93"/>
        <v>-2.3892627447506157E-6</v>
      </c>
      <c r="BM151" s="26">
        <f t="shared" si="94"/>
        <v>-4.2497405070706436E-2</v>
      </c>
      <c r="BO151" s="238" t="str">
        <f t="shared" si="101"/>
        <v>2951.20922666639i</v>
      </c>
      <c r="BP151" s="238" t="str">
        <f t="shared" si="102"/>
        <v>0.999906759854403-0.00966705999801667i</v>
      </c>
      <c r="BQ151" s="238">
        <f t="shared" si="103"/>
        <v>-4.0399755619664968E-4</v>
      </c>
      <c r="BR151" s="238">
        <f t="shared" si="104"/>
        <v>-0.55391612936199974</v>
      </c>
    </row>
    <row r="152" spans="22:70" x14ac:dyDescent="0.3">
      <c r="V152" s="24">
        <v>2.48</v>
      </c>
      <c r="W152" s="32">
        <f t="shared" si="119"/>
        <v>3019.9517204020167</v>
      </c>
      <c r="X152" s="25">
        <f t="shared" si="95"/>
        <v>31.048525809863797</v>
      </c>
      <c r="Y152" s="26">
        <f t="shared" si="105"/>
        <v>-10.717739496996654</v>
      </c>
      <c r="Z152" s="26">
        <f t="shared" si="106"/>
        <v>-73.073333948686312</v>
      </c>
      <c r="AA152" s="26">
        <f t="shared" si="107"/>
        <v>6.9368017581163057E-4</v>
      </c>
      <c r="AB152" s="26">
        <f t="shared" si="108"/>
        <v>-0.72410965413886186</v>
      </c>
      <c r="AC152" s="26">
        <f t="shared" si="120"/>
        <v>7.568143730790585E-7</v>
      </c>
      <c r="AD152" s="26">
        <f t="shared" si="109"/>
        <v>2.3918016236242561E-2</v>
      </c>
      <c r="AE152" s="26">
        <f t="shared" si="121"/>
        <v>20.331480749857327</v>
      </c>
      <c r="AF152" s="26">
        <f t="shared" si="122"/>
        <v>-73.773525586588931</v>
      </c>
      <c r="AG152" s="26">
        <f t="shared" si="88"/>
        <v>63.934760580666506</v>
      </c>
      <c r="AH152" s="26">
        <f t="shared" si="110"/>
        <v>-79.58631873678253</v>
      </c>
      <c r="AI152" s="26">
        <f t="shared" si="111"/>
        <v>-89.99399093784244</v>
      </c>
      <c r="AJ152" s="26">
        <f t="shared" si="123"/>
        <v>11.875742403943407</v>
      </c>
      <c r="AK152" s="26">
        <f t="shared" si="112"/>
        <v>75.237797681223739</v>
      </c>
      <c r="AL152" s="27">
        <f t="shared" si="113"/>
        <v>-1.5633847683841277E-3</v>
      </c>
      <c r="AM152" s="26">
        <f t="shared" si="114"/>
        <v>-1.087052168415567</v>
      </c>
      <c r="AN152" s="26">
        <f t="shared" si="89"/>
        <v>-1.006375267528531E-5</v>
      </c>
      <c r="AO152" s="26">
        <f t="shared" si="90"/>
        <v>-8.7218852878795328E-2</v>
      </c>
      <c r="AP152" s="26">
        <f t="shared" si="96"/>
        <v>-3.7773892006936767</v>
      </c>
      <c r="AQ152" s="26">
        <f t="shared" si="97"/>
        <v>-15.930464277913064</v>
      </c>
      <c r="AR152" s="25">
        <f t="shared" si="91"/>
        <v>18.562359853877492</v>
      </c>
      <c r="AS152" s="25">
        <f t="shared" si="92"/>
        <v>-26.946600306339011</v>
      </c>
      <c r="AT152" s="56">
        <f t="shared" si="98"/>
        <v>16.554091549163651</v>
      </c>
      <c r="AU152" s="57">
        <f t="shared" si="124"/>
        <v>-89.703989864501992</v>
      </c>
      <c r="AV152" s="26">
        <f t="shared" si="115"/>
        <v>3.9606857706186301E-11</v>
      </c>
      <c r="AW152" s="26">
        <f t="shared" si="116"/>
        <v>1.7303048791178158E-4</v>
      </c>
      <c r="AX152" s="27">
        <f t="shared" si="117"/>
        <v>-3.9606857706366911E-11</v>
      </c>
      <c r="AY152" s="26">
        <f t="shared" si="118"/>
        <v>-1.7303048791178158E-4</v>
      </c>
      <c r="AZ152" s="28">
        <f t="shared" si="125"/>
        <v>-1.8060971687212514E-22</v>
      </c>
      <c r="BA152" s="29">
        <f t="shared" si="126"/>
        <v>0</v>
      </c>
      <c r="BB152" s="5">
        <f t="shared" si="99"/>
        <v>16.553666010851284</v>
      </c>
      <c r="BC152" s="5">
        <f t="shared" si="100"/>
        <v>-90.31429482808143</v>
      </c>
      <c r="BD152" s="5">
        <f t="shared" si="127"/>
        <v>89.68570517191857</v>
      </c>
      <c r="BE152" s="31"/>
      <c r="BF152" s="40">
        <f t="shared" si="128"/>
        <v>17</v>
      </c>
      <c r="BG152" s="40">
        <f t="shared" si="129"/>
        <v>-90</v>
      </c>
      <c r="BH152" s="40">
        <f t="shared" si="130"/>
        <v>90</v>
      </c>
      <c r="BL152" s="26">
        <f t="shared" si="93"/>
        <v>-2.5018651953830348E-6</v>
      </c>
      <c r="BM152" s="26">
        <f t="shared" si="94"/>
        <v>-4.3487296423128943E-2</v>
      </c>
      <c r="BO152" s="238" t="str">
        <f t="shared" si="101"/>
        <v>3019.95172040202i</v>
      </c>
      <c r="BP152" s="238" t="str">
        <f t="shared" si="102"/>
        <v>0.999902366009733-0.00989219138578505i</v>
      </c>
      <c r="BQ152" s="238">
        <f t="shared" si="103"/>
        <v>-4.23036447170568E-4</v>
      </c>
      <c r="BR152" s="238">
        <f t="shared" si="104"/>
        <v>-0.56681766715631476</v>
      </c>
    </row>
    <row r="153" spans="22:70" x14ac:dyDescent="0.3">
      <c r="V153" s="24">
        <v>2.4900000000000002</v>
      </c>
      <c r="W153" s="30">
        <f t="shared" si="119"/>
        <v>3090.2954325135938</v>
      </c>
      <c r="X153" s="25">
        <f t="shared" si="95"/>
        <v>31.048525809863797</v>
      </c>
      <c r="Y153" s="26">
        <f t="shared" si="105"/>
        <v>-10.901138881594845</v>
      </c>
      <c r="Z153" s="26">
        <f t="shared" si="106"/>
        <v>-73.437299066114448</v>
      </c>
      <c r="AA153" s="26">
        <f t="shared" si="107"/>
        <v>7.2636958153262038E-4</v>
      </c>
      <c r="AB153" s="26">
        <f t="shared" si="108"/>
        <v>-0.74097447557190499</v>
      </c>
      <c r="AC153" s="26">
        <f t="shared" si="120"/>
        <v>7.9248193254557099E-7</v>
      </c>
      <c r="AD153" s="26">
        <f t="shared" si="109"/>
        <v>2.4475138336801532E-2</v>
      </c>
      <c r="AE153" s="26">
        <f t="shared" si="121"/>
        <v>20.148114090332417</v>
      </c>
      <c r="AF153" s="26">
        <f t="shared" si="122"/>
        <v>-74.153798403349555</v>
      </c>
      <c r="AG153" s="26">
        <f t="shared" si="88"/>
        <v>63.934760580666506</v>
      </c>
      <c r="AH153" s="26">
        <f t="shared" si="110"/>
        <v>-79.786318734632545</v>
      </c>
      <c r="AI153" s="26">
        <f t="shared" si="111"/>
        <v>-89.994127720795618</v>
      </c>
      <c r="AJ153" s="26">
        <f t="shared" si="123"/>
        <v>12.06303287505866</v>
      </c>
      <c r="AK153" s="26">
        <f t="shared" si="112"/>
        <v>75.559623808313205</v>
      </c>
      <c r="AL153" s="27">
        <f t="shared" si="113"/>
        <v>-1.6370509376090277E-3</v>
      </c>
      <c r="AM153" s="26">
        <f t="shared" si="114"/>
        <v>-1.1123665764385944</v>
      </c>
      <c r="AN153" s="26">
        <f t="shared" si="89"/>
        <v>-1.0538042151440805E-5</v>
      </c>
      <c r="AO153" s="26">
        <f t="shared" si="90"/>
        <v>-8.9250437696647075E-2</v>
      </c>
      <c r="AP153" s="26">
        <f t="shared" si="96"/>
        <v>-3.7901728678871391</v>
      </c>
      <c r="AQ153" s="26">
        <f t="shared" si="97"/>
        <v>-15.636120926617654</v>
      </c>
      <c r="AR153" s="25">
        <f t="shared" si="91"/>
        <v>18.562359853877492</v>
      </c>
      <c r="AS153" s="25">
        <f t="shared" si="92"/>
        <v>-26.946600306339011</v>
      </c>
      <c r="AT153" s="56">
        <f t="shared" si="98"/>
        <v>16.357941222445277</v>
      </c>
      <c r="AU153" s="57">
        <f t="shared" si="124"/>
        <v>-89.789919329967205</v>
      </c>
      <c r="AV153" s="26">
        <f t="shared" si="115"/>
        <v>4.1473795681424758E-11</v>
      </c>
      <c r="AW153" s="26">
        <f t="shared" si="116"/>
        <v>1.7706088573102061E-4</v>
      </c>
      <c r="AX153" s="27">
        <f t="shared" si="117"/>
        <v>-4.147379568162279E-11</v>
      </c>
      <c r="AY153" s="26">
        <f t="shared" si="118"/>
        <v>-1.7706088573102061E-4</v>
      </c>
      <c r="AZ153" s="28">
        <f t="shared" si="125"/>
        <v>-1.9803220852402328E-22</v>
      </c>
      <c r="BA153" s="29">
        <f t="shared" si="126"/>
        <v>0</v>
      </c>
      <c r="BB153" s="5">
        <f t="shared" si="99"/>
        <v>16.357495630146879</v>
      </c>
      <c r="BC153" s="5">
        <f t="shared" si="100"/>
        <v>-90.41443923652453</v>
      </c>
      <c r="BD153" s="5">
        <f t="shared" si="127"/>
        <v>89.58556076347547</v>
      </c>
      <c r="BE153" s="41"/>
      <c r="BF153" s="40">
        <f t="shared" si="128"/>
        <v>16</v>
      </c>
      <c r="BG153" s="40">
        <f t="shared" si="129"/>
        <v>-90</v>
      </c>
      <c r="BH153" s="40">
        <f t="shared" si="130"/>
        <v>90</v>
      </c>
      <c r="BL153" s="26">
        <f t="shared" si="93"/>
        <v>-2.6197744347337386E-6</v>
      </c>
      <c r="BM153" s="26">
        <f t="shared" si="94"/>
        <v>-4.4500245280302393E-2</v>
      </c>
      <c r="BO153" s="238" t="str">
        <f t="shared" si="101"/>
        <v>3090.29543251359i</v>
      </c>
      <c r="BP153" s="238" t="str">
        <f t="shared" si="102"/>
        <v>0.999897765130835-0.0101225636561315i</v>
      </c>
      <c r="BQ153" s="238">
        <f t="shared" si="103"/>
        <v>-4.4297252396174262E-4</v>
      </c>
      <c r="BR153" s="238">
        <f t="shared" si="104"/>
        <v>-0.58001966127702476</v>
      </c>
    </row>
    <row r="154" spans="22:70" x14ac:dyDescent="0.3">
      <c r="V154" s="24">
        <v>2.5</v>
      </c>
      <c r="W154" s="32">
        <f t="shared" si="119"/>
        <v>3162.2776601683827</v>
      </c>
      <c r="X154" s="25">
        <f t="shared" si="95"/>
        <v>31.048525809863797</v>
      </c>
      <c r="Y154" s="26">
        <f t="shared" si="105"/>
        <v>-11.085225961342545</v>
      </c>
      <c r="Z154" s="26">
        <f t="shared" si="106"/>
        <v>-73.794313133542474</v>
      </c>
      <c r="AA154" s="26">
        <f t="shared" si="107"/>
        <v>7.6059932776299582E-4</v>
      </c>
      <c r="AB154" s="26">
        <f t="shared" si="108"/>
        <v>-0.75823199621361681</v>
      </c>
      <c r="AC154" s="26">
        <f t="shared" si="120"/>
        <v>8.2983045141388921E-7</v>
      </c>
      <c r="AD154" s="26">
        <f t="shared" si="109"/>
        <v>2.5045237473356234E-2</v>
      </c>
      <c r="AE154" s="26">
        <f t="shared" si="121"/>
        <v>19.964061277679466</v>
      </c>
      <c r="AF154" s="26">
        <f t="shared" si="122"/>
        <v>-74.527499892282734</v>
      </c>
      <c r="AG154" s="26">
        <f t="shared" si="88"/>
        <v>63.934760580666506</v>
      </c>
      <c r="AH154" s="26">
        <f t="shared" si="110"/>
        <v>-79.986318732579321</v>
      </c>
      <c r="AI154" s="26">
        <f t="shared" si="111"/>
        <v>-89.99426139018874</v>
      </c>
      <c r="AJ154" s="26">
        <f t="shared" si="123"/>
        <v>12.250860549538533</v>
      </c>
      <c r="AK154" s="26">
        <f t="shared" si="112"/>
        <v>75.875026431758641</v>
      </c>
      <c r="AL154" s="27">
        <f t="shared" si="113"/>
        <v>-1.7141875471845432E-3</v>
      </c>
      <c r="AM154" s="26">
        <f t="shared" si="114"/>
        <v>-1.1382701830745403</v>
      </c>
      <c r="AN154" s="26">
        <f t="shared" si="89"/>
        <v>-1.1034684145473822E-5</v>
      </c>
      <c r="AO154" s="26">
        <f t="shared" si="90"/>
        <v>-9.1329343971613575E-2</v>
      </c>
      <c r="AP154" s="26">
        <f t="shared" si="96"/>
        <v>-3.8024228246056118</v>
      </c>
      <c r="AQ154" s="26">
        <f t="shared" si="97"/>
        <v>-15.348834485476253</v>
      </c>
      <c r="AR154" s="25">
        <f t="shared" si="91"/>
        <v>18.562359853877492</v>
      </c>
      <c r="AS154" s="25">
        <f t="shared" si="92"/>
        <v>-26.946600306339011</v>
      </c>
      <c r="AT154" s="56">
        <f t="shared" si="98"/>
        <v>16.161638453073856</v>
      </c>
      <c r="AU154" s="57">
        <f t="shared" si="124"/>
        <v>-89.87633437775898</v>
      </c>
      <c r="AV154" s="26">
        <f t="shared" si="115"/>
        <v>4.3429451783585265E-11</v>
      </c>
      <c r="AW154" s="26">
        <f t="shared" si="116"/>
        <v>1.8118516357554956E-4</v>
      </c>
      <c r="AX154" s="27">
        <f t="shared" si="117"/>
        <v>-4.3429451783802413E-11</v>
      </c>
      <c r="AY154" s="26">
        <f t="shared" si="118"/>
        <v>-1.8118516357554956E-4</v>
      </c>
      <c r="AZ154" s="28">
        <f t="shared" si="125"/>
        <v>-2.1714783549224091E-22</v>
      </c>
      <c r="BA154" s="29">
        <f t="shared" si="126"/>
        <v>0</v>
      </c>
      <c r="BB154" s="5">
        <f t="shared" si="99"/>
        <v>16.161171861772264</v>
      </c>
      <c r="BC154" s="5">
        <f t="shared" si="100"/>
        <v>-90.515400272502802</v>
      </c>
      <c r="BD154" s="5">
        <f t="shared" si="127"/>
        <v>89.484599727497198</v>
      </c>
      <c r="BE154" s="31"/>
      <c r="BF154" s="40">
        <f t="shared" si="128"/>
        <v>16</v>
      </c>
      <c r="BG154" s="40">
        <f t="shared" si="129"/>
        <v>-91</v>
      </c>
      <c r="BH154" s="40">
        <f t="shared" si="130"/>
        <v>89</v>
      </c>
      <c r="BL154" s="26">
        <f t="shared" si="93"/>
        <v>-2.7432405614262777E-6</v>
      </c>
      <c r="BM154" s="26">
        <f t="shared" si="94"/>
        <v>-4.5536788718584402E-2</v>
      </c>
      <c r="BO154" s="238" t="str">
        <f t="shared" si="101"/>
        <v>3162.27766016838i</v>
      </c>
      <c r="BP154" s="238" t="str">
        <f t="shared" si="102"/>
        <v>0.999892947464466-0.0103582986631558i</v>
      </c>
      <c r="BQ154" s="238">
        <f t="shared" si="103"/>
        <v>-4.6384806103126538E-4</v>
      </c>
      <c r="BR154" s="238">
        <f t="shared" si="104"/>
        <v>-0.59352910602525</v>
      </c>
    </row>
    <row r="155" spans="22:70" x14ac:dyDescent="0.3">
      <c r="V155" s="24">
        <v>2.5099999999999998</v>
      </c>
      <c r="W155" s="30">
        <f t="shared" si="119"/>
        <v>3235.9365692962824</v>
      </c>
      <c r="X155" s="25">
        <f t="shared" si="95"/>
        <v>31.048525809863797</v>
      </c>
      <c r="Y155" s="26">
        <f t="shared" si="105"/>
        <v>-11.26997461725669</v>
      </c>
      <c r="Z155" s="26">
        <f t="shared" si="106"/>
        <v>-74.144454510264126</v>
      </c>
      <c r="AA155" s="26">
        <f t="shared" si="107"/>
        <v>7.9644198307540813E-4</v>
      </c>
      <c r="AB155" s="26">
        <f t="shared" si="108"/>
        <v>-0.7758913536976183</v>
      </c>
      <c r="AC155" s="26">
        <f t="shared" si="120"/>
        <v>8.6893915301309121E-7</v>
      </c>
      <c r="AD155" s="26">
        <f t="shared" si="109"/>
        <v>2.5628615919563238E-2</v>
      </c>
      <c r="AE155" s="26">
        <f t="shared" si="121"/>
        <v>19.779348503529338</v>
      </c>
      <c r="AF155" s="26">
        <f t="shared" si="122"/>
        <v>-74.894717248042184</v>
      </c>
      <c r="AG155" s="26">
        <f t="shared" si="88"/>
        <v>63.934760580666506</v>
      </c>
      <c r="AH155" s="26">
        <f t="shared" si="110"/>
        <v>-80.186318730618495</v>
      </c>
      <c r="AI155" s="26">
        <f t="shared" si="111"/>
        <v>-89.994392016895048</v>
      </c>
      <c r="AJ155" s="26">
        <f t="shared" si="123"/>
        <v>12.439204134384148</v>
      </c>
      <c r="AK155" s="26">
        <f t="shared" si="112"/>
        <v>76.184096288757786</v>
      </c>
      <c r="AL155" s="27">
        <f t="shared" si="113"/>
        <v>-1.7949580247731136E-3</v>
      </c>
      <c r="AM155" s="26">
        <f t="shared" si="114"/>
        <v>-1.1647766803772035</v>
      </c>
      <c r="AN155" s="26">
        <f t="shared" si="89"/>
        <v>-1.155473209683733E-5</v>
      </c>
      <c r="AO155" s="26">
        <f t="shared" si="90"/>
        <v>-9.3456673945411572E-2</v>
      </c>
      <c r="AP155" s="26">
        <f t="shared" si="96"/>
        <v>-3.8141605283247113</v>
      </c>
      <c r="AQ155" s="26">
        <f t="shared" si="97"/>
        <v>-15.068529082459877</v>
      </c>
      <c r="AR155" s="25">
        <f t="shared" si="91"/>
        <v>18.562359853877492</v>
      </c>
      <c r="AS155" s="25">
        <f t="shared" si="92"/>
        <v>-26.946600306339011</v>
      </c>
      <c r="AT155" s="56">
        <f t="shared" si="98"/>
        <v>15.965187975204627</v>
      </c>
      <c r="AU155" s="57">
        <f t="shared" si="124"/>
        <v>-89.963246330502059</v>
      </c>
      <c r="AV155" s="26">
        <f t="shared" si="115"/>
        <v>4.5475754667600863E-11</v>
      </c>
      <c r="AW155" s="26">
        <f t="shared" si="116"/>
        <v>1.8540550819207271E-4</v>
      </c>
      <c r="AX155" s="27">
        <f t="shared" si="117"/>
        <v>-4.5475754667838962E-11</v>
      </c>
      <c r="AY155" s="26">
        <f t="shared" si="118"/>
        <v>-1.8540550819207271E-4</v>
      </c>
      <c r="AZ155" s="28">
        <f t="shared" si="125"/>
        <v>-2.3809876944456056E-22</v>
      </c>
      <c r="BA155" s="29">
        <f t="shared" si="126"/>
        <v>0</v>
      </c>
      <c r="BB155" s="5">
        <f t="shared" si="99"/>
        <v>15.964699395354859</v>
      </c>
      <c r="BC155" s="5">
        <f t="shared" si="100"/>
        <v>-90.617196965144529</v>
      </c>
      <c r="BD155" s="5">
        <f t="shared" si="127"/>
        <v>89.382803034855471</v>
      </c>
      <c r="BE155" s="41"/>
      <c r="BF155" s="40">
        <f t="shared" si="128"/>
        <v>16</v>
      </c>
      <c r="BG155" s="40">
        <f t="shared" si="129"/>
        <v>-91</v>
      </c>
      <c r="BH155" s="40">
        <f t="shared" si="130"/>
        <v>89</v>
      </c>
      <c r="BL155" s="26">
        <f t="shared" si="93"/>
        <v>-2.8725254630159528E-6</v>
      </c>
      <c r="BM155" s="26">
        <f t="shared" si="94"/>
        <v>-4.659747632431066E-2</v>
      </c>
      <c r="BO155" s="238" t="str">
        <f t="shared" si="101"/>
        <v>3235.93656929628i</v>
      </c>
      <c r="BP155" s="238" t="str">
        <f t="shared" si="102"/>
        <v>0.999887902798116-0.010599521083452i</v>
      </c>
      <c r="BQ155" s="238">
        <f t="shared" si="103"/>
        <v>-4.8570732430343831E-4</v>
      </c>
      <c r="BR155" s="238">
        <f t="shared" si="104"/>
        <v>-0.60735315831815528</v>
      </c>
    </row>
    <row r="156" spans="22:70" x14ac:dyDescent="0.3">
      <c r="V156" s="24">
        <v>2.52</v>
      </c>
      <c r="W156" s="32">
        <f t="shared" si="119"/>
        <v>3311.3112148259138</v>
      </c>
      <c r="X156" s="25">
        <f t="shared" si="95"/>
        <v>31.048525809863797</v>
      </c>
      <c r="Y156" s="26">
        <f t="shared" si="105"/>
        <v>-11.455359528431391</v>
      </c>
      <c r="Z156" s="26">
        <f t="shared" si="106"/>
        <v>-74.487804194881591</v>
      </c>
      <c r="AA156" s="26">
        <f t="shared" si="107"/>
        <v>8.3397353364101615E-4</v>
      </c>
      <c r="AB156" s="26">
        <f t="shared" si="108"/>
        <v>-0.7939618978207732</v>
      </c>
      <c r="AC156" s="26">
        <f t="shared" si="120"/>
        <v>9.0989098875938472E-7</v>
      </c>
      <c r="AD156" s="26">
        <f t="shared" si="109"/>
        <v>2.6225582989912604E-2</v>
      </c>
      <c r="AE156" s="26">
        <f t="shared" si="121"/>
        <v>19.594001164857037</v>
      </c>
      <c r="AF156" s="26">
        <f t="shared" si="122"/>
        <v>-75.255540509712461</v>
      </c>
      <c r="AG156" s="26">
        <f t="shared" si="88"/>
        <v>63.934760580666506</v>
      </c>
      <c r="AH156" s="26">
        <f t="shared" si="110"/>
        <v>-80.386318728745948</v>
      </c>
      <c r="AI156" s="26">
        <f t="shared" si="111"/>
        <v>-89.994519670174554</v>
      </c>
      <c r="AJ156" s="26">
        <f t="shared" si="123"/>
        <v>12.628043062840179</v>
      </c>
      <c r="AK156" s="26">
        <f t="shared" si="112"/>
        <v>76.486925274052822</v>
      </c>
      <c r="AL156" s="27">
        <f t="shared" si="113"/>
        <v>-1.8795334876895071E-3</v>
      </c>
      <c r="AM156" s="26">
        <f t="shared" si="114"/>
        <v>-1.1919000770323949</v>
      </c>
      <c r="AN156" s="26">
        <f t="shared" si="89"/>
        <v>-1.2099289085210071E-5</v>
      </c>
      <c r="AO156" s="26">
        <f t="shared" si="90"/>
        <v>-9.5633555533077411E-2</v>
      </c>
      <c r="AP156" s="26">
        <f t="shared" si="96"/>
        <v>-3.8254067180160378</v>
      </c>
      <c r="AQ156" s="26">
        <f t="shared" si="97"/>
        <v>-14.795128028687204</v>
      </c>
      <c r="AR156" s="25">
        <f t="shared" si="91"/>
        <v>18.562359853877492</v>
      </c>
      <c r="AS156" s="25">
        <f t="shared" si="92"/>
        <v>-26.946600306339011</v>
      </c>
      <c r="AT156" s="56">
        <f t="shared" si="98"/>
        <v>15.768594446841</v>
      </c>
      <c r="AU156" s="57">
        <f t="shared" si="124"/>
        <v>-90.050668538399663</v>
      </c>
      <c r="AV156" s="26">
        <f t="shared" si="115"/>
        <v>4.7618490298270789E-11</v>
      </c>
      <c r="AW156" s="26">
        <f t="shared" si="116"/>
        <v>1.8972415726316891E-4</v>
      </c>
      <c r="AX156" s="27">
        <f t="shared" si="117"/>
        <v>-4.7618490298531842E-11</v>
      </c>
      <c r="AY156" s="26">
        <f t="shared" si="118"/>
        <v>-1.8972415726316891E-4</v>
      </c>
      <c r="AZ156" s="28">
        <f t="shared" si="125"/>
        <v>-2.6105303144290708E-22</v>
      </c>
      <c r="BA156" s="29">
        <f t="shared" si="126"/>
        <v>0</v>
      </c>
      <c r="BB156" s="5">
        <f t="shared" si="99"/>
        <v>15.768082842272639</v>
      </c>
      <c r="BC156" s="5">
        <f t="shared" si="100"/>
        <v>-90.719850550340027</v>
      </c>
      <c r="BD156" s="5">
        <f t="shared" si="127"/>
        <v>89.280149449659973</v>
      </c>
      <c r="BE156" s="31"/>
      <c r="BF156" s="40">
        <f t="shared" si="128"/>
        <v>16</v>
      </c>
      <c r="BG156" s="40">
        <f t="shared" si="129"/>
        <v>-91</v>
      </c>
      <c r="BH156" s="40">
        <f t="shared" si="130"/>
        <v>89</v>
      </c>
      <c r="BL156" s="26">
        <f t="shared" si="93"/>
        <v>-3.0079033695165269E-6</v>
      </c>
      <c r="BM156" s="26">
        <f t="shared" si="94"/>
        <v>-4.7682870485179989E-2</v>
      </c>
      <c r="BO156" s="238" t="str">
        <f t="shared" si="101"/>
        <v>3311.31121482591i</v>
      </c>
      <c r="BP156" s="238" t="str">
        <f t="shared" si="102"/>
        <v>0.999882620438394-0.0108463584807202i</v>
      </c>
      <c r="BQ156" s="238">
        <f t="shared" si="103"/>
        <v>-5.0859666499133971E-4</v>
      </c>
      <c r="BR156" s="238">
        <f t="shared" si="104"/>
        <v>-0.62149914145519136</v>
      </c>
    </row>
    <row r="157" spans="22:70" x14ac:dyDescent="0.3">
      <c r="V157" s="24">
        <v>2.5299999999999998</v>
      </c>
      <c r="W157" s="30">
        <f t="shared" si="119"/>
        <v>3388.4415613920246</v>
      </c>
      <c r="X157" s="25">
        <f t="shared" si="95"/>
        <v>31.048525809863797</v>
      </c>
      <c r="Y157" s="26">
        <f t="shared" si="105"/>
        <v>-11.641356163762097</v>
      </c>
      <c r="Z157" s="26">
        <f t="shared" si="106"/>
        <v>-74.82444555663038</v>
      </c>
      <c r="AA157" s="26">
        <f t="shared" si="107"/>
        <v>8.7327354406014973E-4</v>
      </c>
      <c r="AB157" s="26">
        <f t="shared" si="108"/>
        <v>-0.81245319543652583</v>
      </c>
      <c r="AC157" s="26">
        <f t="shared" si="120"/>
        <v>9.5277282523535891E-7</v>
      </c>
      <c r="AD157" s="26">
        <f t="shared" si="109"/>
        <v>2.6836455203727988E-2</v>
      </c>
      <c r="AE157" s="26">
        <f t="shared" si="121"/>
        <v>19.408043872418585</v>
      </c>
      <c r="AF157" s="26">
        <f t="shared" si="122"/>
        <v>-75.610062296863191</v>
      </c>
      <c r="AG157" s="26">
        <f t="shared" si="88"/>
        <v>63.934760580666506</v>
      </c>
      <c r="AH157" s="26">
        <f t="shared" si="110"/>
        <v>-80.586318726957643</v>
      </c>
      <c r="AI157" s="26">
        <f t="shared" si="111"/>
        <v>-89.994644417710717</v>
      </c>
      <c r="AJ157" s="26">
        <f t="shared" si="123"/>
        <v>12.817357479527571</v>
      </c>
      <c r="AK157" s="26">
        <f t="shared" si="112"/>
        <v>76.78360624579156</v>
      </c>
      <c r="AL157" s="27">
        <f t="shared" si="113"/>
        <v>-1.9680931041047602E-3</v>
      </c>
      <c r="AM157" s="26">
        <f t="shared" si="114"/>
        <v>-1.2196547055692144</v>
      </c>
      <c r="AN157" s="26">
        <f t="shared" si="89"/>
        <v>-1.2669510179647008E-5</v>
      </c>
      <c r="AO157" s="26">
        <f t="shared" si="90"/>
        <v>-9.7861142920889391E-2</v>
      </c>
      <c r="AP157" s="26">
        <f t="shared" si="96"/>
        <v>-3.8361814293778504</v>
      </c>
      <c r="AQ157" s="26">
        <f t="shared" si="97"/>
        <v>-14.52855402040926</v>
      </c>
      <c r="AR157" s="25">
        <f t="shared" si="91"/>
        <v>18.562359853877492</v>
      </c>
      <c r="AS157" s="25">
        <f t="shared" si="92"/>
        <v>-26.946600306339011</v>
      </c>
      <c r="AT157" s="56">
        <f t="shared" si="98"/>
        <v>15.571862443040734</v>
      </c>
      <c r="AU157" s="57">
        <f t="shared" si="124"/>
        <v>-90.138616317272451</v>
      </c>
      <c r="AV157" s="26">
        <f t="shared" si="115"/>
        <v>4.9863444640394242E-11</v>
      </c>
      <c r="AW157" s="26">
        <f t="shared" si="116"/>
        <v>1.9414340059373882E-4</v>
      </c>
      <c r="AX157" s="27">
        <f t="shared" si="117"/>
        <v>-4.9863444640680498E-11</v>
      </c>
      <c r="AY157" s="26">
        <f t="shared" si="118"/>
        <v>-1.9414340059373882E-4</v>
      </c>
      <c r="AZ157" s="28">
        <f t="shared" si="125"/>
        <v>-2.8625619073163214E-22</v>
      </c>
      <c r="BA157" s="29">
        <f t="shared" si="126"/>
        <v>0</v>
      </c>
      <c r="BB157" s="5">
        <f t="shared" si="99"/>
        <v>15.57132672876152</v>
      </c>
      <c r="BC157" s="5">
        <f t="shared" si="100"/>
        <v>-90.823384412931304</v>
      </c>
      <c r="BD157" s="5">
        <f t="shared" si="127"/>
        <v>89.176615587068696</v>
      </c>
      <c r="BE157" s="41"/>
      <c r="BF157" s="40">
        <f t="shared" si="128"/>
        <v>16</v>
      </c>
      <c r="BG157" s="40">
        <f t="shared" si="129"/>
        <v>-91</v>
      </c>
      <c r="BH157" s="40">
        <f t="shared" si="130"/>
        <v>89</v>
      </c>
      <c r="BL157" s="26">
        <f t="shared" si="93"/>
        <v>-3.1496614377856814E-6</v>
      </c>
      <c r="BM157" s="26">
        <f t="shared" si="94"/>
        <v>-4.8793546688425303E-2</v>
      </c>
      <c r="BO157" s="238" t="str">
        <f t="shared" si="101"/>
        <v>3388.44156139202i</v>
      </c>
      <c r="BP157" s="238" t="str">
        <f t="shared" si="102"/>
        <v>0.999877089188406-0.0110989413718009i</v>
      </c>
      <c r="BQ157" s="238">
        <f t="shared" si="103"/>
        <v>-5.3256461777617756E-4</v>
      </c>
      <c r="BR157" s="238">
        <f t="shared" si="104"/>
        <v>-0.63597454897043049</v>
      </c>
    </row>
    <row r="158" spans="22:70" x14ac:dyDescent="0.3">
      <c r="V158" s="24">
        <v>2.54</v>
      </c>
      <c r="W158" s="32">
        <f t="shared" si="119"/>
        <v>3467.3685045253183</v>
      </c>
      <c r="X158" s="25">
        <f t="shared" si="95"/>
        <v>31.048525809863797</v>
      </c>
      <c r="Y158" s="26">
        <f t="shared" si="105"/>
        <v>-11.827940772238259</v>
      </c>
      <c r="Z158" s="26">
        <f t="shared" si="106"/>
        <v>-75.154464078940094</v>
      </c>
      <c r="AA158" s="26">
        <f t="shared" si="107"/>
        <v>9.144253257444972E-4</v>
      </c>
      <c r="AB158" s="26">
        <f t="shared" si="108"/>
        <v>-0.83137503545877067</v>
      </c>
      <c r="AC158" s="26">
        <f t="shared" si="120"/>
        <v>9.9767561969728214E-7</v>
      </c>
      <c r="AD158" s="26">
        <f t="shared" si="109"/>
        <v>2.7461556452987274E-2</v>
      </c>
      <c r="AE158" s="26">
        <f t="shared" si="121"/>
        <v>19.221500460626906</v>
      </c>
      <c r="AF158" s="26">
        <f t="shared" si="122"/>
        <v>-75.95837755794588</v>
      </c>
      <c r="AG158" s="26">
        <f t="shared" si="88"/>
        <v>63.934760580666506</v>
      </c>
      <c r="AH158" s="26">
        <f t="shared" si="110"/>
        <v>-80.786318725249856</v>
      </c>
      <c r="AI158" s="26">
        <f t="shared" si="111"/>
        <v>-89.994766325646353</v>
      </c>
      <c r="AJ158" s="26">
        <f t="shared" si="123"/>
        <v>13.007128224981368</v>
      </c>
      <c r="AK158" s="26">
        <f t="shared" si="112"/>
        <v>77.074232842529298</v>
      </c>
      <c r="AL158" s="27">
        <f t="shared" si="113"/>
        <v>-2.0608244711577302E-3</v>
      </c>
      <c r="AM158" s="26">
        <f t="shared" si="114"/>
        <v>-1.2480552297276311</v>
      </c>
      <c r="AN158" s="26">
        <f t="shared" si="89"/>
        <v>-1.3266604886095876E-5</v>
      </c>
      <c r="AO158" s="26">
        <f t="shared" si="90"/>
        <v>-0.10014061717821404</v>
      </c>
      <c r="AP158" s="26">
        <f t="shared" si="96"/>
        <v>-3.8465040106780259</v>
      </c>
      <c r="AQ158" s="26">
        <f t="shared" si="97"/>
        <v>-14.2687293300229</v>
      </c>
      <c r="AR158" s="25">
        <f t="shared" si="91"/>
        <v>18.562359853877492</v>
      </c>
      <c r="AS158" s="25">
        <f t="shared" si="92"/>
        <v>-26.946600306339011</v>
      </c>
      <c r="AT158" s="56">
        <f t="shared" si="98"/>
        <v>15.374996449948881</v>
      </c>
      <c r="AU158" s="57">
        <f t="shared" si="124"/>
        <v>-90.227106887968773</v>
      </c>
      <c r="AV158" s="26">
        <f t="shared" si="115"/>
        <v>5.2212546348904242E-11</v>
      </c>
      <c r="AW158" s="26">
        <f t="shared" si="116"/>
        <v>1.9866558132509244E-4</v>
      </c>
      <c r="AX158" s="27">
        <f t="shared" si="117"/>
        <v>-5.2212546349218106E-11</v>
      </c>
      <c r="AY158" s="26">
        <f t="shared" si="118"/>
        <v>-1.9866558132509244E-4</v>
      </c>
      <c r="AZ158" s="28">
        <f t="shared" si="125"/>
        <v>-3.1386334367558944E-22</v>
      </c>
      <c r="BA158" s="29">
        <f t="shared" si="126"/>
        <v>0</v>
      </c>
      <c r="BB158" s="5">
        <f t="shared" si="99"/>
        <v>15.374435489844926</v>
      </c>
      <c r="BC158" s="5">
        <f t="shared" si="100"/>
        <v>-90.927824030367816</v>
      </c>
      <c r="BD158" s="5">
        <f t="shared" si="127"/>
        <v>89.072175969632184</v>
      </c>
      <c r="BE158" s="31"/>
      <c r="BF158" s="40">
        <f t="shared" si="128"/>
        <v>15</v>
      </c>
      <c r="BG158" s="40">
        <f t="shared" si="129"/>
        <v>-91</v>
      </c>
      <c r="BH158" s="40">
        <f t="shared" si="130"/>
        <v>89</v>
      </c>
      <c r="BL158" s="26">
        <f t="shared" si="93"/>
        <v>-3.2981003513400011E-6</v>
      </c>
      <c r="BM158" s="26">
        <f t="shared" si="94"/>
        <v>-4.9930093825930451E-2</v>
      </c>
      <c r="BO158" s="238" t="str">
        <f t="shared" si="101"/>
        <v>3467.36850452532i</v>
      </c>
      <c r="BP158" s="238" t="str">
        <f t="shared" si="102"/>
        <v>0.999871297324072-0.0113574032941629i</v>
      </c>
      <c r="BQ158" s="238">
        <f t="shared" si="103"/>
        <v>-5.5766200360442503E-4</v>
      </c>
      <c r="BR158" s="238">
        <f t="shared" si="104"/>
        <v>-0.65078704857310143</v>
      </c>
    </row>
    <row r="159" spans="22:70" x14ac:dyDescent="0.3">
      <c r="V159" s="24">
        <v>2.5499999999999998</v>
      </c>
      <c r="W159" s="30">
        <f t="shared" si="119"/>
        <v>3548.1338923357566</v>
      </c>
      <c r="X159" s="25">
        <f t="shared" si="95"/>
        <v>31.048525809863797</v>
      </c>
      <c r="Y159" s="26">
        <f t="shared" si="105"/>
        <v>-12.015090371959747</v>
      </c>
      <c r="Z159" s="26">
        <f t="shared" si="106"/>
        <v>-75.477947115182019</v>
      </c>
      <c r="AA159" s="26">
        <f t="shared" si="107"/>
        <v>9.5751611321704181E-4</v>
      </c>
      <c r="AB159" s="26">
        <f t="shared" si="108"/>
        <v>-0.8507374339785353</v>
      </c>
      <c r="AC159" s="26">
        <f t="shared" si="120"/>
        <v>1.0446946187262277E-6</v>
      </c>
      <c r="AD159" s="26">
        <f t="shared" si="109"/>
        <v>2.8101218174051357E-2</v>
      </c>
      <c r="AE159" s="26">
        <f t="shared" si="121"/>
        <v>19.034393998711884</v>
      </c>
      <c r="AF159" s="26">
        <f t="shared" si="122"/>
        <v>-76.300583330986498</v>
      </c>
      <c r="AG159" s="26">
        <f t="shared" si="88"/>
        <v>63.934760580666506</v>
      </c>
      <c r="AH159" s="26">
        <f t="shared" si="110"/>
        <v>-80.986318723618922</v>
      </c>
      <c r="AI159" s="26">
        <f t="shared" si="111"/>
        <v>-89.994885458618612</v>
      </c>
      <c r="AJ159" s="26">
        <f t="shared" si="123"/>
        <v>13.197336819697028</v>
      </c>
      <c r="AK159" s="26">
        <f t="shared" si="112"/>
        <v>77.358899311065542</v>
      </c>
      <c r="AL159" s="27">
        <f t="shared" si="113"/>
        <v>-2.1579240107556089E-3</v>
      </c>
      <c r="AM159" s="26">
        <f t="shared" si="114"/>
        <v>-1.2771166519851087</v>
      </c>
      <c r="AN159" s="26">
        <f t="shared" si="89"/>
        <v>-1.389183971256681E-5</v>
      </c>
      <c r="AO159" s="26">
        <f t="shared" si="90"/>
        <v>-0.10247318688359469</v>
      </c>
      <c r="AP159" s="26">
        <f t="shared" si="96"/>
        <v>-3.8563931391058559</v>
      </c>
      <c r="AQ159" s="26">
        <f t="shared" si="97"/>
        <v>-14.015575986421773</v>
      </c>
      <c r="AR159" s="25">
        <f t="shared" si="91"/>
        <v>18.562359853877492</v>
      </c>
      <c r="AS159" s="25">
        <f t="shared" si="92"/>
        <v>-26.946600306339011</v>
      </c>
      <c r="AT159" s="56">
        <f t="shared" si="98"/>
        <v>15.178000859606028</v>
      </c>
      <c r="AU159" s="57">
        <f t="shared" si="124"/>
        <v>-90.316159317408278</v>
      </c>
      <c r="AV159" s="26">
        <f t="shared" si="115"/>
        <v>5.4673510043533094E-11</v>
      </c>
      <c r="AW159" s="26">
        <f t="shared" si="116"/>
        <v>2.0329309717731099E-4</v>
      </c>
      <c r="AX159" s="27">
        <f t="shared" si="117"/>
        <v>-5.467351004387724E-11</v>
      </c>
      <c r="AY159" s="26">
        <f t="shared" si="118"/>
        <v>-2.0329309717731099E-4</v>
      </c>
      <c r="AZ159" s="28">
        <f t="shared" si="125"/>
        <v>-3.4414590891327294E-22</v>
      </c>
      <c r="BA159" s="29">
        <f t="shared" si="126"/>
        <v>0</v>
      </c>
      <c r="BB159" s="5">
        <f t="shared" si="99"/>
        <v>15.177413464033718</v>
      </c>
      <c r="BC159" s="5">
        <f t="shared" si="100"/>
        <v>-91.033196918092784</v>
      </c>
      <c r="BD159" s="5">
        <f t="shared" si="127"/>
        <v>88.966803081907216</v>
      </c>
      <c r="BE159" s="41"/>
      <c r="BF159" s="40">
        <f t="shared" si="128"/>
        <v>15</v>
      </c>
      <c r="BG159" s="40">
        <f t="shared" si="129"/>
        <v>-91</v>
      </c>
      <c r="BH159" s="40">
        <f t="shared" si="130"/>
        <v>89</v>
      </c>
      <c r="BL159" s="26">
        <f t="shared" si="93"/>
        <v>-3.4535349703153127E-6</v>
      </c>
      <c r="BM159" s="26">
        <f t="shared" si="94"/>
        <v>-5.1093114506451813E-2</v>
      </c>
      <c r="BO159" s="238" t="str">
        <f t="shared" si="101"/>
        <v>3548.13389233576i</v>
      </c>
      <c r="BP159" s="238" t="str">
        <f t="shared" si="102"/>
        <v>0.999865232569328-0.0116218808748687i</v>
      </c>
      <c r="BQ159" s="238">
        <f t="shared" si="103"/>
        <v>-5.8394203733883347E-4</v>
      </c>
      <c r="BR159" s="238">
        <f t="shared" si="104"/>
        <v>-0.66594448617804847</v>
      </c>
    </row>
    <row r="160" spans="22:70" x14ac:dyDescent="0.3">
      <c r="V160" s="24">
        <v>2.56</v>
      </c>
      <c r="W160" s="32">
        <f t="shared" si="119"/>
        <v>3630.7805477010152</v>
      </c>
      <c r="X160" s="25">
        <f t="shared" si="95"/>
        <v>31.048525809863797</v>
      </c>
      <c r="Y160" s="26">
        <f t="shared" si="105"/>
        <v>-12.20278273802489</v>
      </c>
      <c r="Z160" s="26">
        <f t="shared" si="106"/>
        <v>-75.794983656499539</v>
      </c>
      <c r="AA160" s="26">
        <f t="shared" si="107"/>
        <v>1.0026372486957617E-3</v>
      </c>
      <c r="AB160" s="26">
        <f t="shared" si="108"/>
        <v>-0.87055063949588463</v>
      </c>
      <c r="AC160" s="26">
        <f t="shared" si="120"/>
        <v>1.0939295530218602E-6</v>
      </c>
      <c r="AD160" s="26">
        <f t="shared" si="109"/>
        <v>2.8755779523393508E-2</v>
      </c>
      <c r="AE160" s="26">
        <f t="shared" si="121"/>
        <v>18.846746803017155</v>
      </c>
      <c r="AF160" s="26">
        <f t="shared" si="122"/>
        <v>-76.636778516472035</v>
      </c>
      <c r="AG160" s="26">
        <f t="shared" si="88"/>
        <v>63.934760580666506</v>
      </c>
      <c r="AH160" s="26">
        <f t="shared" si="110"/>
        <v>-81.186318722061387</v>
      </c>
      <c r="AI160" s="26">
        <f t="shared" si="111"/>
        <v>-89.995001879793392</v>
      </c>
      <c r="AJ160" s="26">
        <f t="shared" si="123"/>
        <v>13.387965447781735</v>
      </c>
      <c r="AK160" s="26">
        <f t="shared" si="112"/>
        <v>77.637700344790574</v>
      </c>
      <c r="AL160" s="27">
        <f t="shared" si="113"/>
        <v>-2.2595973838930574E-3</v>
      </c>
      <c r="AM160" s="26">
        <f t="shared" si="114"/>
        <v>-1.3068543212451538</v>
      </c>
      <c r="AN160" s="26">
        <f t="shared" si="89"/>
        <v>-1.4546540850991288E-5</v>
      </c>
      <c r="AO160" s="26">
        <f t="shared" si="90"/>
        <v>-0.10486008876541887</v>
      </c>
      <c r="AP160" s="26">
        <f t="shared" si="96"/>
        <v>-3.8658668375378902</v>
      </c>
      <c r="AQ160" s="26">
        <f t="shared" si="97"/>
        <v>-13.769015945013392</v>
      </c>
      <c r="AR160" s="25">
        <f t="shared" si="91"/>
        <v>18.562359853877492</v>
      </c>
      <c r="AS160" s="25">
        <f t="shared" si="92"/>
        <v>-26.946600306339011</v>
      </c>
      <c r="AT160" s="56">
        <f t="shared" si="98"/>
        <v>14.980879965479264</v>
      </c>
      <c r="AU160" s="57">
        <f t="shared" si="124"/>
        <v>-90.405794461485428</v>
      </c>
      <c r="AV160" s="26">
        <f t="shared" si="115"/>
        <v>5.7250193034146879E-11</v>
      </c>
      <c r="AW160" s="26">
        <f t="shared" si="116"/>
        <v>2.0802840172055154E-4</v>
      </c>
      <c r="AX160" s="27">
        <f t="shared" si="117"/>
        <v>-5.7250193034524222E-11</v>
      </c>
      <c r="AY160" s="26">
        <f t="shared" si="118"/>
        <v>-2.0802840172055154E-4</v>
      </c>
      <c r="AZ160" s="28">
        <f t="shared" si="125"/>
        <v>-3.7734299334049874E-22</v>
      </c>
      <c r="BA160" s="29">
        <f t="shared" si="126"/>
        <v>0</v>
      </c>
      <c r="BB160" s="5">
        <f t="shared" si="99"/>
        <v>14.980264888743807</v>
      </c>
      <c r="BC160" s="5">
        <f t="shared" si="100"/>
        <v>-91.139532576888755</v>
      </c>
      <c r="BD160" s="5">
        <f t="shared" si="127"/>
        <v>88.860467423111245</v>
      </c>
      <c r="BE160" s="31"/>
      <c r="BF160" s="40">
        <f t="shared" si="128"/>
        <v>15</v>
      </c>
      <c r="BG160" s="40">
        <f t="shared" si="129"/>
        <v>-91</v>
      </c>
      <c r="BH160" s="40">
        <f t="shared" si="130"/>
        <v>89</v>
      </c>
      <c r="BL160" s="26">
        <f t="shared" si="93"/>
        <v>-3.6162949910706363E-6</v>
      </c>
      <c r="BM160" s="26">
        <f t="shared" si="94"/>
        <v>-5.2283225375112818E-2</v>
      </c>
      <c r="BO160" s="238" t="str">
        <f t="shared" si="101"/>
        <v>3630.78054770102i</v>
      </c>
      <c r="BP160" s="238" t="str">
        <f t="shared" si="102"/>
        <v>0.999858882070166-0.0118925139010475i</v>
      </c>
      <c r="BQ160" s="238">
        <f t="shared" si="103"/>
        <v>-6.1146044046574361E-4</v>
      </c>
      <c r="BR160" s="238">
        <f t="shared" si="104"/>
        <v>-0.6814548900282148</v>
      </c>
    </row>
    <row r="161" spans="22:70" x14ac:dyDescent="0.3">
      <c r="V161" s="24">
        <v>2.57</v>
      </c>
      <c r="W161" s="30">
        <f t="shared" si="119"/>
        <v>3715.3522909717267</v>
      </c>
      <c r="X161" s="25">
        <f t="shared" si="95"/>
        <v>31.048525809863797</v>
      </c>
      <c r="Y161" s="26">
        <f t="shared" si="105"/>
        <v>-12.390996389428881</v>
      </c>
      <c r="Z161" s="26">
        <f t="shared" si="106"/>
        <v>-76.105664111564025</v>
      </c>
      <c r="AA161" s="26">
        <f t="shared" si="107"/>
        <v>1.0498843753345998E-3</v>
      </c>
      <c r="AB161" s="26">
        <f t="shared" si="108"/>
        <v>-0.89082513826941201</v>
      </c>
      <c r="AC161" s="26">
        <f t="shared" si="120"/>
        <v>1.1454848572686978E-6</v>
      </c>
      <c r="AD161" s="26">
        <f t="shared" si="109"/>
        <v>2.9425587557421449E-2</v>
      </c>
      <c r="AE161" s="26">
        <f t="shared" si="121"/>
        <v>18.658580450295108</v>
      </c>
      <c r="AF161" s="26">
        <f t="shared" si="122"/>
        <v>-76.967063662276004</v>
      </c>
      <c r="AG161" s="26">
        <f t="shared" si="88"/>
        <v>63.934760580666506</v>
      </c>
      <c r="AH161" s="26">
        <f t="shared" si="110"/>
        <v>-81.386318720573954</v>
      </c>
      <c r="AI161" s="26">
        <f t="shared" si="111"/>
        <v>-89.995115650898725</v>
      </c>
      <c r="AJ161" s="26">
        <f t="shared" si="123"/>
        <v>13.57899694029884</v>
      </c>
      <c r="AK161" s="26">
        <f t="shared" si="112"/>
        <v>77.91073093219795</v>
      </c>
      <c r="AL161" s="27">
        <f t="shared" si="113"/>
        <v>-2.3660599243390695E-3</v>
      </c>
      <c r="AM161" s="26">
        <f t="shared" si="114"/>
        <v>-1.3372839406905566</v>
      </c>
      <c r="AN161" s="26">
        <f t="shared" si="89"/>
        <v>-1.5232096999879062E-5</v>
      </c>
      <c r="AO161" s="26">
        <f t="shared" si="90"/>
        <v>-0.10730258835749998</v>
      </c>
      <c r="AP161" s="26">
        <f t="shared" si="96"/>
        <v>-3.8749424916299469</v>
      </c>
      <c r="AQ161" s="26">
        <f t="shared" si="97"/>
        <v>-13.528971247748832</v>
      </c>
      <c r="AR161" s="25">
        <f t="shared" si="91"/>
        <v>18.562359853877492</v>
      </c>
      <c r="AS161" s="25">
        <f t="shared" si="92"/>
        <v>-26.946600306339011</v>
      </c>
      <c r="AT161" s="56">
        <f t="shared" si="98"/>
        <v>14.783637958665162</v>
      </c>
      <c r="AU161" s="57">
        <f t="shared" si="124"/>
        <v>-90.496034910024832</v>
      </c>
      <c r="AV161" s="26">
        <f t="shared" si="115"/>
        <v>5.9950309940477862E-11</v>
      </c>
      <c r="AW161" s="26">
        <f t="shared" si="116"/>
        <v>2.1287400567596184E-4</v>
      </c>
      <c r="AX161" s="27">
        <f t="shared" si="117"/>
        <v>-5.9950309940891633E-11</v>
      </c>
      <c r="AY161" s="26">
        <f t="shared" si="118"/>
        <v>-2.1287400567596184E-4</v>
      </c>
      <c r="AZ161" s="28">
        <f t="shared" si="125"/>
        <v>-4.1377125203550981E-22</v>
      </c>
      <c r="BA161" s="29">
        <f t="shared" si="126"/>
        <v>0</v>
      </c>
      <c r="BB161" s="5">
        <f t="shared" si="99"/>
        <v>14.782993896380418</v>
      </c>
      <c r="BC161" s="5">
        <f t="shared" si="100"/>
        <v>-91.246862442376269</v>
      </c>
      <c r="BD161" s="5">
        <f t="shared" si="127"/>
        <v>88.753137557623731</v>
      </c>
      <c r="BE161" s="41"/>
      <c r="BF161" s="40">
        <f t="shared" si="128"/>
        <v>15</v>
      </c>
      <c r="BG161" s="40">
        <f t="shared" si="129"/>
        <v>-91</v>
      </c>
      <c r="BH161" s="40">
        <f t="shared" si="130"/>
        <v>89</v>
      </c>
      <c r="BL161" s="26">
        <f t="shared" si="93"/>
        <v>-3.7867256491872644E-6</v>
      </c>
      <c r="BM161" s="26">
        <f t="shared" si="94"/>
        <v>-5.3501057440338874E-2</v>
      </c>
      <c r="BO161" s="238" t="str">
        <f t="shared" si="101"/>
        <v>3715.35229097173i</v>
      </c>
      <c r="BP161" s="238" t="str">
        <f t="shared" si="102"/>
        <v>0.999852232367454-0.0121694453919027i</v>
      </c>
      <c r="BQ161" s="238">
        <f t="shared" si="103"/>
        <v>-6.4027555909398849E-4</v>
      </c>
      <c r="BR161" s="238">
        <f t="shared" si="104"/>
        <v>-0.69732647491109523</v>
      </c>
    </row>
    <row r="162" spans="22:70" x14ac:dyDescent="0.3">
      <c r="V162" s="24">
        <v>2.58</v>
      </c>
      <c r="W162" s="32">
        <f t="shared" si="119"/>
        <v>3801.8939632056163</v>
      </c>
      <c r="X162" s="25">
        <f t="shared" si="95"/>
        <v>31.048525809863797</v>
      </c>
      <c r="Y162" s="26">
        <f t="shared" si="105"/>
        <v>-12.579710575103164</v>
      </c>
      <c r="Z162" s="26">
        <f t="shared" si="106"/>
        <v>-76.410080098055673</v>
      </c>
      <c r="AA162" s="26">
        <f t="shared" si="107"/>
        <v>1.099357639547031E-3</v>
      </c>
      <c r="AB162" s="26">
        <f t="shared" si="108"/>
        <v>-0.91157165978577093</v>
      </c>
      <c r="AC162" s="26">
        <f t="shared" si="120"/>
        <v>1.199469888073684E-6</v>
      </c>
      <c r="AD162" s="26">
        <f t="shared" si="109"/>
        <v>3.0110997416488091E-2</v>
      </c>
      <c r="AE162" s="26">
        <f t="shared" si="121"/>
        <v>18.469915791870068</v>
      </c>
      <c r="AF162" s="26">
        <f t="shared" si="122"/>
        <v>-77.291540760424951</v>
      </c>
      <c r="AG162" s="26">
        <f t="shared" si="88"/>
        <v>63.934760580666506</v>
      </c>
      <c r="AH162" s="26">
        <f t="shared" si="110"/>
        <v>-81.586318719153482</v>
      </c>
      <c r="AI162" s="26">
        <f t="shared" si="111"/>
        <v>-89.995226832257572</v>
      </c>
      <c r="AJ162" s="26">
        <f t="shared" si="123"/>
        <v>13.770414758386861</v>
      </c>
      <c r="AK162" s="26">
        <f t="shared" si="112"/>
        <v>78.17808621520777</v>
      </c>
      <c r="AL162" s="27">
        <f t="shared" si="113"/>
        <v>-2.4775370926017268E-3</v>
      </c>
      <c r="AM162" s="26">
        <f t="shared" si="114"/>
        <v>-1.36842157580416</v>
      </c>
      <c r="AN162" s="26">
        <f t="shared" si="89"/>
        <v>-1.5949962296915207E-5</v>
      </c>
      <c r="AO162" s="26">
        <f t="shared" si="90"/>
        <v>-0.10980198066992194</v>
      </c>
      <c r="AP162" s="26">
        <f t="shared" si="96"/>
        <v>-3.8836368671550132</v>
      </c>
      <c r="AQ162" s="26">
        <f t="shared" si="97"/>
        <v>-13.295364173523883</v>
      </c>
      <c r="AR162" s="25">
        <f t="shared" si="91"/>
        <v>18.562359853877492</v>
      </c>
      <c r="AS162" s="25">
        <f t="shared" si="92"/>
        <v>-26.946600306339011</v>
      </c>
      <c r="AT162" s="56">
        <f t="shared" si="98"/>
        <v>14.586278924715055</v>
      </c>
      <c r="AU162" s="57">
        <f t="shared" si="124"/>
        <v>-90.58690493394883</v>
      </c>
      <c r="AV162" s="26">
        <f t="shared" si="115"/>
        <v>6.2773860762525939E-11</v>
      </c>
      <c r="AW162" s="26">
        <f t="shared" si="116"/>
        <v>2.1783247824689816E-4</v>
      </c>
      <c r="AX162" s="27">
        <f t="shared" si="117"/>
        <v>-6.2773860762979621E-11</v>
      </c>
      <c r="AY162" s="26">
        <f t="shared" si="118"/>
        <v>-2.1783247824689816E-4</v>
      </c>
      <c r="AZ162" s="28">
        <f t="shared" si="125"/>
        <v>-4.536827165911934E-22</v>
      </c>
      <c r="BA162" s="29">
        <f t="shared" si="126"/>
        <v>0</v>
      </c>
      <c r="BB162" s="5">
        <f t="shared" si="99"/>
        <v>14.585604511039087</v>
      </c>
      <c r="BC162" s="5">
        <f t="shared" si="100"/>
        <v>-91.355219836828482</v>
      </c>
      <c r="BD162" s="5">
        <f t="shared" si="127"/>
        <v>88.644780163171518</v>
      </c>
      <c r="BE162" s="31"/>
      <c r="BF162" s="40">
        <f t="shared" si="128"/>
        <v>15</v>
      </c>
      <c r="BG162" s="40">
        <f t="shared" si="129"/>
        <v>-91</v>
      </c>
      <c r="BH162" s="40">
        <f t="shared" si="130"/>
        <v>89</v>
      </c>
      <c r="BL162" s="26">
        <f t="shared" si="93"/>
        <v>-3.9651884504337562E-6</v>
      </c>
      <c r="BM162" s="26">
        <f t="shared" si="94"/>
        <v>-5.4747256408406844E-2</v>
      </c>
      <c r="BO162" s="238" t="str">
        <f t="shared" si="101"/>
        <v>3801.89396320562i</v>
      </c>
      <c r="BP162" s="238" t="str">
        <f t="shared" si="102"/>
        <v>0.999845269368483-0.0124528216722828i</v>
      </c>
      <c r="BQ162" s="238">
        <f t="shared" si="103"/>
        <v>-6.704484875183817E-4</v>
      </c>
      <c r="BR162" s="238">
        <f t="shared" si="104"/>
        <v>-0.71356764647124149</v>
      </c>
    </row>
    <row r="163" spans="22:70" x14ac:dyDescent="0.3">
      <c r="V163" s="24">
        <v>2.59</v>
      </c>
      <c r="W163" s="30">
        <f t="shared" si="119"/>
        <v>3890.4514499428064</v>
      </c>
      <c r="X163" s="25">
        <f t="shared" si="95"/>
        <v>31.048525809863797</v>
      </c>
      <c r="Y163" s="26">
        <f t="shared" si="105"/>
        <v>-12.768905259218004</v>
      </c>
      <c r="Z163" s="26">
        <f t="shared" si="106"/>
        <v>-76.708324245630337</v>
      </c>
      <c r="AA163" s="26">
        <f t="shared" si="107"/>
        <v>1.1511619028257089E-3</v>
      </c>
      <c r="AB163" s="26">
        <f t="shared" si="108"/>
        <v>-0.93280118235170495</v>
      </c>
      <c r="AC163" s="26">
        <f t="shared" si="120"/>
        <v>1.2559991534756455E-6</v>
      </c>
      <c r="AD163" s="26">
        <f t="shared" si="109"/>
        <v>3.0812372513187976E-2</v>
      </c>
      <c r="AE163" s="26">
        <f t="shared" si="121"/>
        <v>18.280772968547772</v>
      </c>
      <c r="AF163" s="26">
        <f t="shared" si="122"/>
        <v>-77.610313055468865</v>
      </c>
      <c r="AG163" s="26">
        <f t="shared" si="88"/>
        <v>63.934760580666506</v>
      </c>
      <c r="AH163" s="26">
        <f t="shared" si="110"/>
        <v>-81.786318717796917</v>
      </c>
      <c r="AI163" s="26">
        <f t="shared" si="111"/>
        <v>-89.995335482819755</v>
      </c>
      <c r="AJ163" s="26">
        <f t="shared" si="123"/>
        <v>13.962202976227314</v>
      </c>
      <c r="AK163" s="26">
        <f t="shared" si="112"/>
        <v>78.439861356935054</v>
      </c>
      <c r="AL163" s="27">
        <f t="shared" si="113"/>
        <v>-2.594264951105517E-3</v>
      </c>
      <c r="AM163" s="26">
        <f t="shared" si="114"/>
        <v>-1.4002836625599537</v>
      </c>
      <c r="AN163" s="26">
        <f t="shared" si="89"/>
        <v>-1.6701659414535984E-5</v>
      </c>
      <c r="AO163" s="26">
        <f t="shared" si="90"/>
        <v>-0.1123595908755006</v>
      </c>
      <c r="AP163" s="26">
        <f t="shared" si="96"/>
        <v>-3.8919661275136175</v>
      </c>
      <c r="AQ163" s="26">
        <f t="shared" si="97"/>
        <v>-13.068117379320155</v>
      </c>
      <c r="AR163" s="25">
        <f t="shared" si="91"/>
        <v>18.562359853877492</v>
      </c>
      <c r="AS163" s="25">
        <f t="shared" si="92"/>
        <v>-26.946600306339011</v>
      </c>
      <c r="AT163" s="56">
        <f t="shared" si="98"/>
        <v>14.388806841034155</v>
      </c>
      <c r="AU163" s="57">
        <f t="shared" si="124"/>
        <v>-90.678430434789021</v>
      </c>
      <c r="AV163" s="26">
        <f t="shared" si="115"/>
        <v>6.5732417429889533E-11</v>
      </c>
      <c r="AW163" s="26">
        <f t="shared" si="116"/>
        <v>2.2290644848114988E-4</v>
      </c>
      <c r="AX163" s="27">
        <f t="shared" si="117"/>
        <v>-6.5732417430386992E-11</v>
      </c>
      <c r="AY163" s="26">
        <f t="shared" si="118"/>
        <v>-2.2290644848114988E-4</v>
      </c>
      <c r="AZ163" s="28">
        <f t="shared" si="125"/>
        <v>-4.9745866557114816E-22</v>
      </c>
      <c r="BA163" s="29">
        <f t="shared" si="126"/>
        <v>0</v>
      </c>
      <c r="BB163" s="5">
        <f t="shared" si="99"/>
        <v>14.388100645774651</v>
      </c>
      <c r="BC163" s="5">
        <f t="shared" si="100"/>
        <v>-91.464639923435655</v>
      </c>
      <c r="BD163" s="5">
        <f t="shared" si="127"/>
        <v>88.535360076564345</v>
      </c>
      <c r="BE163" s="41"/>
      <c r="BF163" s="40">
        <f t="shared" si="128"/>
        <v>14</v>
      </c>
      <c r="BG163" s="40">
        <f t="shared" si="129"/>
        <v>-91</v>
      </c>
      <c r="BH163" s="40">
        <f t="shared" si="130"/>
        <v>89</v>
      </c>
      <c r="BL163" s="26">
        <f t="shared" si="93"/>
        <v>-4.1520619345185237E-6</v>
      </c>
      <c r="BM163" s="26">
        <f t="shared" si="94"/>
        <v>-5.6022483025785774E-2</v>
      </c>
      <c r="BO163" s="238" t="str">
        <f t="shared" si="101"/>
        <v>3890.45144994281i</v>
      </c>
      <c r="BP163" s="238" t="str">
        <f t="shared" si="102"/>
        <v>0.999837978317178-0.012742792447843i</v>
      </c>
      <c r="BQ163" s="238">
        <f t="shared" si="103"/>
        <v>-7.0204319756881272E-4</v>
      </c>
      <c r="BR163" s="238">
        <f t="shared" si="104"/>
        <v>-0.73018700562085115</v>
      </c>
    </row>
    <row r="164" spans="22:70" x14ac:dyDescent="0.3">
      <c r="V164" s="24">
        <v>2.6</v>
      </c>
      <c r="W164" s="32">
        <f t="shared" si="119"/>
        <v>3981.071705534976</v>
      </c>
      <c r="X164" s="25">
        <f t="shared" si="95"/>
        <v>31.048525809863797</v>
      </c>
      <c r="Y164" s="26">
        <f t="shared" si="105"/>
        <v>-12.958561105862223</v>
      </c>
      <c r="Z164" s="26">
        <f t="shared" si="106"/>
        <v>-77.000490010100592</v>
      </c>
      <c r="AA164" s="26">
        <f t="shared" si="107"/>
        <v>1.2054069635138091E-3</v>
      </c>
      <c r="AB164" s="26">
        <f t="shared" si="108"/>
        <v>-0.95452493881109779</v>
      </c>
      <c r="AC164" s="26">
        <f t="shared" si="120"/>
        <v>1.3151925617412535E-6</v>
      </c>
      <c r="AD164" s="26">
        <f t="shared" si="109"/>
        <v>3.1530084725039959E-2</v>
      </c>
      <c r="AE164" s="26">
        <f t="shared" si="121"/>
        <v>18.091171426157651</v>
      </c>
      <c r="AF164" s="26">
        <f t="shared" si="122"/>
        <v>-77.923484864186662</v>
      </c>
      <c r="AG164" s="26">
        <f t="shared" si="88"/>
        <v>63.934760580666506</v>
      </c>
      <c r="AH164" s="26">
        <f t="shared" si="110"/>
        <v>-81.98631871650143</v>
      </c>
      <c r="AI164" s="26">
        <f t="shared" si="111"/>
        <v>-89.995441660193222</v>
      </c>
      <c r="AJ164" s="26">
        <f t="shared" si="123"/>
        <v>14.154346263929241</v>
      </c>
      <c r="AK164" s="26">
        <f t="shared" si="112"/>
        <v>78.696151418532438</v>
      </c>
      <c r="AL164" s="27">
        <f t="shared" si="113"/>
        <v>-2.7164906615559591E-3</v>
      </c>
      <c r="AM164" s="26">
        <f t="shared" si="114"/>
        <v>-1.4328870157873057</v>
      </c>
      <c r="AN164" s="26">
        <f t="shared" si="89"/>
        <v>-1.7488782788590068E-5</v>
      </c>
      <c r="AO164" s="26">
        <f t="shared" si="90"/>
        <v>-0.11497677501222724</v>
      </c>
      <c r="AP164" s="26">
        <f t="shared" si="96"/>
        <v>-3.8999458513500267</v>
      </c>
      <c r="AQ164" s="26">
        <f t="shared" si="97"/>
        <v>-12.847154032460317</v>
      </c>
      <c r="AR164" s="25">
        <f t="shared" si="91"/>
        <v>18.562359853877492</v>
      </c>
      <c r="AS164" s="25">
        <f t="shared" si="92"/>
        <v>-26.946600306339011</v>
      </c>
      <c r="AT164" s="56">
        <f t="shared" si="98"/>
        <v>14.191225574807625</v>
      </c>
      <c r="AU164" s="57">
        <f t="shared" si="124"/>
        <v>-90.770638896646972</v>
      </c>
      <c r="AV164" s="26">
        <f t="shared" si="115"/>
        <v>6.8829837252434701E-11</v>
      </c>
      <c r="AW164" s="26">
        <f t="shared" si="116"/>
        <v>2.2809860666489753E-4</v>
      </c>
      <c r="AX164" s="27">
        <f t="shared" si="117"/>
        <v>-6.8829837252980136E-11</v>
      </c>
      <c r="AY164" s="26">
        <f t="shared" si="118"/>
        <v>-2.2809860666489753E-4</v>
      </c>
      <c r="AZ164" s="28">
        <f t="shared" si="125"/>
        <v>-5.4543514109922376E-22</v>
      </c>
      <c r="BA164" s="29">
        <f t="shared" si="126"/>
        <v>0</v>
      </c>
      <c r="BB164" s="5">
        <f t="shared" si="99"/>
        <v>14.190486100391055</v>
      </c>
      <c r="BC164" s="5">
        <f t="shared" si="100"/>
        <v>-91.575159663127081</v>
      </c>
      <c r="BD164" s="5">
        <f t="shared" si="127"/>
        <v>88.424840336872919</v>
      </c>
      <c r="BE164" s="31"/>
      <c r="BF164" s="40">
        <f t="shared" si="128"/>
        <v>14</v>
      </c>
      <c r="BG164" s="40">
        <f t="shared" si="129"/>
        <v>-92</v>
      </c>
      <c r="BH164" s="40">
        <f t="shared" si="130"/>
        <v>88</v>
      </c>
      <c r="BL164" s="26">
        <f t="shared" si="93"/>
        <v>-4.3477424870592969E-6</v>
      </c>
      <c r="BM164" s="26">
        <f t="shared" si="94"/>
        <v>-5.732741342945144E-2</v>
      </c>
      <c r="BO164" s="238" t="str">
        <f t="shared" si="101"/>
        <v>3981.07170553498i</v>
      </c>
      <c r="BP164" s="238" t="str">
        <f t="shared" si="102"/>
        <v>0.999830343762911-0.0130395108818277i</v>
      </c>
      <c r="BQ164" s="238">
        <f t="shared" si="103"/>
        <v>-7.3512667408084085E-4</v>
      </c>
      <c r="BR164" s="238">
        <f t="shared" si="104"/>
        <v>-0.74719335305066603</v>
      </c>
    </row>
    <row r="165" spans="22:70" x14ac:dyDescent="0.3">
      <c r="V165" s="24">
        <v>2.61</v>
      </c>
      <c r="W165" s="30">
        <f t="shared" si="119"/>
        <v>4073.8027780411271</v>
      </c>
      <c r="X165" s="25">
        <f t="shared" si="95"/>
        <v>31.048525809863797</v>
      </c>
      <c r="Y165" s="26">
        <f t="shared" si="105"/>
        <v>-13.148659463205725</v>
      </c>
      <c r="Z165" s="26">
        <f t="shared" si="106"/>
        <v>-77.286671498532371</v>
      </c>
      <c r="AA165" s="26">
        <f t="shared" si="107"/>
        <v>1.2622077889698573E-3</v>
      </c>
      <c r="AB165" s="26">
        <f t="shared" si="108"/>
        <v>-0.9767544223895519</v>
      </c>
      <c r="AC165" s="26">
        <f t="shared" si="120"/>
        <v>1.3771756663036246E-6</v>
      </c>
      <c r="AD165" s="26">
        <f t="shared" si="109"/>
        <v>3.2264514591657273E-2</v>
      </c>
      <c r="AE165" s="26">
        <f t="shared" si="121"/>
        <v>17.901129931622709</v>
      </c>
      <c r="AF165" s="26">
        <f t="shared" si="122"/>
        <v>-78.231161406330259</v>
      </c>
      <c r="AG165" s="26">
        <f t="shared" si="88"/>
        <v>63.934760580666506</v>
      </c>
      <c r="AH165" s="26">
        <f t="shared" si="110"/>
        <v>-82.186318715264235</v>
      </c>
      <c r="AI165" s="26">
        <f t="shared" si="111"/>
        <v>-89.995545420674631</v>
      </c>
      <c r="AJ165" s="26">
        <f t="shared" si="123"/>
        <v>14.3468298703916</v>
      </c>
      <c r="AK165" s="26">
        <f t="shared" si="112"/>
        <v>78.947051244731682</v>
      </c>
      <c r="AL165" s="27">
        <f t="shared" si="113"/>
        <v>-2.8444730055267623E-3</v>
      </c>
      <c r="AM165" s="26">
        <f t="shared" si="114"/>
        <v>-1.466248837711067</v>
      </c>
      <c r="AN165" s="26">
        <f t="shared" si="89"/>
        <v>-1.8313001991657801E-5</v>
      </c>
      <c r="AO165" s="26">
        <f t="shared" si="90"/>
        <v>-0.11765492070206168</v>
      </c>
      <c r="AP165" s="26">
        <f t="shared" si="96"/>
        <v>-3.9075910502136479</v>
      </c>
      <c r="AQ165" s="26">
        <f t="shared" si="97"/>
        <v>-12.632397934356078</v>
      </c>
      <c r="AR165" s="25">
        <f t="shared" si="91"/>
        <v>18.562359853877492</v>
      </c>
      <c r="AS165" s="25">
        <f t="shared" si="92"/>
        <v>-26.946600306339011</v>
      </c>
      <c r="AT165" s="56">
        <f t="shared" si="98"/>
        <v>13.99353888140906</v>
      </c>
      <c r="AU165" s="57">
        <f t="shared" si="124"/>
        <v>-90.863559340686336</v>
      </c>
      <c r="AV165" s="26">
        <f t="shared" si="115"/>
        <v>7.2073834849893654E-11</v>
      </c>
      <c r="AW165" s="26">
        <f t="shared" si="116"/>
        <v>2.3341170574913545E-4</v>
      </c>
      <c r="AX165" s="27">
        <f t="shared" si="117"/>
        <v>-7.2073834850491706E-11</v>
      </c>
      <c r="AY165" s="26">
        <f t="shared" si="118"/>
        <v>-2.3341170574913545E-4</v>
      </c>
      <c r="AZ165" s="28">
        <f t="shared" si="125"/>
        <v>-5.9805158287583901E-22</v>
      </c>
      <c r="BA165" s="29">
        <f t="shared" si="126"/>
        <v>0</v>
      </c>
      <c r="BB165" s="5">
        <f t="shared" si="99"/>
        <v>13.992764559707199</v>
      </c>
      <c r="BC165" s="5">
        <f t="shared" si="100"/>
        <v>-91.686817774034822</v>
      </c>
      <c r="BD165" s="5">
        <f t="shared" si="127"/>
        <v>88.313182225965178</v>
      </c>
      <c r="BE165" s="41"/>
      <c r="BF165" s="40">
        <f t="shared" si="128"/>
        <v>14</v>
      </c>
      <c r="BG165" s="40">
        <f t="shared" si="129"/>
        <v>-92</v>
      </c>
      <c r="BH165" s="40">
        <f t="shared" si="130"/>
        <v>88</v>
      </c>
      <c r="BL165" s="26">
        <f t="shared" si="93"/>
        <v>-4.5526451698753646E-6</v>
      </c>
      <c r="BM165" s="26">
        <f t="shared" si="94"/>
        <v>-5.8662739505358247E-2</v>
      </c>
      <c r="BO165" s="238" t="str">
        <f t="shared" si="101"/>
        <v>4073.80277804113i</v>
      </c>
      <c r="BP165" s="238" t="str">
        <f t="shared" si="102"/>
        <v>0.999822349527852-0.0133431336734989i</v>
      </c>
      <c r="BQ165" s="238">
        <f t="shared" si="103"/>
        <v>-7.6976905669264451E-4</v>
      </c>
      <c r="BR165" s="238">
        <f t="shared" si="104"/>
        <v>-0.76459569384313797</v>
      </c>
    </row>
    <row r="166" spans="22:70" x14ac:dyDescent="0.3">
      <c r="V166" s="24">
        <v>2.62</v>
      </c>
      <c r="W166" s="32">
        <f t="shared" si="119"/>
        <v>4168.6938347033574</v>
      </c>
      <c r="X166" s="25">
        <f t="shared" si="95"/>
        <v>31.048525809863797</v>
      </c>
      <c r="Y166" s="26">
        <f t="shared" si="105"/>
        <v>-13.339182347243154</v>
      </c>
      <c r="Z166" s="26">
        <f t="shared" si="106"/>
        <v>-77.566963304936181</v>
      </c>
      <c r="AA166" s="26">
        <f t="shared" si="107"/>
        <v>1.3216847586349665E-3</v>
      </c>
      <c r="AB166" s="26">
        <f t="shared" si="108"/>
        <v>-0.99950139266910443</v>
      </c>
      <c r="AC166" s="26">
        <f t="shared" si="120"/>
        <v>1.4420799454166533E-6</v>
      </c>
      <c r="AD166" s="26">
        <f t="shared" si="109"/>
        <v>3.30160515165107E-2</v>
      </c>
      <c r="AE166" s="26">
        <f t="shared" si="121"/>
        <v>17.710666589459226</v>
      </c>
      <c r="AF166" s="26">
        <f t="shared" si="122"/>
        <v>-78.533448646088772</v>
      </c>
      <c r="AG166" s="26">
        <f t="shared" si="88"/>
        <v>63.934760580666506</v>
      </c>
      <c r="AH166" s="26">
        <f t="shared" si="110"/>
        <v>-82.386318714082734</v>
      </c>
      <c r="AI166" s="26">
        <f t="shared" si="111"/>
        <v>-89.995646819279159</v>
      </c>
      <c r="AJ166" s="26">
        <f t="shared" si="123"/>
        <v>14.539639606199483</v>
      </c>
      <c r="AK166" s="26">
        <f t="shared" si="112"/>
        <v>79.192655357709484</v>
      </c>
      <c r="AL166" s="27">
        <f t="shared" si="113"/>
        <v>-2.9784829293451141E-3</v>
      </c>
      <c r="AM166" s="26">
        <f t="shared" si="114"/>
        <v>-1.5003867266703621</v>
      </c>
      <c r="AN166" s="26">
        <f t="shared" si="89"/>
        <v>-1.9176065280923605E-5</v>
      </c>
      <c r="AO166" s="26">
        <f t="shared" si="90"/>
        <v>-0.12039544788646066</v>
      </c>
      <c r="AP166" s="26">
        <f t="shared" si="96"/>
        <v>-3.9149161862113711</v>
      </c>
      <c r="AQ166" s="26">
        <f t="shared" si="97"/>
        <v>-12.423773636126498</v>
      </c>
      <c r="AR166" s="25">
        <f t="shared" si="91"/>
        <v>18.562359853877492</v>
      </c>
      <c r="AS166" s="25">
        <f t="shared" si="92"/>
        <v>-26.946600306339011</v>
      </c>
      <c r="AT166" s="56">
        <f t="shared" si="98"/>
        <v>13.795750403247855</v>
      </c>
      <c r="AU166" s="57">
        <f t="shared" si="124"/>
        <v>-90.95722228221527</v>
      </c>
      <c r="AV166" s="26">
        <f t="shared" si="115"/>
        <v>7.5472124841998581E-11</v>
      </c>
      <c r="AW166" s="26">
        <f t="shared" si="116"/>
        <v>2.3884856280932562E-4</v>
      </c>
      <c r="AX166" s="27">
        <f t="shared" si="117"/>
        <v>-7.5472124842654354E-11</v>
      </c>
      <c r="AY166" s="26">
        <f t="shared" si="118"/>
        <v>-2.3884856280932562E-4</v>
      </c>
      <c r="AZ166" s="28">
        <f t="shared" si="125"/>
        <v>-6.5577327999555497E-22</v>
      </c>
      <c r="BA166" s="29">
        <f t="shared" si="126"/>
        <v>0</v>
      </c>
      <c r="BB166" s="5">
        <f t="shared" si="99"/>
        <v>13.794939592254911</v>
      </c>
      <c r="BC166" s="5">
        <f t="shared" si="100"/>
        <v>-91.799654693660841</v>
      </c>
      <c r="BD166" s="5">
        <f t="shared" si="127"/>
        <v>88.200345306339159</v>
      </c>
      <c r="BE166" s="31"/>
      <c r="BF166" s="40">
        <f t="shared" si="128"/>
        <v>14</v>
      </c>
      <c r="BG166" s="40">
        <f t="shared" si="129"/>
        <v>-92</v>
      </c>
      <c r="BH166" s="40">
        <f t="shared" si="130"/>
        <v>88</v>
      </c>
      <c r="BL166" s="26">
        <f t="shared" si="93"/>
        <v>-4.7672046091400763E-6</v>
      </c>
      <c r="BM166" s="26">
        <f t="shared" si="94"/>
        <v>-6.002916925526125E-2</v>
      </c>
      <c r="BO166" s="238" t="str">
        <f t="shared" si="101"/>
        <v>4168.69383470336i</v>
      </c>
      <c r="BP166" s="238" t="str">
        <f t="shared" si="102"/>
        <v>0.999813978672792-0.0136538211382433i</v>
      </c>
      <c r="BQ166" s="238">
        <f t="shared" si="103"/>
        <v>-8.0604378833340473E-4</v>
      </c>
      <c r="BR166" s="238">
        <f t="shared" si="104"/>
        <v>-0.78240324219031299</v>
      </c>
    </row>
    <row r="167" spans="22:70" x14ac:dyDescent="0.3">
      <c r="V167" s="24">
        <v>2.63</v>
      </c>
      <c r="W167" s="30">
        <f t="shared" si="119"/>
        <v>4265.7951880159289</v>
      </c>
      <c r="X167" s="25">
        <f t="shared" si="95"/>
        <v>31.048525809863797</v>
      </c>
      <c r="Y167" s="26">
        <f t="shared" si="105"/>
        <v>-13.530112425208703</v>
      </c>
      <c r="Z167" s="26">
        <f t="shared" si="106"/>
        <v>-77.841460356213389</v>
      </c>
      <c r="AA167" s="26">
        <f t="shared" si="107"/>
        <v>1.3839639185052426E-3</v>
      </c>
      <c r="AB167" s="26">
        <f t="shared" si="108"/>
        <v>-1.0227778816956363</v>
      </c>
      <c r="AC167" s="26">
        <f t="shared" si="120"/>
        <v>1.5100430683087027E-6</v>
      </c>
      <c r="AD167" s="26">
        <f t="shared" si="109"/>
        <v>3.3785093973390454E-2</v>
      </c>
      <c r="AE167" s="26">
        <f t="shared" si="121"/>
        <v>17.519798858616667</v>
      </c>
      <c r="AF167" s="26">
        <f t="shared" si="122"/>
        <v>-78.830453143935628</v>
      </c>
      <c r="AG167" s="26">
        <f t="shared" si="88"/>
        <v>63.934760580666506</v>
      </c>
      <c r="AH167" s="26">
        <f t="shared" si="110"/>
        <v>-82.58631871295438</v>
      </c>
      <c r="AI167" s="26">
        <f t="shared" si="111"/>
        <v>-89.995745909769667</v>
      </c>
      <c r="AJ167" s="26">
        <f t="shared" si="123"/>
        <v>14.732761826603667</v>
      </c>
      <c r="AK167" s="26">
        <f t="shared" si="112"/>
        <v>79.433057858902558</v>
      </c>
      <c r="AL167" s="27">
        <f t="shared" si="113"/>
        <v>-3.1188041143873899E-3</v>
      </c>
      <c r="AM167" s="26">
        <f t="shared" si="114"/>
        <v>-1.535318686018716</v>
      </c>
      <c r="AN167" s="26">
        <f t="shared" si="89"/>
        <v>-2.0079803305173183E-5</v>
      </c>
      <c r="AO167" s="26">
        <f t="shared" si="90"/>
        <v>-0.12319980957902459</v>
      </c>
      <c r="AP167" s="26">
        <f t="shared" si="96"/>
        <v>-3.9219351896018995</v>
      </c>
      <c r="AQ167" s="26">
        <f t="shared" si="97"/>
        <v>-12.221206546464849</v>
      </c>
      <c r="AR167" s="25">
        <f t="shared" si="91"/>
        <v>18.562359853877492</v>
      </c>
      <c r="AS167" s="25">
        <f t="shared" si="92"/>
        <v>-26.946600306339011</v>
      </c>
      <c r="AT167" s="56">
        <f t="shared" si="98"/>
        <v>13.597863669014767</v>
      </c>
      <c r="AU167" s="57">
        <f t="shared" si="124"/>
        <v>-91.05165969040047</v>
      </c>
      <c r="AV167" s="26">
        <f t="shared" si="115"/>
        <v>7.9028564538615459E-11</v>
      </c>
      <c r="AW167" s="26">
        <f t="shared" si="116"/>
        <v>2.4441206053904568E-4</v>
      </c>
      <c r="AX167" s="27">
        <f t="shared" si="117"/>
        <v>-7.9028564539334499E-11</v>
      </c>
      <c r="AY167" s="26">
        <f t="shared" si="118"/>
        <v>-2.4441206053904568E-4</v>
      </c>
      <c r="AZ167" s="28">
        <f t="shared" si="125"/>
        <v>-7.1903967215879045E-22</v>
      </c>
      <c r="BA167" s="29">
        <f t="shared" si="126"/>
        <v>0</v>
      </c>
      <c r="BB167" s="5">
        <f t="shared" si="99"/>
        <v>13.59701464936818</v>
      </c>
      <c r="BC167" s="5">
        <f t="shared" si="100"/>
        <v>-91.913712543790965</v>
      </c>
      <c r="BD167" s="5">
        <f t="shared" si="127"/>
        <v>88.086287456209035</v>
      </c>
      <c r="BE167" s="41"/>
      <c r="BF167" s="40">
        <f t="shared" si="128"/>
        <v>14</v>
      </c>
      <c r="BG167" s="40">
        <f t="shared" si="129"/>
        <v>-92</v>
      </c>
      <c r="BH167" s="40">
        <f t="shared" si="130"/>
        <v>88</v>
      </c>
      <c r="BL167" s="26">
        <f t="shared" si="93"/>
        <v>-4.9918759124638186E-6</v>
      </c>
      <c r="BM167" s="26">
        <f t="shared" si="94"/>
        <v>-6.14274271720796E-2</v>
      </c>
      <c r="BO167" s="238" t="str">
        <f t="shared" si="101"/>
        <v>4265.79518801593i</v>
      </c>
      <c r="BP167" s="238" t="str">
        <f t="shared" si="102"/>
        <v>0.999805213461361-0.0139717372893822i</v>
      </c>
      <c r="BQ167" s="238">
        <f t="shared" si="103"/>
        <v>-8.4402777067480003E-4</v>
      </c>
      <c r="BR167" s="238">
        <f t="shared" si="104"/>
        <v>-0.8006254262184237</v>
      </c>
    </row>
    <row r="168" spans="22:70" x14ac:dyDescent="0.3">
      <c r="V168" s="24">
        <v>2.64</v>
      </c>
      <c r="W168" s="32">
        <f t="shared" si="119"/>
        <v>4365.1583224016622</v>
      </c>
      <c r="X168" s="25">
        <f t="shared" si="95"/>
        <v>31.048525809863797</v>
      </c>
      <c r="Y168" s="26">
        <f t="shared" si="105"/>
        <v>-13.721432998745478</v>
      </c>
      <c r="Z168" s="26">
        <f t="shared" si="106"/>
        <v>-78.110257768005511</v>
      </c>
      <c r="AA168" s="26">
        <f t="shared" si="107"/>
        <v>1.4491772475386658E-3</v>
      </c>
      <c r="AB168" s="26">
        <f t="shared" si="108"/>
        <v>-1.0465962002216542</v>
      </c>
      <c r="AC168" s="26">
        <f t="shared" si="120"/>
        <v>1.5812091921947042E-6</v>
      </c>
      <c r="AD168" s="26">
        <f t="shared" si="109"/>
        <v>3.4572049717677668E-2</v>
      </c>
      <c r="AE168" s="26">
        <f t="shared" si="121"/>
        <v>17.328543569575054</v>
      </c>
      <c r="AF168" s="26">
        <f t="shared" si="122"/>
        <v>-79.122281918509486</v>
      </c>
      <c r="AG168" s="26">
        <f t="shared" si="88"/>
        <v>63.934760580666506</v>
      </c>
      <c r="AH168" s="26">
        <f t="shared" si="110"/>
        <v>-82.786318711876845</v>
      </c>
      <c r="AI168" s="26">
        <f t="shared" si="111"/>
        <v>-89.995842744685277</v>
      </c>
      <c r="AJ168" s="26">
        <f t="shared" si="123"/>
        <v>14.9261834146286</v>
      </c>
      <c r="AK168" s="26">
        <f t="shared" si="112"/>
        <v>79.66835233840186</v>
      </c>
      <c r="AL168" s="27">
        <f t="shared" si="113"/>
        <v>-3.265733573964349E-3</v>
      </c>
      <c r="AM168" s="26">
        <f t="shared" si="114"/>
        <v>-1.5710631332082692</v>
      </c>
      <c r="AN168" s="26">
        <f t="shared" si="89"/>
        <v>-2.1026132990203063E-5</v>
      </c>
      <c r="AO168" s="26">
        <f t="shared" si="90"/>
        <v>-0.12606949263566616</v>
      </c>
      <c r="AP168" s="26">
        <f t="shared" si="96"/>
        <v>-3.9286614762886942</v>
      </c>
      <c r="AQ168" s="26">
        <f t="shared" si="97"/>
        <v>-12.024623032127353</v>
      </c>
      <c r="AR168" s="25">
        <f t="shared" si="91"/>
        <v>18.562359853877492</v>
      </c>
      <c r="AS168" s="25">
        <f t="shared" si="92"/>
        <v>-26.946600306339011</v>
      </c>
      <c r="AT168" s="56">
        <f t="shared" si="98"/>
        <v>13.39988209328636</v>
      </c>
      <c r="AU168" s="57">
        <f t="shared" si="124"/>
        <v>-91.146904950636838</v>
      </c>
      <c r="AV168" s="26">
        <f t="shared" si="115"/>
        <v>8.2752797214409574E-11</v>
      </c>
      <c r="AW168" s="26">
        <f t="shared" si="116"/>
        <v>2.5010514877843345E-4</v>
      </c>
      <c r="AX168" s="27">
        <f t="shared" si="117"/>
        <v>-8.2752797215197981E-11</v>
      </c>
      <c r="AY168" s="26">
        <f t="shared" si="118"/>
        <v>-2.5010514877843345E-4</v>
      </c>
      <c r="AZ168" s="28">
        <f t="shared" si="125"/>
        <v>-7.884065213396045E-22</v>
      </c>
      <c r="BA168" s="29">
        <f t="shared" si="126"/>
        <v>0</v>
      </c>
      <c r="BB168" s="5">
        <f t="shared" si="99"/>
        <v>13.398993064623843</v>
      </c>
      <c r="BC168" s="5">
        <f t="shared" si="100"/>
        <v>-92.029035098182462</v>
      </c>
      <c r="BD168" s="5">
        <f t="shared" si="127"/>
        <v>87.970964901817538</v>
      </c>
      <c r="BE168" s="31"/>
      <c r="BF168" s="40">
        <f t="shared" si="128"/>
        <v>13</v>
      </c>
      <c r="BG168" s="40">
        <f t="shared" si="129"/>
        <v>-92</v>
      </c>
      <c r="BH168" s="40">
        <f t="shared" si="130"/>
        <v>88</v>
      </c>
      <c r="BL168" s="26">
        <f t="shared" si="93"/>
        <v>-5.2271356332297825E-6</v>
      </c>
      <c r="BM168" s="26">
        <f t="shared" si="94"/>
        <v>-6.2858254624003101E-2</v>
      </c>
      <c r="BO168" s="238" t="str">
        <f t="shared" si="101"/>
        <v>4365.15832240166i</v>
      </c>
      <c r="BP168" s="238" t="str">
        <f t="shared" si="102"/>
        <v>0.999796035322572-0.0142970499217153i</v>
      </c>
      <c r="BQ168" s="238">
        <f t="shared" si="103"/>
        <v>-8.8380152688399523E-4</v>
      </c>
      <c r="BR168" s="238">
        <f t="shared" si="104"/>
        <v>-0.81927189292162228</v>
      </c>
    </row>
    <row r="169" spans="22:70" x14ac:dyDescent="0.3">
      <c r="V169" s="24">
        <v>2.65</v>
      </c>
      <c r="W169" s="30">
        <f t="shared" si="119"/>
        <v>4466.8359215096334</v>
      </c>
      <c r="X169" s="25">
        <f t="shared" si="95"/>
        <v>31.048525809863797</v>
      </c>
      <c r="Y169" s="26">
        <f t="shared" si="105"/>
        <v>-13.913127986905282</v>
      </c>
      <c r="Z169" s="26">
        <f t="shared" si="106"/>
        <v>-78.373450710082523</v>
      </c>
      <c r="AA169" s="26">
        <f t="shared" si="107"/>
        <v>1.5174629365484527E-3</v>
      </c>
      <c r="AB169" s="26">
        <f t="shared" si="108"/>
        <v>-1.0709689440870638</v>
      </c>
      <c r="AC169" s="26">
        <f t="shared" si="120"/>
        <v>1.6557292727887676E-6</v>
      </c>
      <c r="AD169" s="26">
        <f t="shared" si="109"/>
        <v>3.5377336002536189E-2</v>
      </c>
      <c r="AE169" s="26">
        <f t="shared" si="121"/>
        <v>17.136916941624335</v>
      </c>
      <c r="AF169" s="26">
        <f t="shared" si="122"/>
        <v>-79.409042318167053</v>
      </c>
      <c r="AG169" s="26">
        <f t="shared" si="88"/>
        <v>63.934760580666506</v>
      </c>
      <c r="AH169" s="26">
        <f t="shared" si="110"/>
        <v>-82.986318710847797</v>
      </c>
      <c r="AI169" s="26">
        <f t="shared" si="111"/>
        <v>-89.995937375369124</v>
      </c>
      <c r="AJ169" s="26">
        <f t="shared" si="123"/>
        <v>15.119891764348335</v>
      </c>
      <c r="AK169" s="26">
        <f t="shared" si="112"/>
        <v>79.898631791559723</v>
      </c>
      <c r="AL169" s="27">
        <f t="shared" si="113"/>
        <v>-3.4195822780158295E-3</v>
      </c>
      <c r="AM169" s="26">
        <f t="shared" si="114"/>
        <v>-1.6076389090606595</v>
      </c>
      <c r="AN169" s="26">
        <f t="shared" si="89"/>
        <v>-2.2017061596857775E-5</v>
      </c>
      <c r="AO169" s="26">
        <f t="shared" si="90"/>
        <v>-0.12900601854270369</v>
      </c>
      <c r="AP169" s="26">
        <f t="shared" si="96"/>
        <v>-3.9351079651725693</v>
      </c>
      <c r="AQ169" s="26">
        <f t="shared" si="97"/>
        <v>-11.833950511412764</v>
      </c>
      <c r="AR169" s="25">
        <f t="shared" si="91"/>
        <v>18.562359853877492</v>
      </c>
      <c r="AS169" s="25">
        <f t="shared" si="92"/>
        <v>-26.946600306339011</v>
      </c>
      <c r="AT169" s="56">
        <f t="shared" si="98"/>
        <v>13.201808976451765</v>
      </c>
      <c r="AU169" s="57">
        <f t="shared" si="124"/>
        <v>-91.242992829579819</v>
      </c>
      <c r="AV169" s="26">
        <f t="shared" si="115"/>
        <v>8.6654466144046123E-11</v>
      </c>
      <c r="AW169" s="26">
        <f t="shared" si="116"/>
        <v>2.5593084607822975E-4</v>
      </c>
      <c r="AX169" s="27">
        <f t="shared" si="117"/>
        <v>-8.665446614491063E-11</v>
      </c>
      <c r="AY169" s="26">
        <f t="shared" si="118"/>
        <v>-2.5593084607822975E-4</v>
      </c>
      <c r="AZ169" s="28">
        <f t="shared" si="125"/>
        <v>-8.6450713769448305E-22</v>
      </c>
      <c r="BA169" s="29">
        <f t="shared" si="126"/>
        <v>0</v>
      </c>
      <c r="BB169" s="5">
        <f t="shared" si="99"/>
        <v>13.200878053596902</v>
      </c>
      <c r="BC169" s="5">
        <f t="shared" si="100"/>
        <v>-92.145667753034445</v>
      </c>
      <c r="BD169" s="5">
        <f t="shared" si="127"/>
        <v>87.854332246965555</v>
      </c>
      <c r="BE169" s="41"/>
      <c r="BF169" s="40">
        <f t="shared" si="128"/>
        <v>13</v>
      </c>
      <c r="BG169" s="40">
        <f t="shared" si="129"/>
        <v>-92</v>
      </c>
      <c r="BH169" s="40">
        <f t="shared" si="130"/>
        <v>88</v>
      </c>
      <c r="BL169" s="26">
        <f t="shared" si="93"/>
        <v>-5.4734827918258505E-6</v>
      </c>
      <c r="BM169" s="26">
        <f t="shared" si="94"/>
        <v>-6.4322410247543427E-2</v>
      </c>
      <c r="BO169" s="238" t="str">
        <f t="shared" si="101"/>
        <v>4466.83592150963i</v>
      </c>
      <c r="BP169" s="238" t="str">
        <f t="shared" si="102"/>
        <v>0.999786424811607-0.0146299306968252i</v>
      </c>
      <c r="BQ169" s="238">
        <f t="shared" si="103"/>
        <v>-9.2544937207068552E-4</v>
      </c>
      <c r="BR169" s="238">
        <f t="shared" si="104"/>
        <v>-0.83835251320708992</v>
      </c>
    </row>
    <row r="170" spans="22:70" x14ac:dyDescent="0.3">
      <c r="V170" s="24">
        <v>2.66</v>
      </c>
      <c r="W170" s="32">
        <f t="shared" si="119"/>
        <v>4570.8818961487559</v>
      </c>
      <c r="X170" s="25">
        <f t="shared" si="95"/>
        <v>31.048525809863797</v>
      </c>
      <c r="Y170" s="26">
        <f t="shared" si="105"/>
        <v>-14.10518190904831</v>
      </c>
      <c r="Z170" s="26">
        <f t="shared" si="106"/>
        <v>-78.63113428090071</v>
      </c>
      <c r="AA170" s="26">
        <f t="shared" si="107"/>
        <v>1.5889656801787136E-3</v>
      </c>
      <c r="AB170" s="26">
        <f t="shared" si="108"/>
        <v>-1.095909000740646</v>
      </c>
      <c r="AC170" s="26">
        <f t="shared" si="120"/>
        <v>1.733761372888062E-6</v>
      </c>
      <c r="AD170" s="26">
        <f t="shared" si="109"/>
        <v>3.6201379800140154E-2</v>
      </c>
      <c r="AE170" s="26">
        <f t="shared" si="121"/>
        <v>16.944934600257035</v>
      </c>
      <c r="AF170" s="26">
        <f t="shared" si="122"/>
        <v>-79.69084190184121</v>
      </c>
      <c r="AG170" s="26">
        <f t="shared" si="88"/>
        <v>63.934760580666506</v>
      </c>
      <c r="AH170" s="26">
        <f t="shared" si="110"/>
        <v>-83.186318709865063</v>
      </c>
      <c r="AI170" s="26">
        <f t="shared" si="111"/>
        <v>-89.99602985199563</v>
      </c>
      <c r="AJ170" s="26">
        <f t="shared" si="123"/>
        <v>15.313874764365769</v>
      </c>
      <c r="AK170" s="26">
        <f t="shared" si="112"/>
        <v>80.123988542450689</v>
      </c>
      <c r="AL170" s="27">
        <f t="shared" si="113"/>
        <v>-3.5806758068992793E-3</v>
      </c>
      <c r="AM170" s="26">
        <f t="shared" si="114"/>
        <v>-1.6450652872271896</v>
      </c>
      <c r="AN170" s="26">
        <f t="shared" si="89"/>
        <v>-2.3054690987375899E-5</v>
      </c>
      <c r="AO170" s="26">
        <f t="shared" si="90"/>
        <v>-0.13201094422329865</v>
      </c>
      <c r="AP170" s="26">
        <f t="shared" si="96"/>
        <v>-3.9412870953306745</v>
      </c>
      <c r="AQ170" s="26">
        <f t="shared" si="97"/>
        <v>-11.649117540995428</v>
      </c>
      <c r="AR170" s="25">
        <f t="shared" si="91"/>
        <v>18.562359853877492</v>
      </c>
      <c r="AS170" s="25">
        <f t="shared" si="92"/>
        <v>-26.946600306339011</v>
      </c>
      <c r="AT170" s="56">
        <f t="shared" si="98"/>
        <v>13.003647504926361</v>
      </c>
      <c r="AU170" s="57">
        <f t="shared" si="124"/>
        <v>-91.339959442836644</v>
      </c>
      <c r="AV170" s="26">
        <f t="shared" si="115"/>
        <v>9.0737428637391042E-11</v>
      </c>
      <c r="AW170" s="26">
        <f t="shared" si="116"/>
        <v>2.6189224130025485E-4</v>
      </c>
      <c r="AX170" s="27">
        <f t="shared" si="117"/>
        <v>-9.073742863833894E-11</v>
      </c>
      <c r="AY170" s="26">
        <f t="shared" si="118"/>
        <v>-2.6189224130025485E-4</v>
      </c>
      <c r="AZ170" s="28">
        <f t="shared" si="125"/>
        <v>-9.4789728319748515E-22</v>
      </c>
      <c r="BA170" s="29">
        <f t="shared" si="126"/>
        <v>0</v>
      </c>
      <c r="BB170" s="5">
        <f t="shared" si="99"/>
        <v>13.002672713894764</v>
      </c>
      <c r="BC170" s="5">
        <f t="shared" si="100"/>
        <v>-92.263657500240242</v>
      </c>
      <c r="BD170" s="5">
        <f t="shared" si="127"/>
        <v>87.736342499759758</v>
      </c>
      <c r="BE170" s="31"/>
      <c r="BF170" s="40">
        <f t="shared" si="128"/>
        <v>13</v>
      </c>
      <c r="BG170" s="40">
        <f t="shared" si="129"/>
        <v>-92</v>
      </c>
      <c r="BH170" s="40">
        <f t="shared" si="130"/>
        <v>88</v>
      </c>
      <c r="BL170" s="26">
        <f t="shared" si="93"/>
        <v>-5.7314399180925494E-6</v>
      </c>
      <c r="BM170" s="26">
        <f t="shared" si="94"/>
        <v>-6.5820670349739194E-2</v>
      </c>
      <c r="BO170" s="238" t="str">
        <f t="shared" si="101"/>
        <v>4570.88189614876i</v>
      </c>
      <c r="BP170" s="238" t="str">
        <f t="shared" si="102"/>
        <v>0.999776361568769-0.0149705552301705i</v>
      </c>
      <c r="BQ170" s="238">
        <f t="shared" si="103"/>
        <v>-9.6905959167822105E-4</v>
      </c>
      <c r="BR170" s="238">
        <f t="shared" si="104"/>
        <v>-0.85787738705386696</v>
      </c>
    </row>
    <row r="171" spans="22:70" x14ac:dyDescent="0.3">
      <c r="V171" s="24">
        <v>2.67</v>
      </c>
      <c r="W171" s="30">
        <f t="shared" si="119"/>
        <v>4677.3514128719835</v>
      </c>
      <c r="X171" s="25">
        <f t="shared" si="95"/>
        <v>31.048525809863797</v>
      </c>
      <c r="Y171" s="26">
        <f t="shared" si="105"/>
        <v>-14.297579867705704</v>
      </c>
      <c r="Z171" s="26">
        <f t="shared" si="106"/>
        <v>-78.883403390955763</v>
      </c>
      <c r="AA171" s="26">
        <f t="shared" si="107"/>
        <v>1.6638369825615338E-3</v>
      </c>
      <c r="AB171" s="26">
        <f t="shared" si="108"/>
        <v>-1.1214295559049381</v>
      </c>
      <c r="AC171" s="26">
        <f t="shared" si="120"/>
        <v>1.8154710133870081E-6</v>
      </c>
      <c r="AD171" s="26">
        <f t="shared" si="109"/>
        <v>3.7044618028054081E-2</v>
      </c>
      <c r="AE171" s="26">
        <f t="shared" si="121"/>
        <v>16.752611594611668</v>
      </c>
      <c r="AF171" s="26">
        <f t="shared" si="122"/>
        <v>-79.967788328832654</v>
      </c>
      <c r="AG171" s="26">
        <f t="shared" si="88"/>
        <v>63.934760580666506</v>
      </c>
      <c r="AH171" s="26">
        <f t="shared" si="110"/>
        <v>-83.386318708926552</v>
      </c>
      <c r="AI171" s="26">
        <f t="shared" si="111"/>
        <v>-89.996120223597146</v>
      </c>
      <c r="AJ171" s="26">
        <f t="shared" si="123"/>
        <v>15.508120781526063</v>
      </c>
      <c r="AK171" s="26">
        <f t="shared" si="112"/>
        <v>80.344514173834114</v>
      </c>
      <c r="AL171" s="27">
        <f t="shared" si="113"/>
        <v>-3.7493550356200492E-3</v>
      </c>
      <c r="AM171" s="26">
        <f t="shared" si="114"/>
        <v>-1.6833619838407681</v>
      </c>
      <c r="AN171" s="26">
        <f t="shared" si="89"/>
        <v>-2.4141222079795595E-5</v>
      </c>
      <c r="AO171" s="26">
        <f t="shared" si="90"/>
        <v>-0.13508586286266144</v>
      </c>
      <c r="AP171" s="26">
        <f t="shared" si="96"/>
        <v>-3.9472108429916828</v>
      </c>
      <c r="AQ171" s="26">
        <f t="shared" si="97"/>
        <v>-11.470053896466462</v>
      </c>
      <c r="AR171" s="25">
        <f t="shared" si="91"/>
        <v>18.562359853877492</v>
      </c>
      <c r="AS171" s="25">
        <f t="shared" si="92"/>
        <v>-26.946600306339011</v>
      </c>
      <c r="AT171" s="56">
        <f t="shared" si="98"/>
        <v>12.805400751619985</v>
      </c>
      <c r="AU171" s="57">
        <f t="shared" si="124"/>
        <v>-91.437842225299121</v>
      </c>
      <c r="AV171" s="26">
        <f t="shared" si="115"/>
        <v>9.5013256624042602E-11</v>
      </c>
      <c r="AW171" s="26">
        <f t="shared" si="116"/>
        <v>2.6799249525516293E-4</v>
      </c>
      <c r="AX171" s="27">
        <f t="shared" si="117"/>
        <v>-9.5013256625081941E-11</v>
      </c>
      <c r="AY171" s="26">
        <f t="shared" si="118"/>
        <v>-2.6799249525516293E-4</v>
      </c>
      <c r="AZ171" s="28">
        <f t="shared" si="125"/>
        <v>-1.0393395149758081E-21</v>
      </c>
      <c r="BA171" s="29">
        <f t="shared" si="126"/>
        <v>0</v>
      </c>
      <c r="BB171" s="5">
        <f t="shared" si="99"/>
        <v>12.804380025437563</v>
      </c>
      <c r="BC171" s="5">
        <f t="shared" si="100"/>
        <v>-92.38305290340665</v>
      </c>
      <c r="BD171" s="5">
        <f t="shared" si="127"/>
        <v>87.61694709659335</v>
      </c>
      <c r="BE171" s="41"/>
      <c r="BF171" s="40">
        <f t="shared" si="128"/>
        <v>13</v>
      </c>
      <c r="BG171" s="40">
        <f t="shared" si="129"/>
        <v>-92</v>
      </c>
      <c r="BH171" s="40">
        <f t="shared" si="130"/>
        <v>88</v>
      </c>
      <c r="BL171" s="26">
        <f t="shared" si="93"/>
        <v>-6.0015541718825111E-6</v>
      </c>
      <c r="BM171" s="26">
        <f t="shared" si="94"/>
        <v>-6.7353829319727443E-2</v>
      </c>
      <c r="BO171" s="238" t="str">
        <f t="shared" si="101"/>
        <v>4677.35141287198i</v>
      </c>
      <c r="BP171" s="238" t="str">
        <f t="shared" si="102"/>
        <v>0.999765824276519-0.0153191031799955i</v>
      </c>
      <c r="BQ171" s="238">
        <f t="shared" si="103"/>
        <v>-1.0147246282493838E-3</v>
      </c>
      <c r="BR171" s="238">
        <f t="shared" si="104"/>
        <v>-0.87785684878780457</v>
      </c>
    </row>
    <row r="172" spans="22:70" x14ac:dyDescent="0.3">
      <c r="V172" s="24">
        <v>2.68</v>
      </c>
      <c r="W172" s="32">
        <f t="shared" si="119"/>
        <v>4786.3009232263885</v>
      </c>
      <c r="X172" s="25">
        <f t="shared" si="95"/>
        <v>31.048525809863797</v>
      </c>
      <c r="Y172" s="26">
        <f t="shared" si="105"/>
        <v>-14.490307531462179</v>
      </c>
      <c r="Z172" s="26">
        <f t="shared" si="106"/>
        <v>-79.130352654555665</v>
      </c>
      <c r="AA172" s="26">
        <f t="shared" si="107"/>
        <v>1.7422354772964031E-3</v>
      </c>
      <c r="AB172" s="26">
        <f t="shared" si="108"/>
        <v>-1.1475441003872648</v>
      </c>
      <c r="AC172" s="26">
        <f t="shared" si="120"/>
        <v>1.9010315069334886E-6</v>
      </c>
      <c r="AD172" s="26">
        <f t="shared" si="109"/>
        <v>3.7907497780886104E-2</v>
      </c>
      <c r="AE172" s="26">
        <f t="shared" si="121"/>
        <v>16.559962414910419</v>
      </c>
      <c r="AF172" s="26">
        <f t="shared" si="122"/>
        <v>-80.239989257162037</v>
      </c>
      <c r="AG172" s="26">
        <f t="shared" si="88"/>
        <v>63.934760580666506</v>
      </c>
      <c r="AH172" s="26">
        <f t="shared" si="110"/>
        <v>-83.586318708030305</v>
      </c>
      <c r="AI172" s="26">
        <f t="shared" si="111"/>
        <v>-89.996208538089888</v>
      </c>
      <c r="AJ172" s="26">
        <f t="shared" si="123"/>
        <v>15.702618644891306</v>
      </c>
      <c r="AK172" s="26">
        <f t="shared" si="112"/>
        <v>80.5602994632753</v>
      </c>
      <c r="AL172" s="27">
        <f t="shared" si="113"/>
        <v>-3.9259768498679905E-3</v>
      </c>
      <c r="AM172" s="26">
        <f t="shared" si="114"/>
        <v>-1.7225491673621027</v>
      </c>
      <c r="AN172" s="26">
        <f t="shared" si="89"/>
        <v>-2.5278959512600525E-5</v>
      </c>
      <c r="AO172" s="26">
        <f t="shared" si="90"/>
        <v>-0.13823240475246484</v>
      </c>
      <c r="AP172" s="26">
        <f t="shared" si="96"/>
        <v>-3.9528907382818739</v>
      </c>
      <c r="AQ172" s="26">
        <f t="shared" si="97"/>
        <v>-11.296690646929157</v>
      </c>
      <c r="AR172" s="25">
        <f t="shared" si="91"/>
        <v>18.562359853877492</v>
      </c>
      <c r="AS172" s="25">
        <f t="shared" si="92"/>
        <v>-26.946600306339011</v>
      </c>
      <c r="AT172" s="56">
        <f t="shared" si="98"/>
        <v>12.607071676628546</v>
      </c>
      <c r="AU172" s="57">
        <f t="shared" si="124"/>
        <v>-91.536679904091187</v>
      </c>
      <c r="AV172" s="26">
        <f t="shared" si="115"/>
        <v>9.9491593378665932E-11</v>
      </c>
      <c r="AW172" s="26">
        <f t="shared" si="116"/>
        <v>2.7423484237834741E-4</v>
      </c>
      <c r="AX172" s="27">
        <f t="shared" si="117"/>
        <v>-9.9491593379805554E-11</v>
      </c>
      <c r="AY172" s="26">
        <f t="shared" si="118"/>
        <v>-2.7423484237834741E-4</v>
      </c>
      <c r="AZ172" s="28">
        <f t="shared" si="125"/>
        <v>-1.1396222395507916E-21</v>
      </c>
      <c r="BA172" s="29">
        <f t="shared" si="126"/>
        <v>0</v>
      </c>
      <c r="BB172" s="5">
        <f t="shared" si="99"/>
        <v>12.606002850952965</v>
      </c>
      <c r="BC172" s="5">
        <f t="shared" si="100"/>
        <v>-92.503904076616124</v>
      </c>
      <c r="BD172" s="5">
        <f t="shared" si="127"/>
        <v>87.496095923383876</v>
      </c>
      <c r="BE172" s="31"/>
      <c r="BF172" s="40">
        <f t="shared" si="128"/>
        <v>13</v>
      </c>
      <c r="BG172" s="40">
        <f t="shared" si="129"/>
        <v>-93</v>
      </c>
      <c r="BH172" s="40">
        <f t="shared" si="130"/>
        <v>87</v>
      </c>
      <c r="BL172" s="26">
        <f t="shared" si="93"/>
        <v>-6.2843985021940783E-6</v>
      </c>
      <c r="BM172" s="26">
        <f t="shared" si="94"/>
        <v>-6.892270004990074E-2</v>
      </c>
      <c r="BO172" s="238" t="str">
        <f t="shared" si="101"/>
        <v>4786.30092322639i</v>
      </c>
      <c r="BP172" s="238" t="str">
        <f t="shared" si="102"/>
        <v>0.999754790614484-0.0156757583380831i</v>
      </c>
      <c r="BQ172" s="238">
        <f t="shared" si="103"/>
        <v>-1.0625412770796079E-3</v>
      </c>
      <c r="BR172" s="238">
        <f t="shared" si="104"/>
        <v>-0.89830147247504122</v>
      </c>
    </row>
    <row r="173" spans="22:70" x14ac:dyDescent="0.3">
      <c r="V173" s="24">
        <v>2.69</v>
      </c>
      <c r="W173" s="30">
        <f t="shared" si="119"/>
        <v>4897.7881936844624</v>
      </c>
      <c r="X173" s="25">
        <f t="shared" si="95"/>
        <v>31.048525809863797</v>
      </c>
      <c r="Y173" s="26">
        <f t="shared" si="105"/>
        <v>-14.683351117909748</v>
      </c>
      <c r="Z173" s="26">
        <f t="shared" si="106"/>
        <v>-79.372076289638557</v>
      </c>
      <c r="AA173" s="26">
        <f t="shared" si="107"/>
        <v>1.8243272624230867E-3</v>
      </c>
      <c r="AB173" s="26">
        <f t="shared" si="108"/>
        <v>-1.1742664370396498</v>
      </c>
      <c r="AC173" s="26">
        <f t="shared" si="120"/>
        <v>1.9906243398013194E-6</v>
      </c>
      <c r="AD173" s="26">
        <f t="shared" si="109"/>
        <v>3.8790476567336057E-2</v>
      </c>
      <c r="AE173" s="26">
        <f t="shared" si="121"/>
        <v>16.367001009840813</v>
      </c>
      <c r="AF173" s="26">
        <f t="shared" si="122"/>
        <v>-80.507552250110862</v>
      </c>
      <c r="AG173" s="26">
        <f t="shared" si="88"/>
        <v>63.934760580666506</v>
      </c>
      <c r="AH173" s="26">
        <f t="shared" si="110"/>
        <v>-83.78631870717436</v>
      </c>
      <c r="AI173" s="26">
        <f t="shared" si="111"/>
        <v>-89.996294842299349</v>
      </c>
      <c r="AJ173" s="26">
        <f t="shared" si="123"/>
        <v>15.897357629999572</v>
      </c>
      <c r="AK173" s="26">
        <f t="shared" si="112"/>
        <v>80.771434325091533</v>
      </c>
      <c r="AL173" s="27">
        <f t="shared" si="113"/>
        <v>-4.1109148953594873E-3</v>
      </c>
      <c r="AM173" s="26">
        <f t="shared" si="114"/>
        <v>-1.7626474686224425</v>
      </c>
      <c r="AN173" s="26">
        <f t="shared" si="89"/>
        <v>-2.6470316539858814E-5</v>
      </c>
      <c r="AO173" s="26">
        <f t="shared" si="90"/>
        <v>-0.14145223815490607</v>
      </c>
      <c r="AP173" s="26">
        <f t="shared" si="96"/>
        <v>-3.9583378817201811</v>
      </c>
      <c r="AQ173" s="26">
        <f t="shared" si="97"/>
        <v>-11.128960223985166</v>
      </c>
      <c r="AR173" s="25">
        <f t="shared" si="91"/>
        <v>18.562359853877492</v>
      </c>
      <c r="AS173" s="25">
        <f t="shared" si="92"/>
        <v>-26.946600306339011</v>
      </c>
      <c r="AT173" s="56">
        <f t="shared" si="98"/>
        <v>12.408663128120631</v>
      </c>
      <c r="AU173" s="57">
        <f t="shared" si="124"/>
        <v>-91.636512474096023</v>
      </c>
      <c r="AV173" s="26">
        <f t="shared" si="115"/>
        <v>1.0418015352099304E-10</v>
      </c>
      <c r="AW173" s="26">
        <f t="shared" si="116"/>
        <v>2.8062259244487881E-4</v>
      </c>
      <c r="AX173" s="27">
        <f t="shared" si="117"/>
        <v>-1.0418015352224259E-10</v>
      </c>
      <c r="AY173" s="26">
        <f t="shared" si="118"/>
        <v>-2.8062259244487881E-4</v>
      </c>
      <c r="AZ173" s="28">
        <f t="shared" si="125"/>
        <v>-1.2495467881408463E-21</v>
      </c>
      <c r="BA173" s="29">
        <f t="shared" si="126"/>
        <v>0</v>
      </c>
      <c r="BB173" s="5">
        <f t="shared" si="99"/>
        <v>12.407543936656905</v>
      </c>
      <c r="BC173" s="5">
        <f t="shared" si="100"/>
        <v>-92.626262665899304</v>
      </c>
      <c r="BD173" s="5">
        <f t="shared" si="127"/>
        <v>87.373737334100696</v>
      </c>
      <c r="BE173" s="41"/>
      <c r="BF173" s="40">
        <f t="shared" si="128"/>
        <v>12</v>
      </c>
      <c r="BG173" s="40">
        <f t="shared" si="129"/>
        <v>-93</v>
      </c>
      <c r="BH173" s="40">
        <f t="shared" si="130"/>
        <v>87</v>
      </c>
      <c r="BL173" s="26">
        <f t="shared" si="93"/>
        <v>-6.5805728545224272E-6</v>
      </c>
      <c r="BM173" s="26">
        <f t="shared" si="94"/>
        <v>-7.0528114366870676E-2</v>
      </c>
      <c r="BO173" s="238" t="str">
        <f t="shared" si="101"/>
        <v>4897.78819368446i</v>
      </c>
      <c r="BP173" s="238" t="str">
        <f t="shared" si="102"/>
        <v>0.999743237212384-0.0160407087223777i</v>
      </c>
      <c r="BQ173" s="238">
        <f t="shared" si="103"/>
        <v>-1.1126108908714051E-3</v>
      </c>
      <c r="BR173" s="238">
        <f t="shared" si="104"/>
        <v>-0.91922207743642181</v>
      </c>
    </row>
    <row r="174" spans="22:70" x14ac:dyDescent="0.3">
      <c r="V174" s="24">
        <v>2.7</v>
      </c>
      <c r="W174" s="32">
        <f t="shared" si="119"/>
        <v>5011.8723362727269</v>
      </c>
      <c r="X174" s="25">
        <f t="shared" si="95"/>
        <v>31.048525809863797</v>
      </c>
      <c r="Y174" s="26">
        <f t="shared" si="105"/>
        <v>-14.876697376718971</v>
      </c>
      <c r="Z174" s="26">
        <f t="shared" si="106"/>
        <v>-79.608668025264052</v>
      </c>
      <c r="AA174" s="26">
        <f t="shared" si="107"/>
        <v>1.9102862510756563E-3</v>
      </c>
      <c r="AB174" s="26">
        <f t="shared" si="108"/>
        <v>-1.2016106878704251</v>
      </c>
      <c r="AC174" s="26">
        <f t="shared" si="120"/>
        <v>2.0844395518339525E-6</v>
      </c>
      <c r="AD174" s="26">
        <f t="shared" si="109"/>
        <v>3.9694022552765669E-2</v>
      </c>
      <c r="AE174" s="26">
        <f t="shared" si="121"/>
        <v>16.17374080383545</v>
      </c>
      <c r="AF174" s="26">
        <f t="shared" si="122"/>
        <v>-80.770584690581714</v>
      </c>
      <c r="AG174" s="26">
        <f t="shared" si="88"/>
        <v>63.934760580666506</v>
      </c>
      <c r="AH174" s="26">
        <f t="shared" si="110"/>
        <v>-83.986318706356968</v>
      </c>
      <c r="AI174" s="26">
        <f t="shared" si="111"/>
        <v>-89.996379181985191</v>
      </c>
      <c r="AJ174" s="26">
        <f t="shared" si="123"/>
        <v>16.092327443428569</v>
      </c>
      <c r="AK174" s="26">
        <f t="shared" si="112"/>
        <v>80.978007757799176</v>
      </c>
      <c r="AL174" s="27">
        <f t="shared" si="113"/>
        <v>-4.3045603619925928E-3</v>
      </c>
      <c r="AM174" s="26">
        <f t="shared" si="114"/>
        <v>-1.8036779910651981</v>
      </c>
      <c r="AN174" s="26">
        <f t="shared" si="89"/>
        <v>-2.7717820145284838E-5</v>
      </c>
      <c r="AO174" s="26">
        <f t="shared" si="90"/>
        <v>-0.14474707018688066</v>
      </c>
      <c r="AP174" s="26">
        <f t="shared" si="96"/>
        <v>-3.963562960444031</v>
      </c>
      <c r="AQ174" s="26">
        <f t="shared" si="97"/>
        <v>-10.966796485438094</v>
      </c>
      <c r="AR174" s="25">
        <f t="shared" si="91"/>
        <v>18.562359853877492</v>
      </c>
      <c r="AS174" s="25">
        <f t="shared" si="92"/>
        <v>-26.946600306339011</v>
      </c>
      <c r="AT174" s="56">
        <f t="shared" si="98"/>
        <v>12.210177843391419</v>
      </c>
      <c r="AU174" s="57">
        <f t="shared" si="124"/>
        <v>-91.737381176019809</v>
      </c>
      <c r="AV174" s="26">
        <f t="shared" si="115"/>
        <v>1.0908858032568902E-10</v>
      </c>
      <c r="AW174" s="26">
        <f t="shared" si="116"/>
        <v>2.8715913232439454E-4</v>
      </c>
      <c r="AX174" s="27">
        <f t="shared" si="117"/>
        <v>-1.0908858032705909E-10</v>
      </c>
      <c r="AY174" s="26">
        <f t="shared" si="118"/>
        <v>-2.8715913232439454E-4</v>
      </c>
      <c r="AZ174" s="28">
        <f t="shared" si="125"/>
        <v>-1.3700695883292367E-21</v>
      </c>
      <c r="BA174" s="29">
        <f t="shared" si="126"/>
        <v>0</v>
      </c>
      <c r="BB174" s="5">
        <f t="shared" si="99"/>
        <v>12.209005913091774</v>
      </c>
      <c r="BC174" s="5">
        <f t="shared" si="100"/>
        <v>-92.750181833377766</v>
      </c>
      <c r="BD174" s="5">
        <f t="shared" si="127"/>
        <v>87.249818166622234</v>
      </c>
      <c r="BE174" s="31"/>
      <c r="BF174" s="40">
        <f t="shared" si="128"/>
        <v>12</v>
      </c>
      <c r="BG174" s="40">
        <f t="shared" si="129"/>
        <v>-93</v>
      </c>
      <c r="BH174" s="40">
        <f t="shared" si="130"/>
        <v>87</v>
      </c>
      <c r="BL174" s="26">
        <f t="shared" si="93"/>
        <v>-6.8907054515008721E-6</v>
      </c>
      <c r="BM174" s="26">
        <f t="shared" si="94"/>
        <v>-7.2170923472469353E-2</v>
      </c>
      <c r="BO174" s="238" t="str">
        <f t="shared" si="101"/>
        <v>5011.87233627273i</v>
      </c>
      <c r="BP174" s="238" t="str">
        <f t="shared" si="102"/>
        <v>0.999731139600735-0.0164141466715059i</v>
      </c>
      <c r="BQ174" s="238">
        <f t="shared" si="103"/>
        <v>-1.1650395941936017E-3</v>
      </c>
      <c r="BR174" s="238">
        <f t="shared" si="104"/>
        <v>-0.94062973388547999</v>
      </c>
    </row>
    <row r="175" spans="22:70" x14ac:dyDescent="0.3">
      <c r="V175" s="24">
        <v>2.71</v>
      </c>
      <c r="W175" s="30">
        <f t="shared" si="119"/>
        <v>5128.6138399136516</v>
      </c>
      <c r="X175" s="25">
        <f t="shared" si="95"/>
        <v>31.048525809863797</v>
      </c>
      <c r="Y175" s="26">
        <f t="shared" si="105"/>
        <v>-15.07033357286832</v>
      </c>
      <c r="Z175" s="26">
        <f t="shared" si="106"/>
        <v>-79.840221016410439</v>
      </c>
      <c r="AA175" s="26">
        <f t="shared" si="107"/>
        <v>2.0002945385624205E-3</v>
      </c>
      <c r="AB175" s="26">
        <f t="shared" si="108"/>
        <v>-1.2295913013102702</v>
      </c>
      <c r="AC175" s="26">
        <f t="shared" si="120"/>
        <v>2.1826761376032569E-6</v>
      </c>
      <c r="AD175" s="26">
        <f t="shared" si="109"/>
        <v>4.0618614807417512E-2</v>
      </c>
      <c r="AE175" s="26">
        <f t="shared" si="121"/>
        <v>15.980194714210178</v>
      </c>
      <c r="AF175" s="26">
        <f t="shared" si="122"/>
        <v>-81.02919370291329</v>
      </c>
      <c r="AG175" s="26">
        <f t="shared" si="88"/>
        <v>63.934760580666506</v>
      </c>
      <c r="AH175" s="26">
        <f t="shared" si="110"/>
        <v>-84.18631870557634</v>
      </c>
      <c r="AI175" s="26">
        <f t="shared" si="111"/>
        <v>-89.996461601865406</v>
      </c>
      <c r="AJ175" s="26">
        <f t="shared" si="123"/>
        <v>16.287518207680414</v>
      </c>
      <c r="AK175" s="26">
        <f t="shared" si="112"/>
        <v>81.180107796748715</v>
      </c>
      <c r="AL175" s="27">
        <f t="shared" si="113"/>
        <v>-4.507322804388759E-3</v>
      </c>
      <c r="AM175" s="26">
        <f t="shared" si="114"/>
        <v>-1.845662321188511</v>
      </c>
      <c r="AN175" s="26">
        <f t="shared" si="89"/>
        <v>-2.9024116397405371E-5</v>
      </c>
      <c r="AO175" s="26">
        <f t="shared" si="90"/>
        <v>-0.14811864772472838</v>
      </c>
      <c r="AP175" s="26">
        <f t="shared" si="96"/>
        <v>-3.9685762641502071</v>
      </c>
      <c r="AQ175" s="26">
        <f t="shared" si="97"/>
        <v>-10.810134774029931</v>
      </c>
      <c r="AR175" s="25">
        <f t="shared" si="91"/>
        <v>18.562359853877492</v>
      </c>
      <c r="AS175" s="25">
        <f t="shared" si="92"/>
        <v>-26.946600306339011</v>
      </c>
      <c r="AT175" s="56">
        <f t="shared" si="98"/>
        <v>12.01161845005997</v>
      </c>
      <c r="AU175" s="57">
        <f t="shared" si="124"/>
        <v>-91.839328476943223</v>
      </c>
      <c r="AV175" s="26">
        <f t="shared" si="115"/>
        <v>1.1423037437728504E-10</v>
      </c>
      <c r="AW175" s="26">
        <f t="shared" si="116"/>
        <v>2.9384792777685872E-4</v>
      </c>
      <c r="AX175" s="27">
        <f t="shared" si="117"/>
        <v>-1.1423037437878731E-10</v>
      </c>
      <c r="AY175" s="26">
        <f t="shared" si="118"/>
        <v>-2.9384792777685872E-4</v>
      </c>
      <c r="AZ175" s="28">
        <f t="shared" si="125"/>
        <v>-1.5022763146699385E-21</v>
      </c>
      <c r="BA175" s="29">
        <f t="shared" si="126"/>
        <v>0</v>
      </c>
      <c r="BB175" s="5">
        <f t="shared" si="99"/>
        <v>12.010391296098042</v>
      </c>
      <c r="BC175" s="5">
        <f t="shared" si="100"/>
        <v>-92.875716244030471</v>
      </c>
      <c r="BD175" s="5">
        <f t="shared" si="127"/>
        <v>87.124283755969529</v>
      </c>
      <c r="BE175" s="41"/>
      <c r="BF175" s="40">
        <f t="shared" si="128"/>
        <v>12</v>
      </c>
      <c r="BG175" s="40">
        <f t="shared" si="129"/>
        <v>-93</v>
      </c>
      <c r="BH175" s="40">
        <f t="shared" si="130"/>
        <v>87</v>
      </c>
      <c r="BL175" s="26">
        <f t="shared" si="93"/>
        <v>-7.215454126581558E-6</v>
      </c>
      <c r="BM175" s="26">
        <f t="shared" si="94"/>
        <v>-7.3851998395018784E-2</v>
      </c>
      <c r="BO175" s="238" t="str">
        <f t="shared" si="101"/>
        <v>5128.61383991365i</v>
      </c>
      <c r="BP175" s="238" t="str">
        <f t="shared" si="102"/>
        <v>0.99971847215927-0.0167962689412167i</v>
      </c>
      <c r="BQ175" s="238">
        <f t="shared" si="103"/>
        <v>-1.2199385078018692E-3</v>
      </c>
      <c r="BR175" s="238">
        <f t="shared" si="104"/>
        <v>-0.96253576869223667</v>
      </c>
    </row>
    <row r="176" spans="22:70" x14ac:dyDescent="0.3">
      <c r="V176" s="24">
        <v>2.72</v>
      </c>
      <c r="W176" s="32">
        <f t="shared" si="119"/>
        <v>5248.0746024977288</v>
      </c>
      <c r="X176" s="25">
        <f t="shared" si="95"/>
        <v>31.048525809863797</v>
      </c>
      <c r="Y176" s="26">
        <f t="shared" si="105"/>
        <v>-15.264247470068408</v>
      </c>
      <c r="Z176" s="26">
        <f t="shared" si="106"/>
        <v>-80.066827765716923</v>
      </c>
      <c r="AA176" s="26">
        <f t="shared" si="107"/>
        <v>2.0945427866098237E-3</v>
      </c>
      <c r="AB176" s="26">
        <f t="shared" si="108"/>
        <v>-1.258223059635541</v>
      </c>
      <c r="AC176" s="26">
        <f t="shared" si="120"/>
        <v>2.2855424687833622E-6</v>
      </c>
      <c r="AD176" s="26">
        <f t="shared" si="109"/>
        <v>4.1564743560416187E-2</v>
      </c>
      <c r="AE176" s="26">
        <f t="shared" si="121"/>
        <v>15.786375168124467</v>
      </c>
      <c r="AF176" s="26">
        <f t="shared" si="122"/>
        <v>-81.283486081792049</v>
      </c>
      <c r="AG176" s="26">
        <f t="shared" si="88"/>
        <v>63.934760580666506</v>
      </c>
      <c r="AH176" s="26">
        <f t="shared" si="110"/>
        <v>-84.38631870483087</v>
      </c>
      <c r="AI176" s="26">
        <f t="shared" si="111"/>
        <v>-89.99654214564012</v>
      </c>
      <c r="AJ176" s="26">
        <f t="shared" si="123"/>
        <v>16.482920446401796</v>
      </c>
      <c r="AK176" s="26">
        <f t="shared" si="112"/>
        <v>81.377821471645717</v>
      </c>
      <c r="AL176" s="27">
        <f t="shared" si="113"/>
        <v>-4.7196310005254791E-3</v>
      </c>
      <c r="AM176" s="26">
        <f t="shared" si="114"/>
        <v>-1.8886225391908622</v>
      </c>
      <c r="AN176" s="26">
        <f t="shared" si="89"/>
        <v>-3.0391976077655131E-5</v>
      </c>
      <c r="AO176" s="26">
        <f t="shared" si="90"/>
        <v>-0.15156875833003491</v>
      </c>
      <c r="AP176" s="26">
        <f t="shared" si="96"/>
        <v>-3.9733877007391718</v>
      </c>
      <c r="AQ176" s="26">
        <f t="shared" si="97"/>
        <v>-10.6589119715153</v>
      </c>
      <c r="AR176" s="25">
        <f t="shared" si="91"/>
        <v>18.562359853877492</v>
      </c>
      <c r="AS176" s="25">
        <f t="shared" si="92"/>
        <v>-26.946600306339011</v>
      </c>
      <c r="AT176" s="56">
        <f t="shared" si="98"/>
        <v>11.812987467385295</v>
      </c>
      <c r="AU176" s="57">
        <f t="shared" si="124"/>
        <v>-91.942398053307343</v>
      </c>
      <c r="AV176" s="26">
        <f t="shared" si="115"/>
        <v>1.196151789504461E-10</v>
      </c>
      <c r="AW176" s="26">
        <f t="shared" si="116"/>
        <v>3.0069252529015645E-4</v>
      </c>
      <c r="AX176" s="27">
        <f t="shared" si="117"/>
        <v>-1.1961517895209336E-10</v>
      </c>
      <c r="AY176" s="26">
        <f t="shared" si="118"/>
        <v>-3.0069252529015645E-4</v>
      </c>
      <c r="AZ176" s="28">
        <f t="shared" si="125"/>
        <v>-1.6472526417169278E-21</v>
      </c>
      <c r="BA176" s="29">
        <f t="shared" si="126"/>
        <v>0</v>
      </c>
      <c r="BB176" s="5">
        <f t="shared" si="99"/>
        <v>11.811702487893854</v>
      </c>
      <c r="BC176" s="5">
        <f t="shared" si="100"/>
        <v>-93.002922055034176</v>
      </c>
      <c r="BD176" s="5">
        <f t="shared" si="127"/>
        <v>86.997077944965824</v>
      </c>
      <c r="BE176" s="31"/>
      <c r="BF176" s="40">
        <f t="shared" si="128"/>
        <v>12</v>
      </c>
      <c r="BG176" s="40">
        <f t="shared" si="129"/>
        <v>-93</v>
      </c>
      <c r="BH176" s="40">
        <f t="shared" si="130"/>
        <v>87</v>
      </c>
      <c r="BL176" s="26">
        <f t="shared" si="93"/>
        <v>-7.5555077068983612E-6</v>
      </c>
      <c r="BM176" s="26">
        <f t="shared" si="94"/>
        <v>-7.5572230451110722E-2</v>
      </c>
      <c r="BO176" s="238" t="str">
        <f t="shared" si="101"/>
        <v>5248.07460249773i</v>
      </c>
      <c r="BP176" s="238" t="str">
        <f t="shared" si="102"/>
        <v>0.999705208062923-0.0171872768027713i</v>
      </c>
      <c r="BQ176" s="238">
        <f t="shared" si="103"/>
        <v>-1.2774239837328085E-3</v>
      </c>
      <c r="BR176" s="238">
        <f t="shared" si="104"/>
        <v>-0.98495177127571765</v>
      </c>
    </row>
    <row r="177" spans="22:70" x14ac:dyDescent="0.3">
      <c r="V177" s="24">
        <v>2.73</v>
      </c>
      <c r="W177" s="30">
        <f t="shared" si="119"/>
        <v>5370.3179637025296</v>
      </c>
      <c r="X177" s="25">
        <f t="shared" si="95"/>
        <v>31.048525809863797</v>
      </c>
      <c r="Y177" s="26">
        <f t="shared" si="105"/>
        <v>-15.458427314412775</v>
      </c>
      <c r="Z177" s="26">
        <f t="shared" si="106"/>
        <v>-80.288580051816538</v>
      </c>
      <c r="AA177" s="26">
        <f t="shared" si="107"/>
        <v>2.1932306256076698E-3</v>
      </c>
      <c r="AB177" s="26">
        <f t="shared" si="108"/>
        <v>-1.2875210865516529</v>
      </c>
      <c r="AC177" s="26">
        <f t="shared" si="120"/>
        <v>2.3932567358109005E-6</v>
      </c>
      <c r="AD177" s="26">
        <f t="shared" si="109"/>
        <v>4.2532910459684915E-2</v>
      </c>
      <c r="AE177" s="26">
        <f t="shared" si="121"/>
        <v>15.592294119333365</v>
      </c>
      <c r="AF177" s="26">
        <f t="shared" si="122"/>
        <v>-81.533568227908503</v>
      </c>
      <c r="AG177" s="26">
        <f t="shared" si="88"/>
        <v>63.934760580666506</v>
      </c>
      <c r="AH177" s="26">
        <f t="shared" si="110"/>
        <v>-84.586318704118938</v>
      </c>
      <c r="AI177" s="26">
        <f t="shared" si="111"/>
        <v>-89.996620856014701</v>
      </c>
      <c r="AJ177" s="26">
        <f t="shared" si="123"/>
        <v>16.678525069950695</v>
      </c>
      <c r="AK177" s="26">
        <f t="shared" si="112"/>
        <v>81.571234768666926</v>
      </c>
      <c r="AL177" s="27">
        <f t="shared" si="113"/>
        <v>-4.9419338501623155E-3</v>
      </c>
      <c r="AM177" s="26">
        <f t="shared" si="114"/>
        <v>-1.9325812298215479</v>
      </c>
      <c r="AN177" s="26">
        <f t="shared" si="89"/>
        <v>-3.1824300533187589E-5</v>
      </c>
      <c r="AO177" s="26">
        <f t="shared" si="90"/>
        <v>-0.15509923119697416</v>
      </c>
      <c r="AP177" s="26">
        <f t="shared" si="96"/>
        <v>-3.9780068116524325</v>
      </c>
      <c r="AQ177" s="26">
        <f t="shared" si="97"/>
        <v>-10.513066548366297</v>
      </c>
      <c r="AR177" s="25">
        <f t="shared" si="91"/>
        <v>18.562359853877492</v>
      </c>
      <c r="AS177" s="25">
        <f t="shared" si="92"/>
        <v>-26.946600306339011</v>
      </c>
      <c r="AT177" s="56">
        <f t="shared" si="98"/>
        <v>11.614287307680932</v>
      </c>
      <c r="AU177" s="57">
        <f t="shared" si="124"/>
        <v>-92.0466347762748</v>
      </c>
      <c r="AV177" s="26">
        <f t="shared" si="115"/>
        <v>1.2525070866490409E-10</v>
      </c>
      <c r="AW177" s="26">
        <f t="shared" si="116"/>
        <v>3.0769655396048733E-4</v>
      </c>
      <c r="AX177" s="27">
        <f t="shared" si="117"/>
        <v>-1.2525070866671019E-10</v>
      </c>
      <c r="AY177" s="26">
        <f t="shared" si="118"/>
        <v>-3.0769655396048733E-4</v>
      </c>
      <c r="AZ177" s="28">
        <f t="shared" si="125"/>
        <v>-1.8060971687212514E-21</v>
      </c>
      <c r="BA177" s="29">
        <f t="shared" si="126"/>
        <v>0</v>
      </c>
      <c r="BB177" s="5">
        <f t="shared" si="99"/>
        <v>11.612941778242297</v>
      </c>
      <c r="BC177" s="5">
        <f t="shared" si="100"/>
        <v>-93.131856907620374</v>
      </c>
      <c r="BD177" s="5">
        <f t="shared" si="127"/>
        <v>86.868143092379626</v>
      </c>
      <c r="BE177" s="41"/>
      <c r="BF177" s="40">
        <f t="shared" si="128"/>
        <v>12</v>
      </c>
      <c r="BG177" s="40">
        <f t="shared" si="129"/>
        <v>-93</v>
      </c>
      <c r="BH177" s="40">
        <f t="shared" si="130"/>
        <v>87</v>
      </c>
      <c r="BL177" s="26">
        <f t="shared" si="93"/>
        <v>-7.911587489671263E-6</v>
      </c>
      <c r="BM177" s="26">
        <f t="shared" si="94"/>
        <v>-7.7332531718138878E-2</v>
      </c>
      <c r="BO177" s="238" t="str">
        <f t="shared" si="101"/>
        <v>5370.31796370253i</v>
      </c>
      <c r="BP177" s="238" t="str">
        <f t="shared" si="102"/>
        <v>0.999691319225319-0.0175873761433016i</v>
      </c>
      <c r="BQ177" s="238">
        <f t="shared" si="103"/>
        <v>-1.3376178511448537E-3</v>
      </c>
      <c r="BR177" s="238">
        <f t="shared" si="104"/>
        <v>-1.0078895996274395</v>
      </c>
    </row>
    <row r="178" spans="22:70" x14ac:dyDescent="0.3">
      <c r="V178" s="24">
        <v>2.74</v>
      </c>
      <c r="W178" s="32">
        <f t="shared" si="119"/>
        <v>5495.4087385762532</v>
      </c>
      <c r="X178" s="25">
        <f t="shared" si="95"/>
        <v>31.048525809863797</v>
      </c>
      <c r="Y178" s="26">
        <f t="shared" si="105"/>
        <v>-15.652861818283373</v>
      </c>
      <c r="Z178" s="26">
        <f t="shared" si="106"/>
        <v>-80.505568863914917</v>
      </c>
      <c r="AA178" s="26">
        <f t="shared" si="107"/>
        <v>2.296567075647606E-3</v>
      </c>
      <c r="AB178" s="26">
        <f t="shared" si="108"/>
        <v>-1.3175008549393568</v>
      </c>
      <c r="AC178" s="26">
        <f t="shared" si="120"/>
        <v>2.5060474184749005E-6</v>
      </c>
      <c r="AD178" s="26">
        <f t="shared" si="109"/>
        <v>4.3523628837916106E-2</v>
      </c>
      <c r="AE178" s="26">
        <f t="shared" si="121"/>
        <v>15.397963064703491</v>
      </c>
      <c r="AF178" s="26">
        <f t="shared" si="122"/>
        <v>-81.779546090016353</v>
      </c>
      <c r="AG178" s="26">
        <f t="shared" si="88"/>
        <v>63.934760580666506</v>
      </c>
      <c r="AH178" s="26">
        <f t="shared" si="110"/>
        <v>-84.786318703439051</v>
      </c>
      <c r="AI178" s="26">
        <f t="shared" si="111"/>
        <v>-89.996697774722421</v>
      </c>
      <c r="AJ178" s="26">
        <f t="shared" si="123"/>
        <v>16.874323361318773</v>
      </c>
      <c r="AK178" s="26">
        <f t="shared" si="112"/>
        <v>81.760432596891931</v>
      </c>
      <c r="AL178" s="27">
        <f t="shared" si="113"/>
        <v>-5.1747013148751792E-3</v>
      </c>
      <c r="AM178" s="26">
        <f t="shared" si="114"/>
        <v>-1.9775614934377828</v>
      </c>
      <c r="AN178" s="26">
        <f t="shared" si="89"/>
        <v>-3.3324127855658218E-5</v>
      </c>
      <c r="AO178" s="26">
        <f t="shared" si="90"/>
        <v>-0.15871193812169335</v>
      </c>
      <c r="AP178" s="26">
        <f t="shared" si="96"/>
        <v>-3.9824427868965033</v>
      </c>
      <c r="AQ178" s="26">
        <f t="shared" si="97"/>
        <v>-10.372538609389965</v>
      </c>
      <c r="AR178" s="25">
        <f t="shared" si="91"/>
        <v>18.562359853877492</v>
      </c>
      <c r="AS178" s="25">
        <f t="shared" si="92"/>
        <v>-26.946600306339011</v>
      </c>
      <c r="AT178" s="56">
        <f t="shared" si="98"/>
        <v>11.415520277806987</v>
      </c>
      <c r="AU178" s="57">
        <f t="shared" si="124"/>
        <v>-92.152084699406316</v>
      </c>
      <c r="AV178" s="26">
        <f t="shared" si="115"/>
        <v>1.3115625006998926E-10</v>
      </c>
      <c r="AW178" s="26">
        <f t="shared" si="116"/>
        <v>3.1486372741656131E-4</v>
      </c>
      <c r="AX178" s="27">
        <f t="shared" si="117"/>
        <v>-1.3115625007196969E-10</v>
      </c>
      <c r="AY178" s="26">
        <f t="shared" si="118"/>
        <v>-3.1486372741656131E-4</v>
      </c>
      <c r="AZ178" s="28">
        <f t="shared" si="125"/>
        <v>-1.9804254828168019E-21</v>
      </c>
      <c r="BA178" s="29">
        <f t="shared" si="126"/>
        <v>0</v>
      </c>
      <c r="BB178" s="5">
        <f t="shared" si="99"/>
        <v>11.414111345684271</v>
      </c>
      <c r="BC178" s="5">
        <f t="shared" si="100"/>
        <v>-93.26257992139287</v>
      </c>
      <c r="BD178" s="5">
        <f t="shared" si="127"/>
        <v>86.73742007860713</v>
      </c>
      <c r="BE178" s="31"/>
      <c r="BF178" s="40">
        <f t="shared" si="128"/>
        <v>11</v>
      </c>
      <c r="BG178" s="40">
        <f t="shared" si="129"/>
        <v>-93</v>
      </c>
      <c r="BH178" s="40">
        <f t="shared" si="130"/>
        <v>87</v>
      </c>
      <c r="BL178" s="26">
        <f t="shared" si="93"/>
        <v>-8.2844487658645763E-6</v>
      </c>
      <c r="BM178" s="26">
        <f t="shared" si="94"/>
        <v>-7.913383551783533E-2</v>
      </c>
      <c r="BO178" s="238" t="str">
        <f t="shared" si="101"/>
        <v>5495.40873857625i</v>
      </c>
      <c r="BP178" s="238" t="str">
        <f t="shared" si="102"/>
        <v>0.999676776239601-0.0179967775681638i</v>
      </c>
      <c r="BQ178" s="238">
        <f t="shared" si="103"/>
        <v>-1.4006476739501954E-3</v>
      </c>
      <c r="BR178" s="238">
        <f t="shared" si="104"/>
        <v>-1.0313613864687219</v>
      </c>
    </row>
    <row r="179" spans="22:70" x14ac:dyDescent="0.3">
      <c r="V179" s="24">
        <v>2.75</v>
      </c>
      <c r="W179" s="30">
        <f t="shared" si="119"/>
        <v>5623.4132519034929</v>
      </c>
      <c r="X179" s="25">
        <f t="shared" si="95"/>
        <v>31.048525809863797</v>
      </c>
      <c r="Y179" s="26">
        <f t="shared" si="105"/>
        <v>-15.847540144534895</v>
      </c>
      <c r="Z179" s="26">
        <f t="shared" si="106"/>
        <v>-80.717884342277912</v>
      </c>
      <c r="AA179" s="26">
        <f t="shared" si="107"/>
        <v>2.4047709872555309E-3</v>
      </c>
      <c r="AB179" s="26">
        <f t="shared" si="108"/>
        <v>-1.3481781947667095</v>
      </c>
      <c r="AC179" s="26">
        <f t="shared" si="120"/>
        <v>2.6241537584351593E-6</v>
      </c>
      <c r="AD179" s="26">
        <f t="shared" si="109"/>
        <v>4.4537423984736417E-2</v>
      </c>
      <c r="AE179" s="26">
        <f t="shared" si="121"/>
        <v>15.203393060469915</v>
      </c>
      <c r="AF179" s="26">
        <f t="shared" si="122"/>
        <v>-82.02152511305988</v>
      </c>
      <c r="AG179" s="26">
        <f t="shared" si="88"/>
        <v>63.934760580666506</v>
      </c>
      <c r="AH179" s="26">
        <f t="shared" si="110"/>
        <v>-84.98631870278976</v>
      </c>
      <c r="AI179" s="26">
        <f t="shared" si="111"/>
        <v>-89.996772942546599</v>
      </c>
      <c r="AJ179" s="26">
        <f t="shared" si="123"/>
        <v>17.07030696241619</v>
      </c>
      <c r="AK179" s="26">
        <f t="shared" si="112"/>
        <v>81.945498758782449</v>
      </c>
      <c r="AL179" s="27">
        <f t="shared" si="113"/>
        <v>-5.418425401620958E-3</v>
      </c>
      <c r="AM179" s="26">
        <f t="shared" si="114"/>
        <v>-2.0235869572699459</v>
      </c>
      <c r="AN179" s="26">
        <f t="shared" si="89"/>
        <v>-3.4894639307872369E-5</v>
      </c>
      <c r="AO179" s="26">
        <f t="shared" si="90"/>
        <v>-0.16240879449425127</v>
      </c>
      <c r="AP179" s="26">
        <f t="shared" si="96"/>
        <v>-3.9867044797479925</v>
      </c>
      <c r="AQ179" s="26">
        <f t="shared" si="97"/>
        <v>-10.237269935528346</v>
      </c>
      <c r="AR179" s="25">
        <f t="shared" si="91"/>
        <v>18.562359853877492</v>
      </c>
      <c r="AS179" s="25">
        <f t="shared" si="92"/>
        <v>-26.946600306339011</v>
      </c>
      <c r="AT179" s="56">
        <f t="shared" si="98"/>
        <v>11.216688580721923</v>
      </c>
      <c r="AU179" s="57">
        <f t="shared" si="124"/>
        <v>-92.258795048588226</v>
      </c>
      <c r="AV179" s="26">
        <f t="shared" si="115"/>
        <v>1.3733566047556722E-10</v>
      </c>
      <c r="AW179" s="26">
        <f t="shared" si="116"/>
        <v>3.2219784578861149E-4</v>
      </c>
      <c r="AX179" s="27">
        <f t="shared" si="117"/>
        <v>-1.3733566047773867E-10</v>
      </c>
      <c r="AY179" s="26">
        <f t="shared" si="118"/>
        <v>-3.2219784578861149E-4</v>
      </c>
      <c r="AZ179" s="28">
        <f t="shared" si="125"/>
        <v>-2.1714525055282668E-21</v>
      </c>
      <c r="BA179" s="29">
        <f t="shared" si="126"/>
        <v>0</v>
      </c>
      <c r="BB179" s="5">
        <f t="shared" si="99"/>
        <v>11.21521325881913</v>
      </c>
      <c r="BC179" s="5">
        <f t="shared" si="100"/>
        <v>-93.395151691043665</v>
      </c>
      <c r="BD179" s="5">
        <f t="shared" si="127"/>
        <v>86.604848308956335</v>
      </c>
      <c r="BE179" s="41"/>
      <c r="BF179" s="40">
        <f t="shared" si="128"/>
        <v>11</v>
      </c>
      <c r="BG179" s="40">
        <f t="shared" si="129"/>
        <v>-93</v>
      </c>
      <c r="BH179" s="40">
        <f t="shared" si="130"/>
        <v>87</v>
      </c>
      <c r="BL179" s="26">
        <f t="shared" si="93"/>
        <v>-8.674882418100404E-6</v>
      </c>
      <c r="BM179" s="26">
        <f t="shared" si="94"/>
        <v>-8.0977096911066207E-2</v>
      </c>
      <c r="BO179" s="238" t="str">
        <f t="shared" si="101"/>
        <v>5623.41325190349i</v>
      </c>
      <c r="BP179" s="238" t="str">
        <f t="shared" si="102"/>
        <v>0.999661548316508-0.0184156965053079i</v>
      </c>
      <c r="BQ179" s="238">
        <f t="shared" si="103"/>
        <v>-1.4666470203757768E-3</v>
      </c>
      <c r="BR179" s="238">
        <f t="shared" si="104"/>
        <v>-1.0553795455443737</v>
      </c>
    </row>
    <row r="180" spans="22:70" x14ac:dyDescent="0.3">
      <c r="V180" s="24">
        <v>2.76</v>
      </c>
      <c r="W180" s="32">
        <f t="shared" si="119"/>
        <v>5754.3993733715706</v>
      </c>
      <c r="X180" s="25">
        <f t="shared" si="95"/>
        <v>31.048525809863797</v>
      </c>
      <c r="Y180" s="26">
        <f t="shared" si="105"/>
        <v>-16.042451890978839</v>
      </c>
      <c r="Z180" s="26">
        <f t="shared" si="106"/>
        <v>-80.925615724302389</v>
      </c>
      <c r="AA180" s="26">
        <f t="shared" si="107"/>
        <v>2.5180715027250215E-3</v>
      </c>
      <c r="AB180" s="26">
        <f t="shared" si="108"/>
        <v>-1.3795693011695735</v>
      </c>
      <c r="AC180" s="26">
        <f t="shared" si="120"/>
        <v>2.747826276099469E-6</v>
      </c>
      <c r="AD180" s="26">
        <f t="shared" si="109"/>
        <v>4.5574833425211327E-2</v>
      </c>
      <c r="AE180" s="26">
        <f t="shared" si="121"/>
        <v>15.00859473821396</v>
      </c>
      <c r="AF180" s="26">
        <f t="shared" si="122"/>
        <v>-82.25961019204675</v>
      </c>
      <c r="AG180" s="26">
        <f t="shared" si="88"/>
        <v>63.934760580666506</v>
      </c>
      <c r="AH180" s="26">
        <f t="shared" si="110"/>
        <v>-85.1863187021697</v>
      </c>
      <c r="AI180" s="26">
        <f t="shared" si="111"/>
        <v>-89.996846399342218</v>
      </c>
      <c r="AJ180" s="26">
        <f t="shared" si="123"/>
        <v>17.2664678607239</v>
      </c>
      <c r="AK180" s="26">
        <f t="shared" si="112"/>
        <v>82.126515924453088</v>
      </c>
      <c r="AL180" s="27">
        <f t="shared" si="113"/>
        <v>-5.6736211917580194E-3</v>
      </c>
      <c r="AM180" s="26">
        <f t="shared" si="114"/>
        <v>-2.0706817868963876</v>
      </c>
      <c r="AN180" s="26">
        <f t="shared" si="89"/>
        <v>-3.6539166074482844E-5</v>
      </c>
      <c r="AO180" s="26">
        <f t="shared" si="90"/>
        <v>-0.16619176031363611</v>
      </c>
      <c r="AP180" s="26">
        <f t="shared" si="96"/>
        <v>-3.9908004211371271</v>
      </c>
      <c r="AQ180" s="26">
        <f t="shared" si="97"/>
        <v>-10.107204022099152</v>
      </c>
      <c r="AR180" s="25">
        <f t="shared" si="91"/>
        <v>18.562359853877492</v>
      </c>
      <c r="AS180" s="25">
        <f t="shared" si="92"/>
        <v>-26.946600306339011</v>
      </c>
      <c r="AT180" s="56">
        <f t="shared" si="98"/>
        <v>11.017794317076833</v>
      </c>
      <c r="AU180" s="57">
        <f t="shared" si="124"/>
        <v>-92.366814214145904</v>
      </c>
      <c r="AV180" s="26">
        <f t="shared" si="115"/>
        <v>1.4380822643096812E-10</v>
      </c>
      <c r="AW180" s="26">
        <f t="shared" si="116"/>
        <v>3.2970279772327743E-4</v>
      </c>
      <c r="AX180" s="27">
        <f t="shared" si="117"/>
        <v>-1.4380822643334908E-10</v>
      </c>
      <c r="AY180" s="26">
        <f t="shared" si="118"/>
        <v>-3.2970279772327743E-4</v>
      </c>
      <c r="AZ180" s="28">
        <f t="shared" si="125"/>
        <v>-2.3809618450514633E-21</v>
      </c>
      <c r="BA180" s="29">
        <f t="shared" si="126"/>
        <v>0</v>
      </c>
      <c r="BB180" s="5">
        <f t="shared" si="99"/>
        <v>11.016249477615037</v>
      </c>
      <c r="BC180" s="5">
        <f t="shared" si="100"/>
        <v>-93.529634285405479</v>
      </c>
      <c r="BD180" s="5">
        <f t="shared" si="127"/>
        <v>86.470365714594521</v>
      </c>
      <c r="BE180" s="31"/>
      <c r="BF180" s="40">
        <f t="shared" si="128"/>
        <v>11</v>
      </c>
      <c r="BG180" s="40">
        <f t="shared" si="129"/>
        <v>-94</v>
      </c>
      <c r="BH180" s="40">
        <f t="shared" si="130"/>
        <v>86</v>
      </c>
      <c r="BL180" s="26">
        <f t="shared" si="93"/>
        <v>-9.0837166024707858E-6</v>
      </c>
      <c r="BM180" s="26">
        <f t="shared" si="94"/>
        <v>-8.286329320415034E-2</v>
      </c>
      <c r="BO180" s="238" t="str">
        <f t="shared" si="101"/>
        <v>5754.39937337157i</v>
      </c>
      <c r="BP180" s="238" t="str">
        <f t="shared" si="102"/>
        <v>0.999645603219563-0.0188443533116835i</v>
      </c>
      <c r="BQ180" s="238">
        <f t="shared" si="103"/>
        <v>-1.5357557451937118E-3</v>
      </c>
      <c r="BR180" s="238">
        <f t="shared" si="104"/>
        <v>-1.0799567780554147</v>
      </c>
    </row>
    <row r="181" spans="22:70" x14ac:dyDescent="0.3">
      <c r="V181" s="24">
        <v>2.77</v>
      </c>
      <c r="W181" s="30">
        <f t="shared" si="119"/>
        <v>5888.4365535558954</v>
      </c>
      <c r="X181" s="25">
        <f t="shared" si="95"/>
        <v>31.048525809863797</v>
      </c>
      <c r="Y181" s="26">
        <f t="shared" si="105"/>
        <v>-16.237587075184706</v>
      </c>
      <c r="Z181" s="26">
        <f t="shared" si="106"/>
        <v>-81.128851295853863</v>
      </c>
      <c r="AA181" s="26">
        <f t="shared" si="107"/>
        <v>2.6367085389979493E-3</v>
      </c>
      <c r="AB181" s="26">
        <f t="shared" si="108"/>
        <v>-1.4116907427034129</v>
      </c>
      <c r="AC181" s="26">
        <f t="shared" si="120"/>
        <v>2.8773272971439014E-6</v>
      </c>
      <c r="AD181" s="26">
        <f t="shared" si="109"/>
        <v>4.6636407204835563E-2</v>
      </c>
      <c r="AE181" s="26">
        <f t="shared" si="121"/>
        <v>14.813578320545385</v>
      </c>
      <c r="AF181" s="26">
        <f t="shared" si="122"/>
        <v>-82.493905631352447</v>
      </c>
      <c r="AG181" s="26">
        <f t="shared" si="88"/>
        <v>63.934760580666506</v>
      </c>
      <c r="AH181" s="26">
        <f t="shared" si="110"/>
        <v>-85.386318701577551</v>
      </c>
      <c r="AI181" s="26">
        <f t="shared" si="111"/>
        <v>-89.996918184057066</v>
      </c>
      <c r="AJ181" s="26">
        <f t="shared" si="123"/>
        <v>17.462798376316297</v>
      </c>
      <c r="AK181" s="26">
        <f t="shared" si="112"/>
        <v>82.303565609487976</v>
      </c>
      <c r="AL181" s="27">
        <f t="shared" si="113"/>
        <v>-5.9408279176366222E-3</v>
      </c>
      <c r="AM181" s="26">
        <f t="shared" si="114"/>
        <v>-2.1188706979288674</v>
      </c>
      <c r="AN181" s="26">
        <f t="shared" si="89"/>
        <v>-3.8261196331918989E-5</v>
      </c>
      <c r="AO181" s="26">
        <f t="shared" si="90"/>
        <v>-0.17006284122639351</v>
      </c>
      <c r="AP181" s="26">
        <f t="shared" si="96"/>
        <v>-3.9947388337087171</v>
      </c>
      <c r="AQ181" s="26">
        <f t="shared" si="97"/>
        <v>-9.982286113724351</v>
      </c>
      <c r="AR181" s="25">
        <f t="shared" si="91"/>
        <v>18.562359853877492</v>
      </c>
      <c r="AS181" s="25">
        <f t="shared" si="92"/>
        <v>-26.946600306339011</v>
      </c>
      <c r="AT181" s="56">
        <f t="shared" si="98"/>
        <v>10.818839486836669</v>
      </c>
      <c r="AU181" s="57">
        <f t="shared" si="124"/>
        <v>-92.476191745076804</v>
      </c>
      <c r="AV181" s="26">
        <f t="shared" si="115"/>
        <v>1.5058551986578978E-10</v>
      </c>
      <c r="AW181" s="26">
        <f t="shared" si="116"/>
        <v>3.3738256244541349E-4</v>
      </c>
      <c r="AX181" s="27">
        <f t="shared" si="117"/>
        <v>-1.5058551986840042E-10</v>
      </c>
      <c r="AY181" s="26">
        <f t="shared" si="118"/>
        <v>-3.3738256244541349E-4</v>
      </c>
      <c r="AZ181" s="28">
        <f t="shared" si="125"/>
        <v>-2.6106337120056399E-21</v>
      </c>
      <c r="BA181" s="29">
        <f t="shared" si="126"/>
        <v>0</v>
      </c>
      <c r="BB181" s="5">
        <f t="shared" si="99"/>
        <v>10.817221854732953</v>
      </c>
      <c r="BC181" s="5">
        <f t="shared" si="100"/>
        <v>-93.666091248777349</v>
      </c>
      <c r="BD181" s="5">
        <f t="shared" si="127"/>
        <v>86.333908751222651</v>
      </c>
      <c r="BE181" s="41"/>
      <c r="BF181" s="40">
        <f t="shared" si="128"/>
        <v>11</v>
      </c>
      <c r="BG181" s="40">
        <f t="shared" si="129"/>
        <v>-94</v>
      </c>
      <c r="BH181" s="40">
        <f t="shared" si="130"/>
        <v>86</v>
      </c>
      <c r="BL181" s="26">
        <f t="shared" si="93"/>
        <v>-9.5118185084628077E-6</v>
      </c>
      <c r="BM181" s="26">
        <f t="shared" si="94"/>
        <v>-8.4793424466966333E-2</v>
      </c>
      <c r="BO181" s="238" t="str">
        <f t="shared" si="101"/>
        <v>5888.4365535559i</v>
      </c>
      <c r="BP181" s="238" t="str">
        <f t="shared" si="102"/>
        <v>0.999628907197238-0.019282973381702i</v>
      </c>
      <c r="BQ181" s="238">
        <f t="shared" si="103"/>
        <v>-1.6081202852077016E-3</v>
      </c>
      <c r="BR181" s="238">
        <f t="shared" si="104"/>
        <v>-1.1051060792335778</v>
      </c>
    </row>
    <row r="182" spans="22:70" x14ac:dyDescent="0.3">
      <c r="V182" s="24">
        <v>2.78</v>
      </c>
      <c r="W182" s="32">
        <f t="shared" si="119"/>
        <v>6025.5958607435778</v>
      </c>
      <c r="X182" s="25">
        <f t="shared" si="95"/>
        <v>31.048525809863797</v>
      </c>
      <c r="Y182" s="26">
        <f t="shared" si="105"/>
        <v>-16.432936119613192</v>
      </c>
      <c r="Z182" s="26">
        <f t="shared" si="106"/>
        <v>-81.32767834756622</v>
      </c>
      <c r="AA182" s="26">
        <f t="shared" si="107"/>
        <v>2.7609332931005284E-3</v>
      </c>
      <c r="AB182" s="26">
        <f t="shared" si="108"/>
        <v>-1.4445594697692004</v>
      </c>
      <c r="AC182" s="26">
        <f t="shared" si="120"/>
        <v>3.0129315079626737E-6</v>
      </c>
      <c r="AD182" s="26">
        <f t="shared" si="109"/>
        <v>4.7722708181161491E-2</v>
      </c>
      <c r="AE182" s="26">
        <f t="shared" si="121"/>
        <v>14.618353636475213</v>
      </c>
      <c r="AF182" s="26">
        <f t="shared" si="122"/>
        <v>-82.724515109154268</v>
      </c>
      <c r="AG182" s="26">
        <f t="shared" si="88"/>
        <v>63.934760580666506</v>
      </c>
      <c r="AH182" s="26">
        <f t="shared" si="110"/>
        <v>-85.586318701012033</v>
      </c>
      <c r="AI182" s="26">
        <f t="shared" si="111"/>
        <v>-89.996988334752288</v>
      </c>
      <c r="AJ182" s="26">
        <f t="shared" si="123"/>
        <v>17.659291149255925</v>
      </c>
      <c r="AK182" s="26">
        <f t="shared" si="112"/>
        <v>82.476728156070294</v>
      </c>
      <c r="AL182" s="27">
        <f t="shared" si="113"/>
        <v>-6.2206100888567411E-3</v>
      </c>
      <c r="AM182" s="26">
        <f t="shared" si="114"/>
        <v>-2.1681789679095842</v>
      </c>
      <c r="AN182" s="26">
        <f t="shared" si="89"/>
        <v>-4.0064382645265653E-5</v>
      </c>
      <c r="AO182" s="26">
        <f t="shared" si="90"/>
        <v>-0.17402408958941668</v>
      </c>
      <c r="AP182" s="26">
        <f t="shared" si="96"/>
        <v>-3.9985276455611043</v>
      </c>
      <c r="AQ182" s="26">
        <f t="shared" si="97"/>
        <v>-9.8624632361809947</v>
      </c>
      <c r="AR182" s="25">
        <f t="shared" si="91"/>
        <v>18.562359853877492</v>
      </c>
      <c r="AS182" s="25">
        <f t="shared" si="92"/>
        <v>-26.946600306339011</v>
      </c>
      <c r="AT182" s="56">
        <f t="shared" si="98"/>
        <v>10.619825990914109</v>
      </c>
      <c r="AU182" s="57">
        <f t="shared" si="124"/>
        <v>-92.586978345335268</v>
      </c>
      <c r="AV182" s="26">
        <f t="shared" si="115"/>
        <v>1.5768297001949599E-10</v>
      </c>
      <c r="AW182" s="26">
        <f t="shared" si="116"/>
        <v>3.4524121186792721E-4</v>
      </c>
      <c r="AX182" s="27">
        <f t="shared" si="117"/>
        <v>-1.5768297002235855E-10</v>
      </c>
      <c r="AY182" s="26">
        <f t="shared" si="118"/>
        <v>-3.4524121186792721E-4</v>
      </c>
      <c r="AZ182" s="28">
        <f t="shared" si="125"/>
        <v>-2.8625619073163214E-21</v>
      </c>
      <c r="BA182" s="29">
        <f t="shared" si="126"/>
        <v>0</v>
      </c>
      <c r="BB182" s="5">
        <f t="shared" si="99"/>
        <v>10.618132136849301</v>
      </c>
      <c r="BC182" s="5">
        <f t="shared" si="100"/>
        <v>-93.804587604458661</v>
      </c>
      <c r="BD182" s="5">
        <f t="shared" si="127"/>
        <v>86.195412395541339</v>
      </c>
      <c r="BE182" s="31"/>
      <c r="BF182" s="40">
        <f t="shared" si="128"/>
        <v>11</v>
      </c>
      <c r="BG182" s="40">
        <f t="shared" si="129"/>
        <v>-94</v>
      </c>
      <c r="BH182" s="40">
        <f t="shared" si="130"/>
        <v>86</v>
      </c>
      <c r="BL182" s="26">
        <f t="shared" si="93"/>
        <v>-9.9600961902465599E-6</v>
      </c>
      <c r="BM182" s="26">
        <f t="shared" si="94"/>
        <v>-8.6768514063124927E-2</v>
      </c>
      <c r="BO182" s="238" t="str">
        <f t="shared" si="101"/>
        <v>6025.59586074358i</v>
      </c>
      <c r="BP182" s="238" t="str">
        <f t="shared" si="102"/>
        <v>0.99961142491195-0.0197317872577721i</v>
      </c>
      <c r="BQ182" s="238">
        <f t="shared" si="103"/>
        <v>-1.6838939686182712E-3</v>
      </c>
      <c r="BR182" s="238">
        <f t="shared" si="104"/>
        <v>-1.1308407450602727</v>
      </c>
    </row>
    <row r="183" spans="22:70" x14ac:dyDescent="0.3">
      <c r="V183" s="24">
        <v>2.79</v>
      </c>
      <c r="W183" s="30">
        <f t="shared" si="119"/>
        <v>6165.9500186148271</v>
      </c>
      <c r="X183" s="25">
        <f t="shared" si="95"/>
        <v>31.048525809863797</v>
      </c>
      <c r="Y183" s="26">
        <f t="shared" si="105"/>
        <v>-16.628489837093433</v>
      </c>
      <c r="Z183" s="26">
        <f t="shared" si="106"/>
        <v>-81.522183135809982</v>
      </c>
      <c r="AA183" s="26">
        <f t="shared" si="107"/>
        <v>2.8910087711702856E-3</v>
      </c>
      <c r="AB183" s="26">
        <f t="shared" si="108"/>
        <v>-1.4781928232162136</v>
      </c>
      <c r="AC183" s="26">
        <f t="shared" si="120"/>
        <v>3.1549265419762251E-6</v>
      </c>
      <c r="AD183" s="26">
        <f t="shared" si="109"/>
        <v>4.8834312322220144E-2</v>
      </c>
      <c r="AE183" s="26">
        <f t="shared" si="121"/>
        <v>14.422930136468077</v>
      </c>
      <c r="AF183" s="26">
        <f t="shared" si="122"/>
        <v>-82.951541646703987</v>
      </c>
      <c r="AG183" s="26">
        <f t="shared" si="88"/>
        <v>63.934760580666506</v>
      </c>
      <c r="AH183" s="26">
        <f t="shared" si="110"/>
        <v>-85.78631870047198</v>
      </c>
      <c r="AI183" s="26">
        <f t="shared" si="111"/>
        <v>-89.997056888622751</v>
      </c>
      <c r="AJ183" s="26">
        <f t="shared" si="123"/>
        <v>17.855939127360415</v>
      </c>
      <c r="AK183" s="26">
        <f t="shared" si="112"/>
        <v>82.646082717201494</v>
      </c>
      <c r="AL183" s="27">
        <f t="shared" si="113"/>
        <v>-6.5135586704700814E-3</v>
      </c>
      <c r="AM183" s="26">
        <f t="shared" si="114"/>
        <v>-2.2186324484204638</v>
      </c>
      <c r="AN183" s="26">
        <f t="shared" si="89"/>
        <v>-4.19525497084897E-5</v>
      </c>
      <c r="AO183" s="26">
        <f t="shared" si="90"/>
        <v>-0.17807760555745958</v>
      </c>
      <c r="AP183" s="26">
        <f t="shared" si="96"/>
        <v>-4.0021745036652385</v>
      </c>
      <c r="AQ183" s="26">
        <f t="shared" si="97"/>
        <v>-9.7476842253991816</v>
      </c>
      <c r="AR183" s="25">
        <f t="shared" si="91"/>
        <v>18.562359853877492</v>
      </c>
      <c r="AS183" s="25">
        <f t="shared" si="92"/>
        <v>-26.946600306339011</v>
      </c>
      <c r="AT183" s="56">
        <f t="shared" si="98"/>
        <v>10.420755632802837</v>
      </c>
      <c r="AU183" s="57">
        <f t="shared" si="124"/>
        <v>-92.69922587210317</v>
      </c>
      <c r="AV183" s="26">
        <f t="shared" si="115"/>
        <v>1.6511407747661757E-10</v>
      </c>
      <c r="AW183" s="26">
        <f t="shared" si="116"/>
        <v>3.5328291275076382E-4</v>
      </c>
      <c r="AX183" s="27">
        <f t="shared" si="117"/>
        <v>-1.6511407747975631E-10</v>
      </c>
      <c r="AY183" s="26">
        <f t="shared" si="118"/>
        <v>-3.5328291275076382E-4</v>
      </c>
      <c r="AZ183" s="28">
        <f t="shared" si="125"/>
        <v>-3.1387368343324635E-21</v>
      </c>
      <c r="BA183" s="29">
        <f t="shared" si="126"/>
        <v>0</v>
      </c>
      <c r="BB183" s="5">
        <f t="shared" si="99"/>
        <v>10.418981965963578</v>
      </c>
      <c r="BC183" s="5">
        <f t="shared" si="100"/>
        <v>-93.945189860428528</v>
      </c>
      <c r="BD183" s="5">
        <f t="shared" si="127"/>
        <v>86.054810139571472</v>
      </c>
      <c r="BE183" s="41"/>
      <c r="BF183" s="40">
        <f t="shared" si="128"/>
        <v>10</v>
      </c>
      <c r="BG183" s="40">
        <f t="shared" si="129"/>
        <v>-94</v>
      </c>
      <c r="BH183" s="40">
        <f t="shared" si="130"/>
        <v>86</v>
      </c>
      <c r="BL183" s="26">
        <f t="shared" si="93"/>
        <v>-1.0429500499220418E-5</v>
      </c>
      <c r="BM183" s="26">
        <f t="shared" si="94"/>
        <v>-8.8789609192486837E-2</v>
      </c>
      <c r="BO183" s="238" t="str">
        <f t="shared" si="101"/>
        <v>6165.95001861483i</v>
      </c>
      <c r="BP183" s="238" t="str">
        <f t="shared" si="102"/>
        <v>0.999593119365767-0.0201910307429272i</v>
      </c>
      <c r="BQ183" s="238">
        <f t="shared" si="103"/>
        <v>-1.763237338760087E-3</v>
      </c>
      <c r="BR183" s="238">
        <f t="shared" si="104"/>
        <v>-1.1571743791328686</v>
      </c>
    </row>
    <row r="184" spans="22:70" x14ac:dyDescent="0.3">
      <c r="V184" s="24">
        <v>2.8</v>
      </c>
      <c r="W184" s="32">
        <f t="shared" si="119"/>
        <v>6309.5734448019321</v>
      </c>
      <c r="X184" s="25">
        <f t="shared" si="95"/>
        <v>31.048525809863797</v>
      </c>
      <c r="Y184" s="26">
        <f t="shared" si="105"/>
        <v>-16.824239416653594</v>
      </c>
      <c r="Z184" s="26">
        <f t="shared" si="106"/>
        <v>-81.712450848046274</v>
      </c>
      <c r="AA184" s="26">
        <f t="shared" si="107"/>
        <v>3.0272103421596173E-3</v>
      </c>
      <c r="AB184" s="26">
        <f t="shared" si="108"/>
        <v>-1.5126085431244118</v>
      </c>
      <c r="AC184" s="26">
        <f t="shared" si="120"/>
        <v>3.3036135929401686E-6</v>
      </c>
      <c r="AD184" s="26">
        <f t="shared" si="109"/>
        <v>4.9971809011891521E-2</v>
      </c>
      <c r="AE184" s="26">
        <f t="shared" si="121"/>
        <v>14.227316907165955</v>
      </c>
      <c r="AF184" s="26">
        <f t="shared" si="122"/>
        <v>-83.175087582158795</v>
      </c>
      <c r="AG184" s="26">
        <f t="shared" si="88"/>
        <v>63.934760580666506</v>
      </c>
      <c r="AH184" s="26">
        <f t="shared" si="110"/>
        <v>-85.986318699956229</v>
      </c>
      <c r="AI184" s="26">
        <f t="shared" si="111"/>
        <v>-89.997123882016623</v>
      </c>
      <c r="AJ184" s="26">
        <f t="shared" si="123"/>
        <v>18.052735554340206</v>
      </c>
      <c r="AK184" s="26">
        <f t="shared" si="112"/>
        <v>82.811707243798651</v>
      </c>
      <c r="AL184" s="27">
        <f t="shared" si="113"/>
        <v>-6.8202923154652957E-3</v>
      </c>
      <c r="AM184" s="26">
        <f t="shared" si="114"/>
        <v>-2.2702575774049998</v>
      </c>
      <c r="AN184" s="26">
        <f t="shared" si="89"/>
        <v>-4.3929702463698896E-5</v>
      </c>
      <c r="AO184" s="26">
        <f t="shared" si="90"/>
        <v>-0.18222553819594112</v>
      </c>
      <c r="AP184" s="26">
        <f t="shared" si="96"/>
        <v>-4.0056867869674466</v>
      </c>
      <c r="AQ184" s="26">
        <f t="shared" si="97"/>
        <v>-9.637899753818914</v>
      </c>
      <c r="AR184" s="25">
        <f t="shared" si="91"/>
        <v>18.562359853877492</v>
      </c>
      <c r="AS184" s="25">
        <f t="shared" si="92"/>
        <v>-26.946600306339011</v>
      </c>
      <c r="AT184" s="56">
        <f t="shared" si="98"/>
        <v>10.221630120198508</v>
      </c>
      <c r="AU184" s="57">
        <f t="shared" si="124"/>
        <v>-92.812987335977709</v>
      </c>
      <c r="AV184" s="26">
        <f t="shared" si="115"/>
        <v>1.7289620013155118E-10</v>
      </c>
      <c r="AW184" s="26">
        <f t="shared" si="116"/>
        <v>3.6151192891017346E-4</v>
      </c>
      <c r="AX184" s="27">
        <f t="shared" si="117"/>
        <v>-1.7289620013499274E-10</v>
      </c>
      <c r="AY184" s="26">
        <f t="shared" si="118"/>
        <v>-3.6151192891017346E-4</v>
      </c>
      <c r="AZ184" s="28">
        <f t="shared" si="125"/>
        <v>-3.4415624867092985E-21</v>
      </c>
      <c r="BA184" s="29">
        <f t="shared" si="126"/>
        <v>0</v>
      </c>
      <c r="BB184" s="5">
        <f t="shared" si="99"/>
        <v>10.219772880678283</v>
      </c>
      <c r="BC184" s="5">
        <f t="shared" si="100"/>
        <v>-94.087966017104876</v>
      </c>
      <c r="BD184" s="5">
        <f t="shared" si="127"/>
        <v>85.912033982895124</v>
      </c>
      <c r="BE184" s="31"/>
      <c r="BF184" s="40">
        <f t="shared" si="128"/>
        <v>10</v>
      </c>
      <c r="BG184" s="40">
        <f t="shared" si="129"/>
        <v>-94</v>
      </c>
      <c r="BH184" s="40">
        <f t="shared" si="130"/>
        <v>86</v>
      </c>
      <c r="BL184" s="26">
        <f t="shared" si="93"/>
        <v>-1.0921027095634339E-5</v>
      </c>
      <c r="BM184" s="26">
        <f t="shared" si="94"/>
        <v>-9.0857781446311167E-2</v>
      </c>
      <c r="BO184" s="238" t="str">
        <f t="shared" si="101"/>
        <v>6309.57344480193i</v>
      </c>
      <c r="BP184" s="238" t="str">
        <f t="shared" si="102"/>
        <v>0.99957395182264-0.0206609450155544i</v>
      </c>
      <c r="BQ184" s="238">
        <f t="shared" si="103"/>
        <v>-1.8463184931296779E-3</v>
      </c>
      <c r="BR184" s="238">
        <f t="shared" si="104"/>
        <v>-1.1841208996808452</v>
      </c>
    </row>
    <row r="185" spans="22:70" x14ac:dyDescent="0.3">
      <c r="V185" s="24">
        <v>2.81</v>
      </c>
      <c r="W185" s="30">
        <f t="shared" si="119"/>
        <v>6456.5422903465596</v>
      </c>
      <c r="X185" s="25">
        <f t="shared" si="95"/>
        <v>31.048525809863797</v>
      </c>
      <c r="Y185" s="26">
        <f t="shared" si="105"/>
        <v>-17.020176409712622</v>
      </c>
      <c r="Z185" s="26">
        <f t="shared" si="106"/>
        <v>-81.898565572296107</v>
      </c>
      <c r="AA185" s="26">
        <f t="shared" si="107"/>
        <v>3.1698263173766993E-3</v>
      </c>
      <c r="AB185" s="26">
        <f t="shared" si="108"/>
        <v>-1.5478247777691772</v>
      </c>
      <c r="AC185" s="26">
        <f t="shared" si="120"/>
        <v>3.4593080436831733E-6</v>
      </c>
      <c r="AD185" s="26">
        <f t="shared" si="109"/>
        <v>5.1135801362388454E-2</v>
      </c>
      <c r="AE185" s="26">
        <f t="shared" si="121"/>
        <v>14.031522685776595</v>
      </c>
      <c r="AF185" s="26">
        <f t="shared" si="122"/>
        <v>-83.395254548702894</v>
      </c>
      <c r="AG185" s="26">
        <f t="shared" si="88"/>
        <v>63.934760580666506</v>
      </c>
      <c r="AH185" s="26">
        <f t="shared" si="110"/>
        <v>-86.186318699463698</v>
      </c>
      <c r="AI185" s="26">
        <f t="shared" si="111"/>
        <v>-89.997189350454676</v>
      </c>
      <c r="AJ185" s="26">
        <f t="shared" si="123"/>
        <v>18.249673958305166</v>
      </c>
      <c r="AK185" s="26">
        <f t="shared" si="112"/>
        <v>82.973678474469054</v>
      </c>
      <c r="AL185" s="27">
        <f t="shared" si="113"/>
        <v>-7.1414586539356988E-3</v>
      </c>
      <c r="AM185" s="26">
        <f t="shared" si="114"/>
        <v>-2.3230813917028152</v>
      </c>
      <c r="AN185" s="26">
        <f t="shared" si="89"/>
        <v>-4.6000034591723176E-5</v>
      </c>
      <c r="AO185" s="26">
        <f t="shared" si="90"/>
        <v>-0.18647008661963518</v>
      </c>
      <c r="AP185" s="26">
        <f t="shared" si="96"/>
        <v>-4.0090716191805535</v>
      </c>
      <c r="AQ185" s="26">
        <f t="shared" si="97"/>
        <v>-9.5330623543080719</v>
      </c>
      <c r="AR185" s="25">
        <f t="shared" si="91"/>
        <v>18.562359853877492</v>
      </c>
      <c r="AS185" s="25">
        <f t="shared" si="92"/>
        <v>-26.946600306339011</v>
      </c>
      <c r="AT185" s="56">
        <f t="shared" si="98"/>
        <v>10.022451066596041</v>
      </c>
      <c r="AU185" s="57">
        <f t="shared" si="124"/>
        <v>-92.928316903010966</v>
      </c>
      <c r="AV185" s="26">
        <f t="shared" si="115"/>
        <v>1.8104283856882734E-10</v>
      </c>
      <c r="AW185" s="26">
        <f t="shared" si="116"/>
        <v>3.699326234794476E-4</v>
      </c>
      <c r="AX185" s="27">
        <f t="shared" si="117"/>
        <v>-1.8104283857260091E-10</v>
      </c>
      <c r="AY185" s="26">
        <f t="shared" si="118"/>
        <v>-3.699326234794476E-4</v>
      </c>
      <c r="AZ185" s="28">
        <f t="shared" si="125"/>
        <v>-3.77357210507277E-21</v>
      </c>
      <c r="BA185" s="29">
        <f t="shared" si="126"/>
        <v>0</v>
      </c>
      <c r="BB185" s="5">
        <f t="shared" si="99"/>
        <v>10.020506317439226</v>
      </c>
      <c r="BC185" s="5">
        <f t="shared" si="100"/>
        <v>-94.232985577121184</v>
      </c>
      <c r="BD185" s="5">
        <f t="shared" si="127"/>
        <v>85.767014422878816</v>
      </c>
      <c r="BE185" s="41"/>
      <c r="BF185" s="40">
        <f t="shared" si="128"/>
        <v>10</v>
      </c>
      <c r="BG185" s="40">
        <f t="shared" si="129"/>
        <v>-94</v>
      </c>
      <c r="BH185" s="40">
        <f t="shared" si="130"/>
        <v>86</v>
      </c>
      <c r="BL185" s="26">
        <f t="shared" si="93"/>
        <v>-1.1435718569185668E-5</v>
      </c>
      <c r="BM185" s="26">
        <f t="shared" si="94"/>
        <v>-9.2974127375332519E-2</v>
      </c>
      <c r="BO185" s="238" t="str">
        <f t="shared" si="101"/>
        <v>6456.54229034656i</v>
      </c>
      <c r="BP185" s="238" t="str">
        <f t="shared" si="102"/>
        <v>0.999553881727022-0.0211417767462429i</v>
      </c>
      <c r="BQ185" s="238">
        <f t="shared" si="103"/>
        <v>-1.9333134382445629E-3</v>
      </c>
      <c r="BR185" s="238">
        <f t="shared" si="104"/>
        <v>-1.2116945467348956</v>
      </c>
    </row>
    <row r="186" spans="22:70" x14ac:dyDescent="0.3">
      <c r="V186" s="24">
        <v>2.82</v>
      </c>
      <c r="W186" s="32">
        <f t="shared" si="119"/>
        <v>6606.9344800759645</v>
      </c>
      <c r="X186" s="25">
        <f t="shared" si="95"/>
        <v>31.048525809863797</v>
      </c>
      <c r="Y186" s="26">
        <f t="shared" si="105"/>
        <v>-17.216292716638058</v>
      </c>
      <c r="Z186" s="26">
        <f t="shared" si="106"/>
        <v>-82.080610270465343</v>
      </c>
      <c r="AA186" s="26">
        <f t="shared" si="107"/>
        <v>3.3191585570261388E-3</v>
      </c>
      <c r="AB186" s="26">
        <f t="shared" si="108"/>
        <v>-1.583860092771004</v>
      </c>
      <c r="AC186" s="26">
        <f t="shared" si="120"/>
        <v>3.6223401411322039E-6</v>
      </c>
      <c r="AD186" s="26">
        <f t="shared" si="109"/>
        <v>5.2326906534016879E-2</v>
      </c>
      <c r="AE186" s="26">
        <f t="shared" si="121"/>
        <v>13.835555874122907</v>
      </c>
      <c r="AF186" s="26">
        <f t="shared" si="122"/>
        <v>-83.612143456702327</v>
      </c>
      <c r="AG186" s="26">
        <f t="shared" si="88"/>
        <v>63.934760580666506</v>
      </c>
      <c r="AH186" s="26">
        <f t="shared" si="110"/>
        <v>-86.38631869899335</v>
      </c>
      <c r="AI186" s="26">
        <f t="shared" si="111"/>
        <v>-89.997253328649151</v>
      </c>
      <c r="AJ186" s="26">
        <f t="shared" si="123"/>
        <v>18.446748140636441</v>
      </c>
      <c r="AK186" s="26">
        <f t="shared" si="112"/>
        <v>83.132071927771165</v>
      </c>
      <c r="AL186" s="27">
        <f t="shared" si="113"/>
        <v>-7.4777356415241022E-3</v>
      </c>
      <c r="AM186" s="26">
        <f t="shared" si="114"/>
        <v>-2.3771315397965496</v>
      </c>
      <c r="AN186" s="26">
        <f t="shared" si="89"/>
        <v>-4.8167937412597282E-5</v>
      </c>
      <c r="AO186" s="26">
        <f t="shared" si="90"/>
        <v>-0.19081350115783755</v>
      </c>
      <c r="AP186" s="26">
        <f t="shared" si="96"/>
        <v>-4.0123358812693404</v>
      </c>
      <c r="AQ186" s="26">
        <f t="shared" si="97"/>
        <v>-9.433126441832373</v>
      </c>
      <c r="AR186" s="25">
        <f t="shared" si="91"/>
        <v>18.562359853877492</v>
      </c>
      <c r="AS186" s="25">
        <f t="shared" si="92"/>
        <v>-26.946600306339011</v>
      </c>
      <c r="AT186" s="56">
        <f t="shared" si="98"/>
        <v>9.8232199928535664</v>
      </c>
      <c r="AU186" s="57">
        <f t="shared" si="124"/>
        <v>-93.045269898534698</v>
      </c>
      <c r="AV186" s="26">
        <f t="shared" si="115"/>
        <v>1.8957520799270882E-10</v>
      </c>
      <c r="AW186" s="26">
        <f t="shared" si="116"/>
        <v>3.7854946122230557E-4</v>
      </c>
      <c r="AX186" s="27">
        <f t="shared" si="117"/>
        <v>-1.8957520799684638E-10</v>
      </c>
      <c r="AY186" s="26">
        <f t="shared" si="118"/>
        <v>-3.7854946122230557E-4</v>
      </c>
      <c r="AZ186" s="28">
        <f t="shared" si="125"/>
        <v>-4.1375574239902444E-21</v>
      </c>
      <c r="BA186" s="29">
        <f t="shared" si="126"/>
        <v>0</v>
      </c>
      <c r="BB186" s="5">
        <f t="shared" si="99"/>
        <v>9.8211836117257967</v>
      </c>
      <c r="BC186" s="5">
        <f t="shared" si="100"/>
        <v>-94.380319557057263</v>
      </c>
      <c r="BD186" s="5">
        <f t="shared" si="127"/>
        <v>85.619680442942737</v>
      </c>
      <c r="BE186" s="31"/>
      <c r="BF186" s="40">
        <f t="shared" si="128"/>
        <v>10</v>
      </c>
      <c r="BG186" s="40">
        <f t="shared" si="129"/>
        <v>-94</v>
      </c>
      <c r="BH186" s="40">
        <f t="shared" si="130"/>
        <v>86</v>
      </c>
      <c r="BL186" s="26">
        <f t="shared" si="93"/>
        <v>-1.1974666637729293E-5</v>
      </c>
      <c r="BM186" s="26">
        <f t="shared" si="94"/>
        <v>-9.5139769071062502E-2</v>
      </c>
      <c r="BO186" s="238" t="str">
        <f t="shared" si="101"/>
        <v>6606.93448007596i</v>
      </c>
      <c r="BP186" s="238" t="str">
        <f t="shared" si="102"/>
        <v>0.999532866618701-0.0216337782167564i</v>
      </c>
      <c r="BQ186" s="238">
        <f t="shared" si="103"/>
        <v>-2.0244064611312177E-3</v>
      </c>
      <c r="BR186" s="238">
        <f t="shared" si="104"/>
        <v>-1.2399098894514982</v>
      </c>
    </row>
    <row r="187" spans="22:70" x14ac:dyDescent="0.3">
      <c r="V187" s="24">
        <v>2.83</v>
      </c>
      <c r="W187" s="30">
        <f t="shared" si="119"/>
        <v>6760.8297539198211</v>
      </c>
      <c r="X187" s="25">
        <f t="shared" si="95"/>
        <v>31.048525809863797</v>
      </c>
      <c r="Y187" s="26">
        <f t="shared" si="105"/>
        <v>-17.412580573673871</v>
      </c>
      <c r="Z187" s="26">
        <f t="shared" si="106"/>
        <v>-82.258666755277389</v>
      </c>
      <c r="AA187" s="26">
        <f t="shared" si="107"/>
        <v>3.4755231050172678E-3</v>
      </c>
      <c r="AB187" s="26">
        <f t="shared" si="108"/>
        <v>-1.6207334804328306</v>
      </c>
      <c r="AC187" s="26">
        <f t="shared" si="120"/>
        <v>3.7930556983385453E-6</v>
      </c>
      <c r="AD187" s="26">
        <f t="shared" si="109"/>
        <v>5.3545756062384521E-2</v>
      </c>
      <c r="AE187" s="26">
        <f t="shared" si="121"/>
        <v>13.639424552350642</v>
      </c>
      <c r="AF187" s="26">
        <f t="shared" si="122"/>
        <v>-83.82585447964783</v>
      </c>
      <c r="AG187" s="26">
        <f t="shared" si="88"/>
        <v>63.934760580666506</v>
      </c>
      <c r="AH187" s="26">
        <f t="shared" si="110"/>
        <v>-86.586318698544147</v>
      </c>
      <c r="AI187" s="26">
        <f t="shared" si="111"/>
        <v>-89.997315850522114</v>
      </c>
      <c r="AJ187" s="26">
        <f t="shared" si="123"/>
        <v>18.643952165219698</v>
      </c>
      <c r="AK187" s="26">
        <f t="shared" si="112"/>
        <v>83.286961896781136</v>
      </c>
      <c r="AL187" s="27">
        <f t="shared" si="113"/>
        <v>-7.8298329697398771E-3</v>
      </c>
      <c r="AM187" s="26">
        <f t="shared" si="114"/>
        <v>-2.4324362947705191</v>
      </c>
      <c r="AN187" s="26">
        <f t="shared" si="89"/>
        <v>-5.0438009180521076E-5</v>
      </c>
      <c r="AO187" s="26">
        <f t="shared" si="90"/>
        <v>-0.19525808454663177</v>
      </c>
      <c r="AP187" s="26">
        <f t="shared" si="96"/>
        <v>-4.0154862236368638</v>
      </c>
      <c r="AQ187" s="26">
        <f t="shared" si="97"/>
        <v>-9.3380483330581274</v>
      </c>
      <c r="AR187" s="25">
        <f t="shared" si="91"/>
        <v>18.562359853877492</v>
      </c>
      <c r="AS187" s="25">
        <f t="shared" si="92"/>
        <v>-26.946600306339011</v>
      </c>
      <c r="AT187" s="56">
        <f t="shared" si="98"/>
        <v>9.623938328713777</v>
      </c>
      <c r="AU187" s="57">
        <f t="shared" si="124"/>
        <v>-93.163902812705956</v>
      </c>
      <c r="AV187" s="26">
        <f t="shared" si="115"/>
        <v>1.9851066629759196E-10</v>
      </c>
      <c r="AW187" s="26">
        <f t="shared" si="116"/>
        <v>3.8736701090017465E-4</v>
      </c>
      <c r="AX187" s="27">
        <f t="shared" si="117"/>
        <v>-1.9851066630212878E-10</v>
      </c>
      <c r="AY187" s="26">
        <f t="shared" si="118"/>
        <v>-3.8736701090017465E-4</v>
      </c>
      <c r="AZ187" s="28">
        <f t="shared" si="125"/>
        <v>-4.536827165911934E-21</v>
      </c>
      <c r="BA187" s="29">
        <f t="shared" si="126"/>
        <v>0</v>
      </c>
      <c r="BB187" s="5">
        <f t="shared" si="99"/>
        <v>9.6218059991811842</v>
      </c>
      <c r="BC187" s="5">
        <f t="shared" si="100"/>
        <v>-94.530040501062558</v>
      </c>
      <c r="BD187" s="5">
        <f t="shared" si="127"/>
        <v>85.469959498937442</v>
      </c>
      <c r="BE187" s="41"/>
      <c r="BF187" s="40">
        <f t="shared" si="128"/>
        <v>10</v>
      </c>
      <c r="BG187" s="40">
        <f t="shared" si="129"/>
        <v>-95</v>
      </c>
      <c r="BH187" s="40">
        <f t="shared" si="130"/>
        <v>85</v>
      </c>
      <c r="BL187" s="26">
        <f t="shared" si="93"/>
        <v>-1.2539014475211878E-5</v>
      </c>
      <c r="BM187" s="26">
        <f t="shared" si="94"/>
        <v>-9.7355854760628011E-2</v>
      </c>
      <c r="BO187" s="238" t="str">
        <f t="shared" si="101"/>
        <v>6760.82975391982i</v>
      </c>
      <c r="BP187" s="238" t="str">
        <f t="shared" si="102"/>
        <v>0.999510862043685-0.0221372074411409i</v>
      </c>
      <c r="BQ187" s="238">
        <f t="shared" si="103"/>
        <v>-2.1197905181177144E-3</v>
      </c>
      <c r="BR187" s="238">
        <f t="shared" si="104"/>
        <v>-1.2687818335959848</v>
      </c>
    </row>
    <row r="188" spans="22:70" x14ac:dyDescent="0.3">
      <c r="V188" s="24">
        <v>2.84</v>
      </c>
      <c r="W188" s="32">
        <f t="shared" si="119"/>
        <v>6918.3097091893669</v>
      </c>
      <c r="X188" s="25">
        <f t="shared" si="95"/>
        <v>31.048525809863797</v>
      </c>
      <c r="Y188" s="26">
        <f t="shared" si="105"/>
        <v>-17.609032540239976</v>
      </c>
      <c r="Z188" s="26">
        <f t="shared" si="106"/>
        <v>-82.432815670577227</v>
      </c>
      <c r="AA188" s="26">
        <f t="shared" si="107"/>
        <v>3.6392508533168843E-3</v>
      </c>
      <c r="AB188" s="26">
        <f t="shared" si="108"/>
        <v>-1.6584643692675154</v>
      </c>
      <c r="AC188" s="26">
        <f t="shared" si="120"/>
        <v>3.9718168235045838E-6</v>
      </c>
      <c r="AD188" s="26">
        <f t="shared" si="109"/>
        <v>5.4792996193229575E-2</v>
      </c>
      <c r="AE188" s="26">
        <f t="shared" si="121"/>
        <v>13.443136492293961</v>
      </c>
      <c r="AF188" s="26">
        <f t="shared" si="122"/>
        <v>-84.036487043651519</v>
      </c>
      <c r="AG188" s="26">
        <f t="shared" si="88"/>
        <v>63.934760580666506</v>
      </c>
      <c r="AH188" s="26">
        <f t="shared" si="110"/>
        <v>-86.786318698115167</v>
      </c>
      <c r="AI188" s="26">
        <f t="shared" si="111"/>
        <v>-89.997376949223522</v>
      </c>
      <c r="AJ188" s="26">
        <f t="shared" si="123"/>
        <v>18.841280348034651</v>
      </c>
      <c r="AK188" s="26">
        <f t="shared" si="112"/>
        <v>83.43842144579439</v>
      </c>
      <c r="AL188" s="27">
        <f t="shared" si="113"/>
        <v>-8.1984935409563572E-3</v>
      </c>
      <c r="AM188" s="26">
        <f t="shared" si="114"/>
        <v>-2.4890245674800315</v>
      </c>
      <c r="AN188" s="26">
        <f t="shared" si="89"/>
        <v>-5.2815064866844299E-5</v>
      </c>
      <c r="AO188" s="26">
        <f t="shared" si="90"/>
        <v>-0.19980619314887615</v>
      </c>
      <c r="AP188" s="26">
        <f t="shared" si="96"/>
        <v>-4.0185290780198333</v>
      </c>
      <c r="AQ188" s="26">
        <f t="shared" si="97"/>
        <v>-9.2477862640580391</v>
      </c>
      <c r="AR188" s="25">
        <f t="shared" si="91"/>
        <v>18.562359853877492</v>
      </c>
      <c r="AS188" s="25">
        <f t="shared" si="92"/>
        <v>-26.946600306339011</v>
      </c>
      <c r="AT188" s="56">
        <f t="shared" si="98"/>
        <v>9.4246074142741278</v>
      </c>
      <c r="AU188" s="57">
        <f t="shared" si="124"/>
        <v>-93.284273307709555</v>
      </c>
      <c r="AV188" s="26">
        <f t="shared" si="115"/>
        <v>2.0786657137787305E-10</v>
      </c>
      <c r="AW188" s="26">
        <f t="shared" si="116"/>
        <v>3.9638994769460652E-4</v>
      </c>
      <c r="AX188" s="27">
        <f t="shared" si="117"/>
        <v>-2.0786657138284764E-10</v>
      </c>
      <c r="AY188" s="26">
        <f t="shared" si="118"/>
        <v>-3.9638994769460652E-4</v>
      </c>
      <c r="AZ188" s="28">
        <f t="shared" si="125"/>
        <v>-4.9745866557114816E-21</v>
      </c>
      <c r="BA188" s="29">
        <f t="shared" si="126"/>
        <v>0</v>
      </c>
      <c r="BB188" s="5">
        <f t="shared" si="99"/>
        <v>9.4223746166730429</v>
      </c>
      <c r="BC188" s="5">
        <f t="shared" si="100"/>
        <v>-94.68222249631178</v>
      </c>
      <c r="BD188" s="5">
        <f t="shared" si="127"/>
        <v>85.31777750368822</v>
      </c>
      <c r="BE188" s="31"/>
      <c r="BF188" s="40">
        <f t="shared" si="128"/>
        <v>9</v>
      </c>
      <c r="BG188" s="40">
        <f t="shared" si="129"/>
        <v>-95</v>
      </c>
      <c r="BH188" s="40">
        <f t="shared" si="130"/>
        <v>85</v>
      </c>
      <c r="BL188" s="26">
        <f t="shared" si="93"/>
        <v>-1.3129959126400186E-5</v>
      </c>
      <c r="BM188" s="26">
        <f t="shared" si="94"/>
        <v>-9.9623559415457905E-2</v>
      </c>
      <c r="BO188" s="238" t="str">
        <f t="shared" si="101"/>
        <v>6918.30970918937i</v>
      </c>
      <c r="BP188" s="238" t="str">
        <f t="shared" si="102"/>
        <v>0.999487821460932-0.0226523282889689i</v>
      </c>
      <c r="BQ188" s="238">
        <f t="shared" si="103"/>
        <v>-2.2196676419570546E-3</v>
      </c>
      <c r="BR188" s="238">
        <f t="shared" si="104"/>
        <v>-1.2983256291867695</v>
      </c>
    </row>
    <row r="189" spans="22:70" x14ac:dyDescent="0.3">
      <c r="V189" s="24">
        <v>2.85</v>
      </c>
      <c r="W189" s="30">
        <f t="shared" si="119"/>
        <v>7079.4578438413873</v>
      </c>
      <c r="X189" s="25">
        <f t="shared" si="95"/>
        <v>31.048525809863797</v>
      </c>
      <c r="Y189" s="26">
        <f t="shared" si="105"/>
        <v>-17.805641486603992</v>
      </c>
      <c r="Z189" s="26">
        <f t="shared" si="106"/>
        <v>-82.603136474781124</v>
      </c>
      <c r="AA189" s="26">
        <f t="shared" si="107"/>
        <v>3.8106882372321172E-3</v>
      </c>
      <c r="AB189" s="26">
        <f t="shared" si="108"/>
        <v>-1.6970726337179807</v>
      </c>
      <c r="AC189" s="26">
        <f t="shared" si="120"/>
        <v>4.1590026952978325E-6</v>
      </c>
      <c r="AD189" s="26">
        <f t="shared" si="109"/>
        <v>5.6069288225047746E-2</v>
      </c>
      <c r="AE189" s="26">
        <f t="shared" si="121"/>
        <v>13.246699170499733</v>
      </c>
      <c r="AF189" s="26">
        <f t="shared" si="122"/>
        <v>-84.244139820274057</v>
      </c>
      <c r="AG189" s="26">
        <f t="shared" si="88"/>
        <v>63.934760580666506</v>
      </c>
      <c r="AH189" s="26">
        <f t="shared" si="110"/>
        <v>-86.986318697705499</v>
      </c>
      <c r="AI189" s="26">
        <f t="shared" si="111"/>
        <v>-89.997436657148697</v>
      </c>
      <c r="AJ189" s="26">
        <f t="shared" si="123"/>
        <v>19.038727247095359</v>
      </c>
      <c r="AK189" s="26">
        <f t="shared" si="112"/>
        <v>83.586522409000082</v>
      </c>
      <c r="AL189" s="27">
        <f t="shared" si="113"/>
        <v>-8.5844950109217229E-3</v>
      </c>
      <c r="AM189" s="26">
        <f t="shared" si="114"/>
        <v>-2.5469259199298864</v>
      </c>
      <c r="AN189" s="26">
        <f t="shared" si="89"/>
        <v>-5.5304146340435637E-5</v>
      </c>
      <c r="AO189" s="26">
        <f t="shared" si="90"/>
        <v>-0.20446023820255674</v>
      </c>
      <c r="AP189" s="26">
        <f t="shared" si="96"/>
        <v>-4.0214706691008972</v>
      </c>
      <c r="AQ189" s="26">
        <f t="shared" si="97"/>
        <v>-9.1623004062810587</v>
      </c>
      <c r="AR189" s="25">
        <f t="shared" si="91"/>
        <v>18.562359853877492</v>
      </c>
      <c r="AS189" s="25">
        <f t="shared" si="92"/>
        <v>-26.946600306339011</v>
      </c>
      <c r="AT189" s="56">
        <f t="shared" si="98"/>
        <v>9.2252285013988349</v>
      </c>
      <c r="AU189" s="57">
        <f t="shared" si="124"/>
        <v>-93.406440226555119</v>
      </c>
      <c r="AV189" s="26">
        <f t="shared" si="115"/>
        <v>2.176641384378145E-10</v>
      </c>
      <c r="AW189" s="26">
        <f t="shared" si="116"/>
        <v>4.0562305568612089E-4</v>
      </c>
      <c r="AX189" s="27">
        <f t="shared" si="117"/>
        <v>-2.1766413844326903E-10</v>
      </c>
      <c r="AY189" s="26">
        <f t="shared" si="118"/>
        <v>-4.0562305568612089E-4</v>
      </c>
      <c r="AZ189" s="28">
        <f t="shared" si="125"/>
        <v>-5.4545323567512336E-21</v>
      </c>
      <c r="BA189" s="29">
        <f t="shared" si="126"/>
        <v>0</v>
      </c>
      <c r="BB189" s="5">
        <f t="shared" si="99"/>
        <v>9.2228905032769202</v>
      </c>
      <c r="BC189" s="5">
        <f t="shared" si="100"/>
        <v>-94.836941190232949</v>
      </c>
      <c r="BD189" s="5">
        <f t="shared" si="127"/>
        <v>85.163058809767051</v>
      </c>
      <c r="BE189" s="41"/>
      <c r="BF189" s="40">
        <f t="shared" si="128"/>
        <v>9</v>
      </c>
      <c r="BG189" s="40">
        <f t="shared" si="129"/>
        <v>-95</v>
      </c>
      <c r="BH189" s="40">
        <f t="shared" si="130"/>
        <v>85</v>
      </c>
      <c r="BL189" s="26">
        <f t="shared" si="93"/>
        <v>-1.3748754058548942E-5</v>
      </c>
      <c r="BM189" s="26">
        <f t="shared" si="94"/>
        <v>-0.10194408537414187</v>
      </c>
      <c r="BO189" s="238" t="str">
        <f t="shared" si="101"/>
        <v>7079.45784384139i</v>
      </c>
      <c r="BP189" s="238" t="str">
        <f t="shared" si="102"/>
        <v>0.999463696144769-0.0231794106107243i</v>
      </c>
      <c r="BQ189" s="238">
        <f t="shared" si="103"/>
        <v>-2.3242493678559137E-3</v>
      </c>
      <c r="BR189" s="238">
        <f t="shared" si="104"/>
        <v>-1.3285568783036859</v>
      </c>
    </row>
    <row r="190" spans="22:70" x14ac:dyDescent="0.3">
      <c r="V190" s="24">
        <v>2.86</v>
      </c>
      <c r="W190" s="32">
        <f t="shared" si="119"/>
        <v>7244.3596007499027</v>
      </c>
      <c r="X190" s="25">
        <f t="shared" si="95"/>
        <v>31.048525809863797</v>
      </c>
      <c r="Y190" s="26">
        <f t="shared" si="105"/>
        <v>-18.002400581924356</v>
      </c>
      <c r="Z190" s="26">
        <f t="shared" si="106"/>
        <v>-82.769707427257586</v>
      </c>
      <c r="AA190" s="26">
        <f t="shared" si="107"/>
        <v>3.9901979630251518E-3</v>
      </c>
      <c r="AB190" s="26">
        <f t="shared" si="108"/>
        <v>-1.7365786040724114</v>
      </c>
      <c r="AC190" s="26">
        <f t="shared" si="120"/>
        <v>4.3550103535937027E-6</v>
      </c>
      <c r="AD190" s="26">
        <f t="shared" si="109"/>
        <v>5.7375308859698583E-2</v>
      </c>
      <c r="AE190" s="26">
        <f t="shared" si="121"/>
        <v>13.050119780912821</v>
      </c>
      <c r="AF190" s="26">
        <f t="shared" si="122"/>
        <v>-84.448910722470288</v>
      </c>
      <c r="AG190" s="26">
        <f t="shared" si="88"/>
        <v>63.934760580666506</v>
      </c>
      <c r="AH190" s="26">
        <f t="shared" si="110"/>
        <v>-87.186318697314249</v>
      </c>
      <c r="AI190" s="26">
        <f t="shared" si="111"/>
        <v>-89.997495005955557</v>
      </c>
      <c r="AJ190" s="26">
        <f t="shared" si="123"/>
        <v>19.236287652735108</v>
      </c>
      <c r="AK190" s="26">
        <f t="shared" si="112"/>
        <v>83.731335390976696</v>
      </c>
      <c r="AL190" s="27">
        <f t="shared" si="113"/>
        <v>-8.9886514018060557E-3</v>
      </c>
      <c r="AM190" s="26">
        <f t="shared" si="114"/>
        <v>-2.606170578860068</v>
      </c>
      <c r="AN190" s="26">
        <f t="shared" si="89"/>
        <v>-5.7910533080450421E-5</v>
      </c>
      <c r="AO190" s="26">
        <f t="shared" si="90"/>
        <v>-0.20922268709816172</v>
      </c>
      <c r="AP190" s="26">
        <f t="shared" si="96"/>
        <v>-4.0243170258475214</v>
      </c>
      <c r="AQ190" s="26">
        <f t="shared" si="97"/>
        <v>-9.0815528809370907</v>
      </c>
      <c r="AR190" s="25">
        <f t="shared" si="91"/>
        <v>18.562359853877492</v>
      </c>
      <c r="AS190" s="25">
        <f t="shared" si="92"/>
        <v>-26.946600306339011</v>
      </c>
      <c r="AT190" s="56">
        <f t="shared" si="98"/>
        <v>9.0258027550652997</v>
      </c>
      <c r="AU190" s="57">
        <f t="shared" si="124"/>
        <v>-93.530463603407384</v>
      </c>
      <c r="AV190" s="26">
        <f t="shared" si="115"/>
        <v>2.2792072537181215E-10</v>
      </c>
      <c r="AW190" s="26">
        <f t="shared" si="116"/>
        <v>4.150712303907864E-4</v>
      </c>
      <c r="AX190" s="27">
        <f t="shared" si="117"/>
        <v>-2.2792072537779287E-10</v>
      </c>
      <c r="AY190" s="26">
        <f t="shared" si="118"/>
        <v>-4.150712303907864E-4</v>
      </c>
      <c r="AZ190" s="28">
        <f t="shared" si="125"/>
        <v>-5.9807226239115283E-21</v>
      </c>
      <c r="BA190" s="29">
        <f t="shared" si="126"/>
        <v>0</v>
      </c>
      <c r="BB190" s="5">
        <f t="shared" si="99"/>
        <v>9.0233546011739953</v>
      </c>
      <c r="BC190" s="5">
        <f t="shared" si="100"/>
        <v>-94.994273809450377</v>
      </c>
      <c r="BD190" s="5">
        <f t="shared" si="127"/>
        <v>85.005726190549623</v>
      </c>
      <c r="BE190" s="31"/>
      <c r="BF190" s="40">
        <f t="shared" si="128"/>
        <v>9</v>
      </c>
      <c r="BG190" s="40">
        <f t="shared" si="129"/>
        <v>-95</v>
      </c>
      <c r="BH190" s="40">
        <f t="shared" si="130"/>
        <v>85</v>
      </c>
      <c r="BL190" s="26">
        <f t="shared" si="93"/>
        <v>-1.4396711800828022E-5</v>
      </c>
      <c r="BM190" s="26">
        <f t="shared" si="94"/>
        <v>-0.10431866297979006</v>
      </c>
      <c r="BO190" s="238" t="str">
        <f t="shared" si="101"/>
        <v>7244.3596007499i</v>
      </c>
      <c r="BP190" s="238" t="str">
        <f t="shared" si="102"/>
        <v>0.999438435082775-0.0237187303653244i</v>
      </c>
      <c r="BQ190" s="238">
        <f t="shared" si="103"/>
        <v>-2.4337571795036675E-3</v>
      </c>
      <c r="BR190" s="238">
        <f t="shared" si="104"/>
        <v>-1.3594915430632024</v>
      </c>
    </row>
    <row r="191" spans="22:70" x14ac:dyDescent="0.3">
      <c r="V191" s="24">
        <v>2.87</v>
      </c>
      <c r="W191" s="30">
        <f t="shared" si="119"/>
        <v>7413.1024130091828</v>
      </c>
      <c r="X191" s="25">
        <f t="shared" si="95"/>
        <v>31.048525809863797</v>
      </c>
      <c r="Y191" s="26">
        <f t="shared" si="105"/>
        <v>-18.199303282662921</v>
      </c>
      <c r="Z191" s="26">
        <f t="shared" si="106"/>
        <v>-82.932605577436078</v>
      </c>
      <c r="AA191" s="26">
        <f t="shared" si="107"/>
        <v>4.1781597693370844E-3</v>
      </c>
      <c r="AB191" s="26">
        <f t="shared" si="108"/>
        <v>-1.7770030765768732</v>
      </c>
      <c r="AC191" s="26">
        <f t="shared" si="120"/>
        <v>4.5602555615779385E-6</v>
      </c>
      <c r="AD191" s="26">
        <f t="shared" si="109"/>
        <v>5.8711750561178208E-2</v>
      </c>
      <c r="AE191" s="26">
        <f t="shared" si="121"/>
        <v>12.853405247225774</v>
      </c>
      <c r="AF191" s="26">
        <f t="shared" si="122"/>
        <v>-84.65089690345178</v>
      </c>
      <c r="AG191" s="26">
        <f t="shared" si="88"/>
        <v>63.934760580666506</v>
      </c>
      <c r="AH191" s="26">
        <f t="shared" si="110"/>
        <v>-87.386318696940634</v>
      </c>
      <c r="AI191" s="26">
        <f t="shared" si="111"/>
        <v>-89.997552026581431</v>
      </c>
      <c r="AJ191" s="26">
        <f t="shared" si="123"/>
        <v>19.433956578229417</v>
      </c>
      <c r="AK191" s="26">
        <f t="shared" si="112"/>
        <v>83.872929768864225</v>
      </c>
      <c r="AL191" s="27">
        <f t="shared" si="113"/>
        <v>-9.4118147888757105E-3</v>
      </c>
      <c r="AM191" s="26">
        <f t="shared" si="114"/>
        <v>-2.6667894495361919</v>
      </c>
      <c r="AN191" s="26">
        <f t="shared" si="89"/>
        <v>-6.0639753368467104E-5</v>
      </c>
      <c r="AO191" s="26">
        <f t="shared" si="90"/>
        <v>-0.21409606468575326</v>
      </c>
      <c r="AP191" s="26">
        <f t="shared" si="96"/>
        <v>-4.0270739925869563</v>
      </c>
      <c r="AQ191" s="26">
        <f t="shared" si="97"/>
        <v>-9.0055077719391523</v>
      </c>
      <c r="AR191" s="25">
        <f t="shared" si="91"/>
        <v>18.562359853877492</v>
      </c>
      <c r="AS191" s="25">
        <f t="shared" si="92"/>
        <v>-26.946600306339011</v>
      </c>
      <c r="AT191" s="56">
        <f t="shared" si="98"/>
        <v>8.8263312546388182</v>
      </c>
      <c r="AU191" s="57">
        <f t="shared" si="124"/>
        <v>-93.656404675390931</v>
      </c>
      <c r="AV191" s="26">
        <f t="shared" si="115"/>
        <v>2.3866333334892723E-10</v>
      </c>
      <c r="AW191" s="26">
        <f t="shared" si="116"/>
        <v>4.2473948135589225E-4</v>
      </c>
      <c r="AX191" s="27">
        <f t="shared" si="117"/>
        <v>-2.3866333335548507E-10</v>
      </c>
      <c r="AY191" s="26">
        <f t="shared" si="118"/>
        <v>-4.2473948135589225E-4</v>
      </c>
      <c r="AZ191" s="28">
        <f t="shared" si="125"/>
        <v>-6.5578361975321188E-21</v>
      </c>
      <c r="BA191" s="29">
        <f t="shared" si="126"/>
        <v>0</v>
      </c>
      <c r="BB191" s="5">
        <f t="shared" si="99"/>
        <v>8.8237677564561778</v>
      </c>
      <c r="BC191" s="5">
        <f t="shared" si="100"/>
        <v>-95.15429918038646</v>
      </c>
      <c r="BD191" s="5">
        <f t="shared" si="127"/>
        <v>84.84570081961354</v>
      </c>
      <c r="BE191" s="41"/>
      <c r="BF191" s="40">
        <f t="shared" si="128"/>
        <v>9</v>
      </c>
      <c r="BG191" s="40">
        <f t="shared" si="129"/>
        <v>-95</v>
      </c>
      <c r="BH191" s="40">
        <f t="shared" si="130"/>
        <v>85</v>
      </c>
      <c r="BL191" s="26">
        <f t="shared" si="93"/>
        <v>-1.5075206745762749E-5</v>
      </c>
      <c r="BM191" s="26">
        <f t="shared" si="94"/>
        <v>-0.10674855123223284</v>
      </c>
      <c r="BO191" s="238" t="str">
        <f t="shared" si="101"/>
        <v>7413.10241300918i</v>
      </c>
      <c r="BP191" s="238" t="str">
        <f t="shared" si="102"/>
        <v>0.99941198486894-0.0242705697497729i</v>
      </c>
      <c r="BQ191" s="238">
        <f t="shared" si="103"/>
        <v>-2.5484229758949923E-3</v>
      </c>
      <c r="BR191" s="238">
        <f t="shared" si="104"/>
        <v>-1.3911459537632924</v>
      </c>
    </row>
    <row r="192" spans="22:70" x14ac:dyDescent="0.3">
      <c r="V192" s="24">
        <v>2.88</v>
      </c>
      <c r="W192" s="32">
        <f t="shared" si="119"/>
        <v>7585.7757502918375</v>
      </c>
      <c r="X192" s="25">
        <f t="shared" si="95"/>
        <v>31.048525809863797</v>
      </c>
      <c r="Y192" s="26">
        <f t="shared" si="105"/>
        <v>-18.396343321363716</v>
      </c>
      <c r="Z192" s="26">
        <f t="shared" si="106"/>
        <v>-83.091906756449575</v>
      </c>
      <c r="AA192" s="26">
        <f t="shared" si="107"/>
        <v>4.3749712239926162E-3</v>
      </c>
      <c r="AB192" s="26">
        <f t="shared" si="108"/>
        <v>-1.8183673237474987</v>
      </c>
      <c r="AC192" s="26">
        <f t="shared" si="120"/>
        <v>4.7751736659198E-6</v>
      </c>
      <c r="AD192" s="26">
        <f t="shared" si="109"/>
        <v>6.0079321922746176E-2</v>
      </c>
      <c r="AE192" s="26">
        <f t="shared" si="121"/>
        <v>12.65656223489774</v>
      </c>
      <c r="AF192" s="26">
        <f t="shared" si="122"/>
        <v>-84.850194758274327</v>
      </c>
      <c r="AG192" s="26">
        <f t="shared" si="88"/>
        <v>63.934760580666506</v>
      </c>
      <c r="AH192" s="26">
        <f t="shared" si="110"/>
        <v>-87.586318696583817</v>
      </c>
      <c r="AI192" s="26">
        <f t="shared" si="111"/>
        <v>-89.997607749259387</v>
      </c>
      <c r="AJ192" s="26">
        <f t="shared" si="123"/>
        <v>19.631729250749814</v>
      </c>
      <c r="AK192" s="26">
        <f t="shared" si="112"/>
        <v>84.01137369607811</v>
      </c>
      <c r="AL192" s="27">
        <f t="shared" si="113"/>
        <v>-9.8548770640700945E-3</v>
      </c>
      <c r="AM192" s="26">
        <f t="shared" si="114"/>
        <v>-2.7288141297415418</v>
      </c>
      <c r="AN192" s="26">
        <f t="shared" si="89"/>
        <v>-6.3497596008218601E-5</v>
      </c>
      <c r="AO192" s="26">
        <f t="shared" si="90"/>
        <v>-0.21908295461241661</v>
      </c>
      <c r="AP192" s="26">
        <f t="shared" si="96"/>
        <v>-4.0297472398275751</v>
      </c>
      <c r="AQ192" s="26">
        <f t="shared" si="97"/>
        <v>-8.9341311375352355</v>
      </c>
      <c r="AR192" s="25">
        <f t="shared" si="91"/>
        <v>18.562359853877492</v>
      </c>
      <c r="AS192" s="25">
        <f t="shared" si="92"/>
        <v>-26.946600306339011</v>
      </c>
      <c r="AT192" s="56">
        <f t="shared" si="98"/>
        <v>8.6268149950701645</v>
      </c>
      <c r="AU192" s="57">
        <f t="shared" si="124"/>
        <v>-93.784325895809559</v>
      </c>
      <c r="AV192" s="26">
        <f t="shared" si="115"/>
        <v>2.4991124891848844E-10</v>
      </c>
      <c r="AW192" s="26">
        <f t="shared" si="116"/>
        <v>4.3463293481607092E-4</v>
      </c>
      <c r="AX192" s="27">
        <f t="shared" si="117"/>
        <v>-2.4991124892567892E-10</v>
      </c>
      <c r="AY192" s="26">
        <f t="shared" si="118"/>
        <v>-4.3463293481607092E-4</v>
      </c>
      <c r="AZ192" s="28">
        <f t="shared" si="125"/>
        <v>-7.1904742697703313E-21</v>
      </c>
      <c r="BA192" s="29">
        <f t="shared" si="126"/>
        <v>0</v>
      </c>
      <c r="BB192" s="5">
        <f t="shared" si="99"/>
        <v>8.6241307198320687</v>
      </c>
      <c r="BC192" s="5">
        <f t="shared" si="100"/>
        <v>-95.317097751465823</v>
      </c>
      <c r="BD192" s="5">
        <f t="shared" si="127"/>
        <v>84.682902248534177</v>
      </c>
      <c r="BE192" s="31"/>
      <c r="BF192" s="40">
        <f t="shared" si="128"/>
        <v>9</v>
      </c>
      <c r="BG192" s="40">
        <f t="shared" si="129"/>
        <v>-95</v>
      </c>
      <c r="BH192" s="40">
        <f t="shared" si="130"/>
        <v>85</v>
      </c>
      <c r="BL192" s="26">
        <f t="shared" si="93"/>
        <v>-1.5785678060614169E-5</v>
      </c>
      <c r="BM192" s="26">
        <f t="shared" si="94"/>
        <v>-0.10923503845540194</v>
      </c>
      <c r="BO192" s="238" t="str">
        <f t="shared" si="101"/>
        <v>7585.77575029184i</v>
      </c>
      <c r="BP192" s="238" t="str">
        <f t="shared" si="102"/>
        <v>0.999384289591868-0.0248352173309354i</v>
      </c>
      <c r="BQ192" s="238">
        <f t="shared" si="103"/>
        <v>-2.6684895600349828E-3</v>
      </c>
      <c r="BR192" s="238">
        <f t="shared" si="104"/>
        <v>-1.4235368172008662</v>
      </c>
    </row>
    <row r="193" spans="22:70" x14ac:dyDescent="0.3">
      <c r="V193" s="24">
        <v>2.89</v>
      </c>
      <c r="W193" s="30">
        <f t="shared" si="119"/>
        <v>7762.4711662869231</v>
      </c>
      <c r="X193" s="25">
        <f t="shared" si="95"/>
        <v>31.048525809863797</v>
      </c>
      <c r="Y193" s="26">
        <f t="shared" si="105"/>
        <v>-18.593514695794305</v>
      </c>
      <c r="Z193" s="26">
        <f t="shared" si="106"/>
        <v>-83.2476855711284</v>
      </c>
      <c r="AA193" s="26">
        <f t="shared" si="107"/>
        <v>4.5810485577704261E-3</v>
      </c>
      <c r="AB193" s="26">
        <f t="shared" si="108"/>
        <v>-1.8606931048844333</v>
      </c>
      <c r="AC193" s="26">
        <f t="shared" si="120"/>
        <v>5.0002205379480758E-6</v>
      </c>
      <c r="AD193" s="26">
        <f t="shared" si="109"/>
        <v>6.147874804260399E-2</v>
      </c>
      <c r="AE193" s="26">
        <f t="shared" si="121"/>
        <v>12.459597162847801</v>
      </c>
      <c r="AF193" s="26">
        <f t="shared" si="122"/>
        <v>-85.04689992797023</v>
      </c>
      <c r="AG193" s="26">
        <f t="shared" si="88"/>
        <v>63.934760580666506</v>
      </c>
      <c r="AH193" s="26">
        <f t="shared" si="110"/>
        <v>-87.786318696243072</v>
      </c>
      <c r="AI193" s="26">
        <f t="shared" si="111"/>
        <v>-89.997662203534361</v>
      </c>
      <c r="AJ193" s="26">
        <f t="shared" si="123"/>
        <v>19.829601102641401</v>
      </c>
      <c r="AK193" s="26">
        <f t="shared" si="112"/>
        <v>84.14673410743714</v>
      </c>
      <c r="AL193" s="27">
        <f t="shared" si="113"/>
        <v>-1.0318771779817175E-2</v>
      </c>
      <c r="AM193" s="26">
        <f t="shared" si="114"/>
        <v>-2.7922769239671688</v>
      </c>
      <c r="AN193" s="26">
        <f t="shared" si="89"/>
        <v>-6.649012260475165E-5</v>
      </c>
      <c r="AO193" s="26">
        <f t="shared" si="90"/>
        <v>-0.2241860006907998</v>
      </c>
      <c r="AP193" s="26">
        <f t="shared" si="96"/>
        <v>-4.0323422748375863</v>
      </c>
      <c r="AQ193" s="26">
        <f t="shared" si="97"/>
        <v>-8.8673910207551891</v>
      </c>
      <c r="AR193" s="25">
        <f t="shared" si="91"/>
        <v>18.562359853877492</v>
      </c>
      <c r="AS193" s="25">
        <f t="shared" si="92"/>
        <v>-26.946600306339011</v>
      </c>
      <c r="AT193" s="56">
        <f t="shared" si="98"/>
        <v>8.4272548880102143</v>
      </c>
      <c r="AU193" s="57">
        <f t="shared" si="124"/>
        <v>-93.914290948725423</v>
      </c>
      <c r="AV193" s="26">
        <f t="shared" si="115"/>
        <v>2.6168761593969039E-10</v>
      </c>
      <c r="AW193" s="26">
        <f t="shared" si="116"/>
        <v>4.4475683641130142E-4</v>
      </c>
      <c r="AX193" s="27">
        <f t="shared" si="117"/>
        <v>-2.6168761594757445E-10</v>
      </c>
      <c r="AY193" s="26">
        <f t="shared" si="118"/>
        <v>-4.4475683641130142E-4</v>
      </c>
      <c r="AZ193" s="28">
        <f t="shared" si="125"/>
        <v>-7.884065213396045E-21</v>
      </c>
      <c r="BA193" s="29">
        <f t="shared" si="126"/>
        <v>0</v>
      </c>
      <c r="BB193" s="5">
        <f t="shared" si="99"/>
        <v>8.4244441472271347</v>
      </c>
      <c r="BC193" s="5">
        <f t="shared" si="100"/>
        <v>-95.482751616870175</v>
      </c>
      <c r="BD193" s="5">
        <f t="shared" si="127"/>
        <v>84.517248383129825</v>
      </c>
      <c r="BE193" s="41"/>
      <c r="BF193" s="40">
        <f t="shared" si="128"/>
        <v>8</v>
      </c>
      <c r="BG193" s="40">
        <f t="shared" si="129"/>
        <v>-95</v>
      </c>
      <c r="BH193" s="40">
        <f t="shared" si="130"/>
        <v>85</v>
      </c>
      <c r="BL193" s="26">
        <f t="shared" si="93"/>
        <v>-1.6529632732808131E-5</v>
      </c>
      <c r="BM193" s="26">
        <f t="shared" si="94"/>
        <v>-0.1117794429802515</v>
      </c>
      <c r="BO193" s="238" t="str">
        <f t="shared" si="101"/>
        <v>7762.47116628692i</v>
      </c>
      <c r="BP193" s="238" t="str">
        <f t="shared" si="102"/>
        <v>0.999355290717823-0.0254129681794229i</v>
      </c>
      <c r="BQ193" s="238">
        <f t="shared" si="103"/>
        <v>-2.794211150347223E-3</v>
      </c>
      <c r="BR193" s="238">
        <f t="shared" si="104"/>
        <v>-1.4566812251645045</v>
      </c>
    </row>
    <row r="194" spans="22:70" x14ac:dyDescent="0.3">
      <c r="V194" s="24">
        <v>2.9</v>
      </c>
      <c r="W194" s="32">
        <f t="shared" si="119"/>
        <v>7943.2823472428208</v>
      </c>
      <c r="X194" s="25">
        <f t="shared" si="95"/>
        <v>31.048525809863797</v>
      </c>
      <c r="Y194" s="26">
        <f t="shared" si="105"/>
        <v>-18.790811658444603</v>
      </c>
      <c r="Z194" s="26">
        <f t="shared" si="106"/>
        <v>-83.400015400171412</v>
      </c>
      <c r="AA194" s="26">
        <f t="shared" si="107"/>
        <v>4.7968275368659276E-3</v>
      </c>
      <c r="AB194" s="26">
        <f t="shared" si="108"/>
        <v>-1.9040026767894258</v>
      </c>
      <c r="AC194" s="26">
        <f t="shared" si="120"/>
        <v>5.2358735302556079E-6</v>
      </c>
      <c r="AD194" s="26">
        <f t="shared" si="109"/>
        <v>6.2910770908321242E-2</v>
      </c>
      <c r="AE194" s="26">
        <f t="shared" si="121"/>
        <v>12.26251621482959</v>
      </c>
      <c r="AF194" s="26">
        <f t="shared" si="122"/>
        <v>-85.241107306052527</v>
      </c>
      <c r="AG194" s="26">
        <f t="shared" si="88"/>
        <v>63.934760580666506</v>
      </c>
      <c r="AH194" s="26">
        <f t="shared" si="110"/>
        <v>-87.98631869591766</v>
      </c>
      <c r="AI194" s="26">
        <f t="shared" si="111"/>
        <v>-89.997715418278702</v>
      </c>
      <c r="AJ194" s="26">
        <f t="shared" si="123"/>
        <v>20.027567763016194</v>
      </c>
      <c r="AK194" s="26">
        <f t="shared" si="112"/>
        <v>84.279076725585654</v>
      </c>
      <c r="AL194" s="27">
        <f t="shared" si="113"/>
        <v>-1.080447607662717E-2</v>
      </c>
      <c r="AM194" s="26">
        <f t="shared" si="114"/>
        <v>-2.8572108577955784</v>
      </c>
      <c r="AN194" s="26">
        <f t="shared" si="89"/>
        <v>-6.9623680424240803E-5</v>
      </c>
      <c r="AO194" s="26">
        <f t="shared" si="90"/>
        <v>-0.22940790829945179</v>
      </c>
      <c r="AP194" s="26">
        <f t="shared" si="96"/>
        <v>-4.0348644519920125</v>
      </c>
      <c r="AQ194" s="26">
        <f t="shared" si="97"/>
        <v>-8.8052574587880788</v>
      </c>
      <c r="AR194" s="25">
        <f t="shared" si="91"/>
        <v>18.562359853877492</v>
      </c>
      <c r="AS194" s="25">
        <f t="shared" si="92"/>
        <v>-26.946600306339011</v>
      </c>
      <c r="AT194" s="56">
        <f t="shared" si="98"/>
        <v>8.2276517628375778</v>
      </c>
      <c r="AU194" s="57">
        <f t="shared" si="124"/>
        <v>-94.046364764840604</v>
      </c>
      <c r="AV194" s="26">
        <f t="shared" si="115"/>
        <v>2.740213642365266E-10</v>
      </c>
      <c r="AW194" s="26">
        <f t="shared" si="116"/>
        <v>4.5511655396821167E-4</v>
      </c>
      <c r="AX194" s="27">
        <f t="shared" si="117"/>
        <v>-2.7402136424517136E-10</v>
      </c>
      <c r="AY194" s="26">
        <f t="shared" si="118"/>
        <v>-4.5511655396821167E-4</v>
      </c>
      <c r="AZ194" s="28">
        <f t="shared" si="125"/>
        <v>-8.6447611842151231E-21</v>
      </c>
      <c r="BA194" s="29">
        <f t="shared" si="126"/>
        <v>0</v>
      </c>
      <c r="BB194" s="5">
        <f t="shared" si="99"/>
        <v>8.2247086002727432</v>
      </c>
      <c r="BC194" s="5">
        <f t="shared" si="100"/>
        <v>-95.651344541789385</v>
      </c>
      <c r="BD194" s="5">
        <f t="shared" si="127"/>
        <v>84.348655458210615</v>
      </c>
      <c r="BE194" s="31"/>
      <c r="BF194" s="40">
        <f t="shared" si="128"/>
        <v>8</v>
      </c>
      <c r="BG194" s="40">
        <f t="shared" si="129"/>
        <v>-96</v>
      </c>
      <c r="BH194" s="40">
        <f t="shared" si="130"/>
        <v>84</v>
      </c>
      <c r="BL194" s="26">
        <f t="shared" si="93"/>
        <v>-1.7308648771593432E-5</v>
      </c>
      <c r="BM194" s="26">
        <f t="shared" si="94"/>
        <v>-0.11438311384357397</v>
      </c>
      <c r="BO194" s="238" t="str">
        <f t="shared" si="101"/>
        <v>7943.28234724282i</v>
      </c>
      <c r="BP194" s="238" t="str">
        <f t="shared" si="102"/>
        <v>0.999324926968358-0.0260041240055626i</v>
      </c>
      <c r="BQ194" s="238">
        <f t="shared" si="103"/>
        <v>-2.9258539160622477E-3</v>
      </c>
      <c r="BR194" s="238">
        <f t="shared" si="104"/>
        <v>-1.4905966631052101</v>
      </c>
    </row>
    <row r="195" spans="22:70" x14ac:dyDescent="0.3">
      <c r="V195" s="24">
        <v>2.91</v>
      </c>
      <c r="W195" s="30">
        <f t="shared" si="119"/>
        <v>8128.3051616409975</v>
      </c>
      <c r="X195" s="25">
        <f t="shared" si="95"/>
        <v>31.048525809863797</v>
      </c>
      <c r="Y195" s="26">
        <f t="shared" si="105"/>
        <v>-18.988228706378123</v>
      </c>
      <c r="Z195" s="26">
        <f t="shared" si="106"/>
        <v>-83.548968392331076</v>
      </c>
      <c r="AA195" s="26">
        <f t="shared" si="107"/>
        <v>5.0227643757680494E-3</v>
      </c>
      <c r="AB195" s="26">
        <f t="shared" si="108"/>
        <v>-1.9483188046889639</v>
      </c>
      <c r="AC195" s="26">
        <f t="shared" si="120"/>
        <v>5.482632491162666E-6</v>
      </c>
      <c r="AD195" s="26">
        <f t="shared" si="109"/>
        <v>6.4376149790215956E-2</v>
      </c>
      <c r="AE195" s="26">
        <f t="shared" si="121"/>
        <v>12.065325350493934</v>
      </c>
      <c r="AF195" s="26">
        <f t="shared" si="122"/>
        <v>-85.432911047229823</v>
      </c>
      <c r="AG195" s="26">
        <f t="shared" si="88"/>
        <v>63.934760580666506</v>
      </c>
      <c r="AH195" s="26">
        <f t="shared" si="110"/>
        <v>-88.186318695606886</v>
      </c>
      <c r="AI195" s="26">
        <f t="shared" si="111"/>
        <v>-89.997767421707579</v>
      </c>
      <c r="AJ195" s="26">
        <f t="shared" si="123"/>
        <v>20.225625049654717</v>
      </c>
      <c r="AK195" s="26">
        <f t="shared" si="112"/>
        <v>84.408466068597278</v>
      </c>
      <c r="AL195" s="27">
        <f t="shared" si="113"/>
        <v>-1.1313012698108731E-2</v>
      </c>
      <c r="AM195" s="26">
        <f t="shared" si="114"/>
        <v>-2.9236496924730875</v>
      </c>
      <c r="AN195" s="26">
        <f t="shared" si="89"/>
        <v>-7.2904915851827352E-5</v>
      </c>
      <c r="AO195" s="26">
        <f t="shared" si="90"/>
        <v>-0.2347514458157054</v>
      </c>
      <c r="AP195" s="26">
        <f t="shared" si="96"/>
        <v>-4.0373189828996239</v>
      </c>
      <c r="AQ195" s="26">
        <f t="shared" si="97"/>
        <v>-8.7477024913990942</v>
      </c>
      <c r="AR195" s="25">
        <f t="shared" si="91"/>
        <v>18.562359853877492</v>
      </c>
      <c r="AS195" s="25">
        <f t="shared" si="92"/>
        <v>-26.946600306339011</v>
      </c>
      <c r="AT195" s="56">
        <f t="shared" si="98"/>
        <v>8.0280063675943101</v>
      </c>
      <c r="AU195" s="57">
        <f t="shared" si="124"/>
        <v>-94.180613538628918</v>
      </c>
      <c r="AV195" s="26">
        <f t="shared" si="115"/>
        <v>2.8693563766819115E-10</v>
      </c>
      <c r="AW195" s="26">
        <f t="shared" si="116"/>
        <v>4.6571758034617507E-4</v>
      </c>
      <c r="AX195" s="27">
        <f t="shared" si="117"/>
        <v>-2.8693563767767002E-10</v>
      </c>
      <c r="AY195" s="26">
        <f t="shared" si="118"/>
        <v>-4.6571758034617507E-4</v>
      </c>
      <c r="AZ195" s="28">
        <f t="shared" si="125"/>
        <v>-9.4788694343982824E-21</v>
      </c>
      <c r="BA195" s="29">
        <f t="shared" si="126"/>
        <v>0</v>
      </c>
      <c r="BB195" s="5">
        <f t="shared" si="99"/>
        <v>8.0249245466782426</v>
      </c>
      <c r="BC195" s="5">
        <f t="shared" si="100"/>
        <v>-95.822961989120074</v>
      </c>
      <c r="BD195" s="5">
        <f t="shared" si="127"/>
        <v>84.177038010879926</v>
      </c>
      <c r="BE195" s="41"/>
      <c r="BF195" s="40">
        <f t="shared" si="128"/>
        <v>8</v>
      </c>
      <c r="BG195" s="40">
        <f t="shared" si="129"/>
        <v>-96</v>
      </c>
      <c r="BH195" s="40">
        <f t="shared" si="130"/>
        <v>84</v>
      </c>
      <c r="BL195" s="26">
        <f t="shared" si="93"/>
        <v>-1.8124378552429191E-5</v>
      </c>
      <c r="BM195" s="26">
        <f t="shared" si="94"/>
        <v>-0.11704743150308686</v>
      </c>
      <c r="BO195" s="238" t="str">
        <f t="shared" si="101"/>
        <v>8128.305161641i</v>
      </c>
      <c r="BP195" s="238" t="str">
        <f t="shared" si="102"/>
        <v>0.9992931341923-0.026608993297435i</v>
      </c>
      <c r="BQ195" s="238">
        <f t="shared" si="103"/>
        <v>-3.0636965375146459E-3</v>
      </c>
      <c r="BR195" s="238">
        <f t="shared" si="104"/>
        <v>-1.5253010189880776</v>
      </c>
    </row>
    <row r="196" spans="22:70" x14ac:dyDescent="0.3">
      <c r="V196" s="24">
        <v>2.92</v>
      </c>
      <c r="W196" s="32">
        <f t="shared" si="119"/>
        <v>8317.6377110267131</v>
      </c>
      <c r="X196" s="25">
        <f t="shared" si="95"/>
        <v>31.048525809863797</v>
      </c>
      <c r="Y196" s="26">
        <f t="shared" si="105"/>
        <v>-19.185760571429395</v>
      </c>
      <c r="Z196" s="26">
        <f t="shared" si="106"/>
        <v>-83.694615466457208</v>
      </c>
      <c r="AA196" s="26">
        <f t="shared" si="107"/>
        <v>5.259336692416453E-3</v>
      </c>
      <c r="AB196" s="26">
        <f t="shared" si="108"/>
        <v>-1.9936647733645807</v>
      </c>
      <c r="AC196" s="26">
        <f t="shared" si="120"/>
        <v>5.7410208293244524E-6</v>
      </c>
      <c r="AD196" s="26">
        <f t="shared" si="109"/>
        <v>6.5875661643895259E-2</v>
      </c>
      <c r="AE196" s="26">
        <f t="shared" si="121"/>
        <v>11.868030316147648</v>
      </c>
      <c r="AF196" s="26">
        <f t="shared" si="122"/>
        <v>-85.622404578177893</v>
      </c>
      <c r="AG196" s="26">
        <f t="shared" ref="AG196:AG259" si="131">DC_gain_comp</f>
        <v>63.934760580666506</v>
      </c>
      <c r="AH196" s="26">
        <f t="shared" si="110"/>
        <v>-88.386318695310109</v>
      </c>
      <c r="AI196" s="26">
        <f t="shared" si="111"/>
        <v>-89.997818241393901</v>
      </c>
      <c r="AJ196" s="26">
        <f t="shared" si="123"/>
        <v>20.423768961207625</v>
      </c>
      <c r="AK196" s="26">
        <f t="shared" si="112"/>
        <v>84.534965458655151</v>
      </c>
      <c r="AL196" s="27">
        <f t="shared" si="113"/>
        <v>-1.184545209718609E-2</v>
      </c>
      <c r="AM196" s="26">
        <f t="shared" si="114"/>
        <v>-2.9916279396649492</v>
      </c>
      <c r="AN196" s="26">
        <f t="shared" ref="AN196:AN259" si="132">20*LOG(1/SQRT((W196/fp3p)^2+1))</f>
        <v>-7.6340788483177097E-5</v>
      </c>
      <c r="AO196" s="26">
        <f t="shared" ref="AO196:AO259" si="133">-180/PI()*ATAN(W196/fp3p)</f>
        <v>-0.24021944608184931</v>
      </c>
      <c r="AP196" s="26">
        <f t="shared" si="96"/>
        <v>-4.039710946321649</v>
      </c>
      <c r="AQ196" s="26">
        <f t="shared" si="97"/>
        <v>-8.6947001684855483</v>
      </c>
      <c r="AR196" s="25">
        <f t="shared" ref="AR196:AR259" si="134">-20*LOG(GmPS*Rsns)</f>
        <v>18.562359853877492</v>
      </c>
      <c r="AS196" s="25">
        <f t="shared" ref="AS196:AS259" si="135">20*LOG(Vref/Vout)</f>
        <v>-26.946600306339011</v>
      </c>
      <c r="AT196" s="56">
        <f t="shared" si="98"/>
        <v>7.8283193698259987</v>
      </c>
      <c r="AU196" s="57">
        <f t="shared" si="124"/>
        <v>-94.317104746663446</v>
      </c>
      <c r="AV196" s="26">
        <f t="shared" si="115"/>
        <v>3.0045743740374412E-10</v>
      </c>
      <c r="AW196" s="26">
        <f t="shared" si="116"/>
        <v>4.7656553634969515E-4</v>
      </c>
      <c r="AX196" s="27">
        <f t="shared" si="117"/>
        <v>-3.0045743741413739E-10</v>
      </c>
      <c r="AY196" s="26">
        <f t="shared" si="118"/>
        <v>-4.7656553634969515E-4</v>
      </c>
      <c r="AZ196" s="28">
        <f t="shared" si="125"/>
        <v>-1.039326590278737E-20</v>
      </c>
      <c r="BA196" s="29">
        <f t="shared" si="126"/>
        <v>0</v>
      </c>
      <c r="BB196" s="5">
        <f t="shared" si="99"/>
        <v>7.8250923604810847</v>
      </c>
      <c r="BC196" s="5">
        <f t="shared" si="100"/>
        <v>-95.997691147560047</v>
      </c>
      <c r="BD196" s="5">
        <f t="shared" si="127"/>
        <v>84.002308852439953</v>
      </c>
      <c r="BE196" s="31"/>
      <c r="BF196" s="40">
        <f t="shared" si="128"/>
        <v>8</v>
      </c>
      <c r="BG196" s="40">
        <f t="shared" si="129"/>
        <v>-96</v>
      </c>
      <c r="BH196" s="40">
        <f t="shared" si="130"/>
        <v>84</v>
      </c>
      <c r="BL196" s="26">
        <f t="shared" ref="BL196:BL259" si="136">20*LOG(1/SQRT((W196/fp_comp2p)^2+1))</f>
        <v>-1.8978552333032176E-5</v>
      </c>
      <c r="BM196" s="26">
        <f t="shared" ref="BM196:BM259" si="137">-180/PI()*ATAN(W196/fp_comp2p)</f>
        <v>-0.11977380856916353</v>
      </c>
      <c r="BO196" s="238" t="str">
        <f t="shared" si="101"/>
        <v>8317.63771102671i</v>
      </c>
      <c r="BP196" s="238" t="str">
        <f t="shared" si="102"/>
        <v>0.999259845231832-0.0272278914609445i</v>
      </c>
      <c r="BQ196" s="238">
        <f t="shared" si="103"/>
        <v>-3.2080307925810157E-3</v>
      </c>
      <c r="BR196" s="238">
        <f t="shared" si="104"/>
        <v>-1.560812592327431</v>
      </c>
    </row>
    <row r="197" spans="22:70" x14ac:dyDescent="0.3">
      <c r="V197" s="24">
        <v>2.93</v>
      </c>
      <c r="W197" s="30">
        <f t="shared" si="119"/>
        <v>8511.3803820237772</v>
      </c>
      <c r="X197" s="25">
        <f t="shared" ref="X197:X260" si="138">DC_gain_power</f>
        <v>31.048525809863797</v>
      </c>
      <c r="Y197" s="26">
        <f t="shared" si="105"/>
        <v>-19.383402210741053</v>
      </c>
      <c r="Z197" s="26">
        <f t="shared" si="106"/>
        <v>-83.83702631325383</v>
      </c>
      <c r="AA197" s="26">
        <f t="shared" si="107"/>
        <v>5.5070445075689348E-3</v>
      </c>
      <c r="AB197" s="26">
        <f t="shared" si="108"/>
        <v>-2.0400643984918259</v>
      </c>
      <c r="AC197" s="26">
        <f t="shared" si="120"/>
        <v>6.0115866188394187E-6</v>
      </c>
      <c r="AD197" s="26">
        <f t="shared" si="109"/>
        <v>6.7410101522171098E-2</v>
      </c>
      <c r="AE197" s="26">
        <f t="shared" si="121"/>
        <v>11.670636655216931</v>
      </c>
      <c r="AF197" s="26">
        <f t="shared" si="122"/>
        <v>-85.809680610223481</v>
      </c>
      <c r="AG197" s="26">
        <f t="shared" si="131"/>
        <v>63.934760580666506</v>
      </c>
      <c r="AH197" s="26">
        <f t="shared" si="110"/>
        <v>-88.586318695026705</v>
      </c>
      <c r="AI197" s="26">
        <f t="shared" si="111"/>
        <v>-89.997867904282927</v>
      </c>
      <c r="AJ197" s="26">
        <f t="shared" si="123"/>
        <v>20.621995669689291</v>
      </c>
      <c r="AK197" s="26">
        <f t="shared" si="112"/>
        <v>84.658637031709134</v>
      </c>
      <c r="AL197" s="27">
        <f t="shared" si="113"/>
        <v>-1.2402914637465214E-2</v>
      </c>
      <c r="AM197" s="26">
        <f t="shared" si="114"/>
        <v>-3.0611808763866355</v>
      </c>
      <c r="AN197" s="26">
        <f t="shared" si="132"/>
        <v>-7.9938585890273654E-5</v>
      </c>
      <c r="AO197" s="26">
        <f t="shared" si="133"/>
        <v>-0.24581480790536372</v>
      </c>
      <c r="AP197" s="26">
        <f t="shared" ref="AP197:AP260" si="139">AG197+AH197+AJ197+AL197+AN197</f>
        <v>-4.0420452978942638</v>
      </c>
      <c r="AQ197" s="26">
        <f t="shared" ref="AQ197:AQ260" si="140">AI197+AK197+AM197+AO197</f>
        <v>-8.646226556865793</v>
      </c>
      <c r="AR197" s="25">
        <f t="shared" si="134"/>
        <v>18.562359853877492</v>
      </c>
      <c r="AS197" s="25">
        <f t="shared" si="135"/>
        <v>-26.946600306339011</v>
      </c>
      <c r="AT197" s="56">
        <f t="shared" ref="AT197:AT260" si="141">AE197+AP197</f>
        <v>7.6285913573226676</v>
      </c>
      <c r="AU197" s="57">
        <f t="shared" si="124"/>
        <v>-94.455907167089279</v>
      </c>
      <c r="AV197" s="26">
        <f t="shared" si="115"/>
        <v>3.1461762192211121E-10</v>
      </c>
      <c r="AW197" s="26">
        <f t="shared" si="116"/>
        <v>4.8766617370863265E-4</v>
      </c>
      <c r="AX197" s="27">
        <f t="shared" si="117"/>
        <v>-3.1461762193350722E-10</v>
      </c>
      <c r="AY197" s="26">
        <f t="shared" si="118"/>
        <v>-4.8766617370863265E-4</v>
      </c>
      <c r="AZ197" s="28">
        <f t="shared" si="125"/>
        <v>-1.1396015600354778E-20</v>
      </c>
      <c r="BA197" s="29">
        <f t="shared" si="126"/>
        <v>0</v>
      </c>
      <c r="BB197" s="5">
        <f t="shared" ref="BB197:BB260" si="142">AT197+AZ197+BL197+BQ197</f>
        <v>7.6252123221702748</v>
      </c>
      <c r="BC197" s="5">
        <f t="shared" ref="BC197:BC260" si="143">AU197+BA197+BM197+BR197</f>
        <v>-96.175620961051081</v>
      </c>
      <c r="BD197" s="5">
        <f t="shared" si="127"/>
        <v>83.824379038948919</v>
      </c>
      <c r="BE197" s="41"/>
      <c r="BF197" s="40">
        <f t="shared" si="128"/>
        <v>8</v>
      </c>
      <c r="BG197" s="40">
        <f t="shared" si="129"/>
        <v>-96</v>
      </c>
      <c r="BH197" s="40">
        <f t="shared" si="130"/>
        <v>84</v>
      </c>
      <c r="BL197" s="26">
        <f t="shared" si="136"/>
        <v>-1.9872981901547448E-5</v>
      </c>
      <c r="BM197" s="26">
        <f t="shared" si="137"/>
        <v>-0.12256369055359827</v>
      </c>
      <c r="BO197" s="238" t="str">
        <f t="shared" ref="BO197:BO260" si="144">COMPLEX(0,W197)</f>
        <v>8511.38038202378i</v>
      </c>
      <c r="BP197" s="238" t="str">
        <f t="shared" ref="BP197:BP260" si="145">IMDIV(1,IMSUM(1,IMPRODUCT($BO$1,BO197),IMPRODUCT(IMPOWER(BO197,2),$BN$1)))</f>
        <v>0.999224989782396-0.0278611409618888i</v>
      </c>
      <c r="BQ197" s="238">
        <f t="shared" ref="BQ197:BQ260" si="146">20*LOG(IMABS(BP197))</f>
        <v>-3.3591621704913673E-3</v>
      </c>
      <c r="BR197" s="238">
        <f t="shared" ref="BR197:BR260" si="147">IMARGUMENT(BP197)*180/PI()</f>
        <v>-1.5971501034081899</v>
      </c>
    </row>
    <row r="198" spans="22:70" x14ac:dyDescent="0.3">
      <c r="V198" s="24">
        <v>2.94</v>
      </c>
      <c r="W198" s="32">
        <f t="shared" si="119"/>
        <v>8709.6358995608098</v>
      </c>
      <c r="X198" s="25">
        <f t="shared" si="138"/>
        <v>31.048525809863797</v>
      </c>
      <c r="Y198" s="26">
        <f t="shared" ref="Y198:Y232" si="148">20*LOG(1/SQRT((W198/fp)^2+1))</f>
        <v>-19.581148797633801</v>
      </c>
      <c r="Z198" s="26">
        <f t="shared" ref="Z198:Z232" si="149">-180/PI()*ATAN(W198/fp)</f>
        <v>-83.976269398611194</v>
      </c>
      <c r="AA198" s="26">
        <f t="shared" ref="AA198:AA232" si="150">20*LOG(SQRT((W198/fzRHP)^2+1))</f>
        <v>5.7664112903406013E-3</v>
      </c>
      <c r="AB198" s="26">
        <f t="shared" ref="AB198:AB232" si="151">-180/PI()*ATAN(W198/fzRHP)</f>
        <v>-2.0875420381891807</v>
      </c>
      <c r="AC198" s="26">
        <f t="shared" si="120"/>
        <v>6.2949037622161547E-6</v>
      </c>
      <c r="AD198" s="26">
        <f t="shared" ref="AD198:AD232" si="152">180/PI()*ATAN(W198/fzESR)</f>
        <v>6.898028299656804E-2</v>
      </c>
      <c r="AE198" s="26">
        <f t="shared" si="121"/>
        <v>11.473149718424098</v>
      </c>
      <c r="AF198" s="26">
        <f t="shared" si="122"/>
        <v>-85.994831153803815</v>
      </c>
      <c r="AG198" s="26">
        <f t="shared" si="131"/>
        <v>63.934760580666506</v>
      </c>
      <c r="AH198" s="26">
        <f t="shared" ref="AH198:AH232" si="153">20*LOG(1/SQRT((W198/fp_comp1)^2+1))</f>
        <v>-88.786318694756005</v>
      </c>
      <c r="AI198" s="26">
        <f t="shared" ref="AI198:AI232" si="154">-180/PI()*ATAN(W198/fp_comp1)</f>
        <v>-89.997916436706603</v>
      </c>
      <c r="AJ198" s="26">
        <f t="shared" si="123"/>
        <v>20.820301513255153</v>
      </c>
      <c r="AK198" s="26">
        <f t="shared" ref="AK198:AK232" si="155">180/PI()*ATAN(W198/fz_comp)</f>
        <v>84.779541748017579</v>
      </c>
      <c r="AL198" s="27">
        <f t="shared" ref="AL198:AL232" si="156">20*LOG(1/SQRT((W198/fp_comp2)^2+1))</f>
        <v>-1.2986572893874115E-2</v>
      </c>
      <c r="AM198" s="26">
        <f t="shared" ref="AM198:AM232" si="157">-180/PI()*ATAN(W198/fp_comp2)</f>
        <v>-3.1323445601036939</v>
      </c>
      <c r="AN198" s="26">
        <f t="shared" si="132"/>
        <v>-8.3705939070142772E-5</v>
      </c>
      <c r="AO198" s="26">
        <f t="shared" si="133"/>
        <v>-0.25154049759400166</v>
      </c>
      <c r="AP198" s="26">
        <f t="shared" si="139"/>
        <v>-4.0443268796672909</v>
      </c>
      <c r="AQ198" s="26">
        <f t="shared" si="140"/>
        <v>-8.6022597463867196</v>
      </c>
      <c r="AR198" s="25">
        <f t="shared" si="134"/>
        <v>18.562359853877492</v>
      </c>
      <c r="AS198" s="25">
        <f t="shared" si="135"/>
        <v>-26.946600306339011</v>
      </c>
      <c r="AT198" s="56">
        <f t="shared" si="141"/>
        <v>7.4288228387568074</v>
      </c>
      <c r="AU198" s="57">
        <f t="shared" si="124"/>
        <v>-94.597090900190537</v>
      </c>
      <c r="AV198" s="26">
        <f t="shared" ref="AV198:AV232" si="158">20*LOG(SQRT((W198/fz_ff)^2+1))</f>
        <v>3.294451210472848E-10</v>
      </c>
      <c r="AW198" s="26">
        <f t="shared" ref="AW198:AW232" si="159">180/PI()*ATAN(W198/fz_ff)</f>
        <v>4.9902537812784419E-4</v>
      </c>
      <c r="AX198" s="27">
        <f t="shared" ref="AX198:AX232" si="160">20*LOG(1/SQRT((W198/fp_ff)^2+1))</f>
        <v>-3.294451210597803E-10</v>
      </c>
      <c r="AY198" s="26">
        <f t="shared" ref="AY198:AY232" si="161">-180/PI()*ATAN(W198/fp_ff)</f>
        <v>-4.9902537812784419E-4</v>
      </c>
      <c r="AZ198" s="28">
        <f t="shared" si="125"/>
        <v>-1.2495493730802605E-20</v>
      </c>
      <c r="BA198" s="29">
        <f t="shared" si="126"/>
        <v>0</v>
      </c>
      <c r="BB198" s="5">
        <f t="shared" si="142"/>
        <v>7.4252846186781776</v>
      </c>
      <c r="BC198" s="5">
        <f t="shared" si="143"/>
        <v>-96.356842159522373</v>
      </c>
      <c r="BD198" s="5">
        <f t="shared" si="127"/>
        <v>83.643157840477627</v>
      </c>
      <c r="BE198" s="31"/>
      <c r="BF198" s="40">
        <f t="shared" si="128"/>
        <v>7</v>
      </c>
      <c r="BG198" s="40">
        <f t="shared" si="129"/>
        <v>-96</v>
      </c>
      <c r="BH198" s="40">
        <f t="shared" si="130"/>
        <v>84</v>
      </c>
      <c r="BL198" s="26">
        <f t="shared" si="136"/>
        <v>-2.0809564439775718E-5</v>
      </c>
      <c r="BM198" s="26">
        <f t="shared" si="137"/>
        <v>-0.12541855663579898</v>
      </c>
      <c r="BO198" s="238" t="str">
        <f t="shared" si="144"/>
        <v>8709.63589956081i</v>
      </c>
      <c r="BP198" s="238" t="str">
        <f t="shared" si="145"/>
        <v>0.999188494246157-0.0285090714699843i</v>
      </c>
      <c r="BQ198" s="238">
        <f t="shared" si="146"/>
        <v>-3.5174105141901903E-3</v>
      </c>
      <c r="BR198" s="238">
        <f t="shared" si="147"/>
        <v>-1.634332702696049</v>
      </c>
    </row>
    <row r="199" spans="22:70" x14ac:dyDescent="0.3">
      <c r="V199" s="24">
        <v>2.95</v>
      </c>
      <c r="W199" s="30">
        <f t="shared" ref="W199:W232" si="162">10*10^V199</f>
        <v>8912.509381337466</v>
      </c>
      <c r="X199" s="25">
        <f t="shared" si="138"/>
        <v>31.048525809863797</v>
      </c>
      <c r="Y199" s="26">
        <f t="shared" si="148"/>
        <v>-19.778995712801908</v>
      </c>
      <c r="Z199" s="26">
        <f t="shared" si="149"/>
        <v>-84.112411968383952</v>
      </c>
      <c r="AA199" s="26">
        <f t="shared" si="150"/>
        <v>6.0379850520522436E-3</v>
      </c>
      <c r="AB199" s="26">
        <f t="shared" si="151"/>
        <v>-2.1361226047780266</v>
      </c>
      <c r="AC199" s="26">
        <f t="shared" ref="AC199:AC232" si="163">20*LOG(SQRT((W199/fzESR)^2+1))</f>
        <v>6.5915732111987716E-6</v>
      </c>
      <c r="AD199" s="26">
        <f t="shared" si="152"/>
        <v>7.0587038588648537E-2</v>
      </c>
      <c r="AE199" s="26">
        <f t="shared" ref="AE199:AE232" si="164">X199+Y199+AA199+AC199</f>
        <v>11.275574673687151</v>
      </c>
      <c r="AF199" s="26">
        <f t="shared" ref="AF199:AF232" si="165">Z199+AB199+AD199</f>
        <v>-86.17794753457332</v>
      </c>
      <c r="AG199" s="26">
        <f t="shared" si="131"/>
        <v>63.934760580666506</v>
      </c>
      <c r="AH199" s="26">
        <f t="shared" si="153"/>
        <v>-88.986318694497527</v>
      </c>
      <c r="AI199" s="26">
        <f t="shared" si="154"/>
        <v>-89.99796386439742</v>
      </c>
      <c r="AJ199" s="26">
        <f t="shared" ref="AJ199:AJ232" si="166">20*LOG(SQRT((W199/fz_comp)^2+1))</f>
        <v>21.018682989254714</v>
      </c>
      <c r="AK199" s="26">
        <f t="shared" si="155"/>
        <v>84.89773940348725</v>
      </c>
      <c r="AL199" s="27">
        <f t="shared" si="156"/>
        <v>-1.3597654056757044E-2</v>
      </c>
      <c r="AM199" s="26">
        <f t="shared" si="157"/>
        <v>-3.2051558439917347</v>
      </c>
      <c r="AN199" s="26">
        <f t="shared" si="132"/>
        <v>-8.7650838633421011E-5</v>
      </c>
      <c r="AO199" s="26">
        <f t="shared" si="133"/>
        <v>-0.25739955052652902</v>
      </c>
      <c r="AP199" s="26">
        <f t="shared" si="139"/>
        <v>-4.0465604294716977</v>
      </c>
      <c r="AQ199" s="26">
        <f t="shared" si="140"/>
        <v>-8.5627798554284329</v>
      </c>
      <c r="AR199" s="25">
        <f t="shared" si="134"/>
        <v>18.562359853877492</v>
      </c>
      <c r="AS199" s="25">
        <f t="shared" si="135"/>
        <v>-26.946600306339011</v>
      </c>
      <c r="AT199" s="56">
        <f t="shared" si="141"/>
        <v>7.2290142442154535</v>
      </c>
      <c r="AU199" s="57">
        <f t="shared" ref="AU199:AU232" si="167">AF199+AQ199</f>
        <v>-94.740727390001751</v>
      </c>
      <c r="AV199" s="26">
        <f t="shared" si="158"/>
        <v>3.4497272191312309E-10</v>
      </c>
      <c r="AW199" s="26">
        <f t="shared" si="159"/>
        <v>5.1064917240786843E-4</v>
      </c>
      <c r="AX199" s="27">
        <f t="shared" si="160"/>
        <v>-3.449727219268242E-10</v>
      </c>
      <c r="AY199" s="26">
        <f t="shared" si="161"/>
        <v>-5.1064917240786843E-4</v>
      </c>
      <c r="AZ199" s="28">
        <f t="shared" ref="AZ199:AZ232" si="168">AV199+AX199</f>
        <v>-1.3701109473598643E-20</v>
      </c>
      <c r="BA199" s="29">
        <f t="shared" ref="BA199:BA232" si="169">AW199+AY199</f>
        <v>0</v>
      </c>
      <c r="BB199" s="5">
        <f t="shared" si="142"/>
        <v>7.2253093432363515</v>
      </c>
      <c r="BC199" s="5">
        <f t="shared" si="143"/>
        <v>-96.541447290887575</v>
      </c>
      <c r="BD199" s="5">
        <f t="shared" ref="BD199:BD232" si="170">BC199+180</f>
        <v>83.458552709112425</v>
      </c>
      <c r="BE199" s="41"/>
      <c r="BF199" s="40">
        <f t="shared" ref="BF199:BF232" si="171">ROUND(BB199,0)</f>
        <v>7</v>
      </c>
      <c r="BG199" s="40">
        <f t="shared" ref="BG199:BG232" si="172">ROUND(BC199,0)</f>
        <v>-97</v>
      </c>
      <c r="BH199" s="40">
        <f t="shared" ref="BH199:BH232" si="173">ROUND(BD199,0)</f>
        <v>83</v>
      </c>
      <c r="BL199" s="26">
        <f t="shared" si="136"/>
        <v>-2.1790286538777026E-5</v>
      </c>
      <c r="BM199" s="26">
        <f t="shared" si="137"/>
        <v>-0.12833992044681652</v>
      </c>
      <c r="BO199" s="238" t="str">
        <f t="shared" si="144"/>
        <v>8912.50938133747i</v>
      </c>
      <c r="BP199" s="238" t="str">
        <f t="shared" si="145"/>
        <v>0.999150281578731-0.029172020004797i</v>
      </c>
      <c r="BQ199" s="238">
        <f t="shared" si="146"/>
        <v>-3.6831106925631308E-3</v>
      </c>
      <c r="BR199" s="238">
        <f t="shared" si="147"/>
        <v>-1.6723799804390074</v>
      </c>
    </row>
    <row r="200" spans="22:70" x14ac:dyDescent="0.3">
      <c r="V200" s="24">
        <v>2.96</v>
      </c>
      <c r="W200" s="32">
        <f t="shared" si="162"/>
        <v>9120.1083935590977</v>
      </c>
      <c r="X200" s="25">
        <f t="shared" si="138"/>
        <v>31.048525809863797</v>
      </c>
      <c r="Y200" s="26">
        <f t="shared" si="148"/>
        <v>-19.976938535826488</v>
      </c>
      <c r="Z200" s="26">
        <f t="shared" si="149"/>
        <v>-84.245520054493227</v>
      </c>
      <c r="AA200" s="26">
        <f t="shared" si="150"/>
        <v>6.32233949054814E-3</v>
      </c>
      <c r="AB200" s="26">
        <f t="shared" si="151"/>
        <v>-2.1858315767543965</v>
      </c>
      <c r="AC200" s="26">
        <f t="shared" si="163"/>
        <v>6.902224239664688E-6</v>
      </c>
      <c r="AD200" s="26">
        <f t="shared" si="152"/>
        <v>7.2231220211380676E-2</v>
      </c>
      <c r="AE200" s="26">
        <f t="shared" si="164"/>
        <v>11.077916515752097</v>
      </c>
      <c r="AF200" s="26">
        <f t="shared" si="165"/>
        <v>-86.359120411036244</v>
      </c>
      <c r="AG200" s="26">
        <f t="shared" si="131"/>
        <v>63.934760580666506</v>
      </c>
      <c r="AH200" s="26">
        <f t="shared" si="153"/>
        <v>-89.186318694250673</v>
      </c>
      <c r="AI200" s="26">
        <f t="shared" si="154"/>
        <v>-89.998010212502209</v>
      </c>
      <c r="AJ200" s="26">
        <f t="shared" si="166"/>
        <v>21.217136747551656</v>
      </c>
      <c r="AK200" s="26">
        <f t="shared" si="155"/>
        <v>85.013288641729886</v>
      </c>
      <c r="AL200" s="27">
        <f t="shared" si="156"/>
        <v>-1.4237442443901554E-2</v>
      </c>
      <c r="AM200" s="26">
        <f t="shared" si="157"/>
        <v>-3.279652392346843</v>
      </c>
      <c r="AN200" s="26">
        <f t="shared" si="132"/>
        <v>-9.1781651743396049E-5</v>
      </c>
      <c r="AO200" s="26">
        <f t="shared" si="133"/>
        <v>-0.26339507275993423</v>
      </c>
      <c r="AP200" s="26">
        <f t="shared" si="139"/>
        <v>-4.0487505901281562</v>
      </c>
      <c r="AQ200" s="26">
        <f t="shared" si="140"/>
        <v>-8.5277690358790998</v>
      </c>
      <c r="AR200" s="25">
        <f t="shared" si="134"/>
        <v>18.562359853877492</v>
      </c>
      <c r="AS200" s="25">
        <f t="shared" si="135"/>
        <v>-26.946600306339011</v>
      </c>
      <c r="AT200" s="56">
        <f t="shared" si="141"/>
        <v>7.0291659256239409</v>
      </c>
      <c r="AU200" s="57">
        <f t="shared" si="167"/>
        <v>-94.886889446915347</v>
      </c>
      <c r="AV200" s="26">
        <f t="shared" si="158"/>
        <v>3.6122935434361753E-10</v>
      </c>
      <c r="AW200" s="26">
        <f t="shared" si="159"/>
        <v>5.2254371963828569E-4</v>
      </c>
      <c r="AX200" s="27">
        <f t="shared" si="160"/>
        <v>-3.6122935435864032E-10</v>
      </c>
      <c r="AY200" s="26">
        <f t="shared" si="161"/>
        <v>-5.2254371963828569E-4</v>
      </c>
      <c r="AZ200" s="28">
        <f t="shared" si="168"/>
        <v>-1.5022788996093528E-20</v>
      </c>
      <c r="BA200" s="29">
        <f t="shared" si="169"/>
        <v>0</v>
      </c>
      <c r="BB200" s="5">
        <f t="shared" si="142"/>
        <v>7.0252864950914908</v>
      </c>
      <c r="BC200" s="5">
        <f t="shared" si="143"/>
        <v>-96.729530754249765</v>
      </c>
      <c r="BD200" s="5">
        <f t="shared" si="170"/>
        <v>83.270469245750235</v>
      </c>
      <c r="BE200" s="31"/>
      <c r="BF200" s="40">
        <f t="shared" si="171"/>
        <v>7</v>
      </c>
      <c r="BG200" s="40">
        <f t="shared" si="172"/>
        <v>-97</v>
      </c>
      <c r="BH200" s="40">
        <f t="shared" si="173"/>
        <v>83</v>
      </c>
      <c r="BL200" s="26">
        <f t="shared" si="136"/>
        <v>-2.2817228405425221E-5</v>
      </c>
      <c r="BM200" s="26">
        <f t="shared" si="137"/>
        <v>-0.13132933087161922</v>
      </c>
      <c r="BO200" s="238" t="str">
        <f t="shared" si="144"/>
        <v>9120.1083935591i</v>
      </c>
      <c r="BP200" s="238" t="str">
        <f t="shared" si="145"/>
        <v>0.999110271128866-0.0298503310835218i</v>
      </c>
      <c r="BQ200" s="238">
        <f t="shared" si="146"/>
        <v>-3.8566133040449915E-3</v>
      </c>
      <c r="BR200" s="238">
        <f t="shared" si="147"/>
        <v>-1.711311976462792</v>
      </c>
    </row>
    <row r="201" spans="22:70" x14ac:dyDescent="0.3">
      <c r="V201" s="24">
        <v>2.97</v>
      </c>
      <c r="W201" s="30">
        <f t="shared" si="162"/>
        <v>9332.5430079699199</v>
      </c>
      <c r="X201" s="25">
        <f t="shared" si="138"/>
        <v>31.048525809863797</v>
      </c>
      <c r="Y201" s="26">
        <f t="shared" si="148"/>
        <v>-20.174973036999113</v>
      </c>
      <c r="Z201" s="26">
        <f t="shared" si="149"/>
        <v>-84.375658482238762</v>
      </c>
      <c r="AA201" s="26">
        <f t="shared" si="150"/>
        <v>6.6200751872523556E-3</v>
      </c>
      <c r="AB201" s="26">
        <f t="shared" si="151"/>
        <v>-2.2366950109731922</v>
      </c>
      <c r="AC201" s="26">
        <f t="shared" si="163"/>
        <v>7.2275157763093427E-6</v>
      </c>
      <c r="AD201" s="26">
        <f t="shared" si="152"/>
        <v>7.3913699620786588E-2</v>
      </c>
      <c r="AE201" s="26">
        <f t="shared" si="164"/>
        <v>10.880180075567713</v>
      </c>
      <c r="AF201" s="26">
        <f t="shared" si="165"/>
        <v>-86.538439793591166</v>
      </c>
      <c r="AG201" s="26">
        <f t="shared" si="131"/>
        <v>63.934760580666506</v>
      </c>
      <c r="AH201" s="26">
        <f t="shared" si="153"/>
        <v>-89.386318694014932</v>
      </c>
      <c r="AI201" s="26">
        <f t="shared" si="154"/>
        <v>-89.998055505595346</v>
      </c>
      <c r="AJ201" s="26">
        <f t="shared" si="166"/>
        <v>21.415659584103285</v>
      </c>
      <c r="AK201" s="26">
        <f t="shared" si="155"/>
        <v>85.126246966760078</v>
      </c>
      <c r="AL201" s="27">
        <f t="shared" si="156"/>
        <v>-1.4907282125035027E-2</v>
      </c>
      <c r="AM201" s="26">
        <f t="shared" si="157"/>
        <v>-3.3558726961359118</v>
      </c>
      <c r="AN201" s="26">
        <f t="shared" si="132"/>
        <v>-9.6107139867257661E-5</v>
      </c>
      <c r="AO201" s="26">
        <f t="shared" si="133"/>
        <v>-0.26953024267396347</v>
      </c>
      <c r="AP201" s="26">
        <f t="shared" si="139"/>
        <v>-4.0509019185100437</v>
      </c>
      <c r="AQ201" s="26">
        <f t="shared" si="140"/>
        <v>-8.4972114776451431</v>
      </c>
      <c r="AR201" s="25">
        <f t="shared" si="134"/>
        <v>18.562359853877492</v>
      </c>
      <c r="AS201" s="25">
        <f t="shared" si="135"/>
        <v>-26.946600306339011</v>
      </c>
      <c r="AT201" s="56">
        <f t="shared" si="141"/>
        <v>6.8292781570576695</v>
      </c>
      <c r="AU201" s="57">
        <f t="shared" si="167"/>
        <v>-95.035651271236304</v>
      </c>
      <c r="AV201" s="26">
        <f t="shared" si="158"/>
        <v>3.782555200923576E-10</v>
      </c>
      <c r="AW201" s="26">
        <f t="shared" si="159"/>
        <v>5.3471532646547863E-4</v>
      </c>
      <c r="AX201" s="27">
        <f t="shared" si="160"/>
        <v>-3.7825552010882992E-10</v>
      </c>
      <c r="AY201" s="26">
        <f t="shared" si="161"/>
        <v>-5.3471532646547863E-4</v>
      </c>
      <c r="AZ201" s="28">
        <f t="shared" si="168"/>
        <v>-1.6472319622016139E-20</v>
      </c>
      <c r="BA201" s="29">
        <f t="shared" si="169"/>
        <v>0</v>
      </c>
      <c r="BB201" s="5">
        <f t="shared" si="142"/>
        <v>6.8252159790765106</v>
      </c>
      <c r="BC201" s="5">
        <f t="shared" si="143"/>
        <v>-96.921188834268889</v>
      </c>
      <c r="BD201" s="5">
        <f t="shared" si="170"/>
        <v>83.078811165731111</v>
      </c>
      <c r="BE201" s="41"/>
      <c r="BF201" s="40">
        <f t="shared" si="171"/>
        <v>7</v>
      </c>
      <c r="BG201" s="40">
        <f t="shared" si="172"/>
        <v>-97</v>
      </c>
      <c r="BH201" s="40">
        <f t="shared" si="173"/>
        <v>83</v>
      </c>
      <c r="BL201" s="26">
        <f t="shared" si="136"/>
        <v>-2.3892568293665989E-5</v>
      </c>
      <c r="BM201" s="26">
        <f t="shared" si="137"/>
        <v>-0.13438837287004388</v>
      </c>
      <c r="BO201" s="238" t="str">
        <f t="shared" si="144"/>
        <v>9332.54300796992i</v>
      </c>
      <c r="BP201" s="238" t="str">
        <f t="shared" si="145"/>
        <v>0.999068378470778-0.0305443568705436i</v>
      </c>
      <c r="BQ201" s="238">
        <f t="shared" si="146"/>
        <v>-4.038285412865673E-3</v>
      </c>
      <c r="BR201" s="238">
        <f t="shared" si="147"/>
        <v>-1.7511491901625296</v>
      </c>
    </row>
    <row r="202" spans="22:70" x14ac:dyDescent="0.3">
      <c r="V202" s="24">
        <v>2.98</v>
      </c>
      <c r="W202" s="32">
        <f t="shared" si="162"/>
        <v>9549.9258602143673</v>
      </c>
      <c r="X202" s="25">
        <f t="shared" si="138"/>
        <v>31.048525809863797</v>
      </c>
      <c r="Y202" s="26">
        <f t="shared" si="148"/>
        <v>-20.373095169447367</v>
      </c>
      <c r="Z202" s="26">
        <f t="shared" si="149"/>
        <v>-84.502890878713373</v>
      </c>
      <c r="AA202" s="26">
        <f t="shared" si="150"/>
        <v>6.9318208593463215E-3</v>
      </c>
      <c r="AB202" s="26">
        <f t="shared" si="151"/>
        <v>-2.2887395550449914</v>
      </c>
      <c r="AC202" s="26">
        <f t="shared" si="163"/>
        <v>7.5681378029036217E-6</v>
      </c>
      <c r="AD202" s="26">
        <f t="shared" si="152"/>
        <v>7.5635368878106152E-2</v>
      </c>
      <c r="AE202" s="26">
        <f t="shared" si="164"/>
        <v>10.68237002941358</v>
      </c>
      <c r="AF202" s="26">
        <f t="shared" si="165"/>
        <v>-86.715995064880261</v>
      </c>
      <c r="AG202" s="26">
        <f t="shared" si="131"/>
        <v>63.934760580666506</v>
      </c>
      <c r="AH202" s="26">
        <f t="shared" si="153"/>
        <v>-89.586318693789792</v>
      </c>
      <c r="AI202" s="26">
        <f t="shared" si="154"/>
        <v>-89.998099767691784</v>
      </c>
      <c r="AJ202" s="26">
        <f t="shared" si="166"/>
        <v>21.614248434790664</v>
      </c>
      <c r="AK202" s="26">
        <f t="shared" si="155"/>
        <v>85.236670756263905</v>
      </c>
      <c r="AL202" s="27">
        <f t="shared" si="156"/>
        <v>-1.5608579663529619E-2</v>
      </c>
      <c r="AM202" s="26">
        <f t="shared" si="157"/>
        <v>-3.4338560886747969</v>
      </c>
      <c r="AN202" s="26">
        <f t="shared" si="132"/>
        <v>-1.0063647734922592E-4</v>
      </c>
      <c r="AO202" s="26">
        <f t="shared" si="133"/>
        <v>-0.27580831265382799</v>
      </c>
      <c r="AP202" s="26">
        <f t="shared" si="139"/>
        <v>-4.0530188944735013</v>
      </c>
      <c r="AQ202" s="26">
        <f t="shared" si="140"/>
        <v>-8.4710934127565043</v>
      </c>
      <c r="AR202" s="25">
        <f t="shared" si="134"/>
        <v>18.562359853877492</v>
      </c>
      <c r="AS202" s="25">
        <f t="shared" si="135"/>
        <v>-26.946600306339011</v>
      </c>
      <c r="AT202" s="56">
        <f t="shared" si="141"/>
        <v>6.6293511349400784</v>
      </c>
      <c r="AU202" s="57">
        <f t="shared" si="167"/>
        <v>-95.187088477636763</v>
      </c>
      <c r="AV202" s="26">
        <f t="shared" si="158"/>
        <v>3.9608014898333401E-10</v>
      </c>
      <c r="AW202" s="26">
        <f t="shared" si="159"/>
        <v>5.4717044643649133E-4</v>
      </c>
      <c r="AX202" s="27">
        <f t="shared" si="160"/>
        <v>-3.9608014900139539E-10</v>
      </c>
      <c r="AY202" s="26">
        <f t="shared" si="161"/>
        <v>-5.4717044643649133E-4</v>
      </c>
      <c r="AZ202" s="28">
        <f t="shared" si="168"/>
        <v>-1.806138527751879E-20</v>
      </c>
      <c r="BA202" s="29">
        <f t="shared" si="169"/>
        <v>0</v>
      </c>
      <c r="BB202" s="5">
        <f t="shared" si="142"/>
        <v>6.6250976050334476</v>
      </c>
      <c r="BC202" s="5">
        <f t="shared" si="143"/>
        <v>-97.116519736646552</v>
      </c>
      <c r="BD202" s="5">
        <f t="shared" si="170"/>
        <v>82.883480263353448</v>
      </c>
      <c r="BE202" s="31"/>
      <c r="BF202" s="40">
        <f t="shared" si="171"/>
        <v>7</v>
      </c>
      <c r="BG202" s="40">
        <f t="shared" si="172"/>
        <v>-97</v>
      </c>
      <c r="BH202" s="40">
        <f t="shared" si="173"/>
        <v>83</v>
      </c>
      <c r="BL202" s="26">
        <f t="shared" si="136"/>
        <v>-2.5018587101655869E-5</v>
      </c>
      <c r="BM202" s="26">
        <f t="shared" si="137"/>
        <v>-0.13751866831684961</v>
      </c>
      <c r="BO202" s="238" t="str">
        <f t="shared" si="144"/>
        <v>9549.92586021437i</v>
      </c>
      <c r="BP202" s="238" t="str">
        <f t="shared" si="145"/>
        <v>0.999024515228808-0.0312544573287037i</v>
      </c>
      <c r="BQ202" s="238">
        <f t="shared" si="146"/>
        <v>-4.2285113195289969E-3</v>
      </c>
      <c r="BR202" s="238">
        <f t="shared" si="147"/>
        <v>-1.7919125906929441</v>
      </c>
    </row>
    <row r="203" spans="22:70" x14ac:dyDescent="0.3">
      <c r="V203" s="24">
        <v>2.99</v>
      </c>
      <c r="W203" s="30">
        <f t="shared" si="162"/>
        <v>9772.3722095581143</v>
      </c>
      <c r="X203" s="25">
        <f t="shared" si="138"/>
        <v>31.048525809863797</v>
      </c>
      <c r="Y203" s="26">
        <f t="shared" si="148"/>
        <v>-20.571301061554664</v>
      </c>
      <c r="Z203" s="26">
        <f t="shared" si="149"/>
        <v>-84.627279682219438</v>
      </c>
      <c r="AA203" s="26">
        <f t="shared" si="150"/>
        <v>7.2582346695479177E-3</v>
      </c>
      <c r="AB203" s="26">
        <f t="shared" si="151"/>
        <v>-2.3419924599455202</v>
      </c>
      <c r="AC203" s="26">
        <f t="shared" si="163"/>
        <v>7.924812823909851E-6</v>
      </c>
      <c r="AD203" s="26">
        <f t="shared" si="152"/>
        <v>7.7397140822725169E-2</v>
      </c>
      <c r="AE203" s="26">
        <f t="shared" si="164"/>
        <v>10.484490907791505</v>
      </c>
      <c r="AF203" s="26">
        <f t="shared" si="165"/>
        <v>-86.891875001342228</v>
      </c>
      <c r="AG203" s="26">
        <f t="shared" si="131"/>
        <v>63.934760580666506</v>
      </c>
      <c r="AH203" s="26">
        <f t="shared" si="153"/>
        <v>-89.786318693574799</v>
      </c>
      <c r="AI203" s="26">
        <f t="shared" si="154"/>
        <v>-89.998143022259924</v>
      </c>
      <c r="AJ203" s="26">
        <f t="shared" si="166"/>
        <v>21.812900369491892</v>
      </c>
      <c r="AK203" s="26">
        <f t="shared" si="155"/>
        <v>85.344615275372433</v>
      </c>
      <c r="AL203" s="27">
        <f t="shared" si="156"/>
        <v>-1.6342806980247773E-2</v>
      </c>
      <c r="AM203" s="26">
        <f t="shared" si="157"/>
        <v>-3.5136427614212904</v>
      </c>
      <c r="AN203" s="26">
        <f t="shared" si="132"/>
        <v>-1.0537927086633566E-4</v>
      </c>
      <c r="AO203" s="26">
        <f t="shared" si="133"/>
        <v>-0.28223261081197704</v>
      </c>
      <c r="AP203" s="26">
        <f t="shared" si="139"/>
        <v>-4.0551059296675156</v>
      </c>
      <c r="AQ203" s="26">
        <f t="shared" si="140"/>
        <v>-8.4494031191207597</v>
      </c>
      <c r="AR203" s="25">
        <f t="shared" si="134"/>
        <v>18.562359853877492</v>
      </c>
      <c r="AS203" s="25">
        <f t="shared" si="135"/>
        <v>-26.946600306339011</v>
      </c>
      <c r="AT203" s="56">
        <f t="shared" si="141"/>
        <v>6.4293849781239896</v>
      </c>
      <c r="AU203" s="57">
        <f t="shared" si="167"/>
        <v>-95.341278120462988</v>
      </c>
      <c r="AV203" s="26">
        <f t="shared" si="158"/>
        <v>4.1474760008000124E-10</v>
      </c>
      <c r="AW203" s="26">
        <f t="shared" si="159"/>
        <v>5.5991568342079101E-4</v>
      </c>
      <c r="AX203" s="27">
        <f t="shared" si="160"/>
        <v>-4.1474760009980523E-10</v>
      </c>
      <c r="AY203" s="26">
        <f t="shared" si="161"/>
        <v>-5.5991568342079101E-4</v>
      </c>
      <c r="AZ203" s="28">
        <f t="shared" si="168"/>
        <v>-1.9803996334226597E-20</v>
      </c>
      <c r="BA203" s="29">
        <f t="shared" si="169"/>
        <v>0</v>
      </c>
      <c r="BB203" s="5">
        <f t="shared" si="142"/>
        <v>6.4249310870836638</v>
      </c>
      <c r="BC203" s="5">
        <f t="shared" si="143"/>
        <v>-97.31562362468371</v>
      </c>
      <c r="BD203" s="5">
        <f t="shared" si="170"/>
        <v>82.68437637531629</v>
      </c>
      <c r="BE203" s="41"/>
      <c r="BF203" s="40">
        <f t="shared" si="171"/>
        <v>6</v>
      </c>
      <c r="BG203" s="40">
        <f t="shared" si="172"/>
        <v>-97</v>
      </c>
      <c r="BH203" s="40">
        <f t="shared" si="173"/>
        <v>83</v>
      </c>
      <c r="BL203" s="26">
        <f t="shared" si="136"/>
        <v>-2.619767323025245E-5</v>
      </c>
      <c r="BM203" s="26">
        <f t="shared" si="137"/>
        <v>-0.14072187686132578</v>
      </c>
      <c r="BO203" s="238" t="str">
        <f t="shared" si="144"/>
        <v>9772.37220955811i</v>
      </c>
      <c r="BP203" s="238" t="str">
        <f t="shared" si="145"/>
        <v>0.998978588894054-0.0319810003721882i</v>
      </c>
      <c r="BQ203" s="238">
        <f t="shared" si="146"/>
        <v>-4.4276933670962648E-3</v>
      </c>
      <c r="BR203" s="238">
        <f t="shared" si="147"/>
        <v>-1.8336236273593955</v>
      </c>
    </row>
    <row r="204" spans="22:70" x14ac:dyDescent="0.3">
      <c r="V204" s="24">
        <v>3</v>
      </c>
      <c r="W204" s="43">
        <f t="shared" si="162"/>
        <v>10000</v>
      </c>
      <c r="X204" s="25">
        <f t="shared" si="138"/>
        <v>31.048525809863797</v>
      </c>
      <c r="Y204" s="26">
        <f t="shared" si="148"/>
        <v>-20.769587009665791</v>
      </c>
      <c r="Z204" s="26">
        <f t="shared" si="149"/>
        <v>-84.748886152593087</v>
      </c>
      <c r="AA204" s="26">
        <f t="shared" si="150"/>
        <v>7.6000055960474874E-3</v>
      </c>
      <c r="AB204" s="26">
        <f t="shared" si="151"/>
        <v>-2.3964815928372802</v>
      </c>
      <c r="AC204" s="26">
        <f t="shared" si="163"/>
        <v>8.2982973900982879E-6</v>
      </c>
      <c r="AD204" s="26">
        <f t="shared" si="152"/>
        <v>7.9199949556114951E-2</v>
      </c>
      <c r="AE204" s="26">
        <f t="shared" si="164"/>
        <v>10.286547104091444</v>
      </c>
      <c r="AF204" s="26">
        <f t="shared" si="165"/>
        <v>-87.06616779587425</v>
      </c>
      <c r="AG204" s="26">
        <f t="shared" si="131"/>
        <v>63.934760580666506</v>
      </c>
      <c r="AH204" s="26">
        <f t="shared" si="153"/>
        <v>-89.986318693369483</v>
      </c>
      <c r="AI204" s="26">
        <f t="shared" si="154"/>
        <v>-89.998185292233885</v>
      </c>
      <c r="AJ204" s="26">
        <f t="shared" si="166"/>
        <v>22.011612586390065</v>
      </c>
      <c r="AK204" s="26">
        <f t="shared" si="155"/>
        <v>85.450134690878912</v>
      </c>
      <c r="AL204" s="27">
        <f t="shared" si="156"/>
        <v>-1.7111504344582869E-2</v>
      </c>
      <c r="AM204" s="26">
        <f t="shared" si="157"/>
        <v>-3.5952737798681746</v>
      </c>
      <c r="AN204" s="26">
        <f t="shared" si="132"/>
        <v>-1.1034557980547899E-4</v>
      </c>
      <c r="AO204" s="26">
        <f t="shared" si="133"/>
        <v>-0.28880654274982542</v>
      </c>
      <c r="AP204" s="26">
        <f t="shared" si="139"/>
        <v>-4.0571673762373006</v>
      </c>
      <c r="AQ204" s="26">
        <f t="shared" si="140"/>
        <v>-8.4321309239729718</v>
      </c>
      <c r="AR204" s="25">
        <f t="shared" si="134"/>
        <v>18.562359853877492</v>
      </c>
      <c r="AS204" s="25">
        <f t="shared" si="135"/>
        <v>-26.946600306339011</v>
      </c>
      <c r="AT204" s="56">
        <f t="shared" si="141"/>
        <v>6.229379727854143</v>
      </c>
      <c r="AU204" s="57">
        <f t="shared" si="167"/>
        <v>-95.498298719847227</v>
      </c>
      <c r="AV204" s="26">
        <f t="shared" si="158"/>
        <v>4.3429451782608098E-10</v>
      </c>
      <c r="AW204" s="26">
        <f t="shared" si="159"/>
        <v>5.7295779511172475E-4</v>
      </c>
      <c r="AX204" s="27">
        <f t="shared" si="160"/>
        <v>-4.3429451784779571E-10</v>
      </c>
      <c r="AY204" s="26">
        <f t="shared" si="161"/>
        <v>-5.7295779511172475E-4</v>
      </c>
      <c r="AZ204" s="28">
        <f t="shared" si="168"/>
        <v>-2.1714731850435806E-20</v>
      </c>
      <c r="BA204" s="29">
        <f t="shared" si="169"/>
        <v>0</v>
      </c>
      <c r="BB204" s="5">
        <f t="shared" si="142"/>
        <v>6.2247160427416555</v>
      </c>
      <c r="BC204" s="5">
        <f t="shared" si="143"/>
        <v>-97.518602656865838</v>
      </c>
      <c r="BD204" s="5">
        <f t="shared" si="170"/>
        <v>82.481397343134162</v>
      </c>
      <c r="BE204" s="31"/>
      <c r="BF204" s="40">
        <f t="shared" si="171"/>
        <v>6</v>
      </c>
      <c r="BG204" s="40">
        <f t="shared" si="172"/>
        <v>-98</v>
      </c>
      <c r="BH204" s="40">
        <f t="shared" si="173"/>
        <v>82</v>
      </c>
      <c r="BL204" s="26">
        <f t="shared" si="136"/>
        <v>-2.7432327633425711E-5</v>
      </c>
      <c r="BM204" s="26">
        <f t="shared" si="137"/>
        <v>-0.14399969680690186</v>
      </c>
      <c r="BO204" s="238" t="str">
        <f t="shared" si="144"/>
        <v>10000i</v>
      </c>
      <c r="BP204" s="238" t="str">
        <f t="shared" si="145"/>
        <v>0.998930502632635-0.0327243620209401i</v>
      </c>
      <c r="BQ204" s="238">
        <f t="shared" si="146"/>
        <v>-4.6362527848536391E-3</v>
      </c>
      <c r="BR204" s="238">
        <f t="shared" si="147"/>
        <v>-1.876304240211716</v>
      </c>
    </row>
    <row r="205" spans="22:70" x14ac:dyDescent="0.3">
      <c r="V205" s="24">
        <v>3.01</v>
      </c>
      <c r="W205" s="30">
        <f t="shared" si="162"/>
        <v>10232.929922807547</v>
      </c>
      <c r="X205" s="25">
        <f t="shared" si="138"/>
        <v>31.048525809863797</v>
      </c>
      <c r="Y205" s="26">
        <f t="shared" si="148"/>
        <v>-20.967949471070185</v>
      </c>
      <c r="Z205" s="26">
        <f t="shared" si="149"/>
        <v>-84.867770382347842</v>
      </c>
      <c r="AA205" s="26">
        <f t="shared" si="150"/>
        <v>7.9578548653131929E-3</v>
      </c>
      <c r="AB205" s="26">
        <f t="shared" si="151"/>
        <v>-2.4522354501026107</v>
      </c>
      <c r="AC205" s="26">
        <f t="shared" si="163"/>
        <v>8.6893837050937698E-6</v>
      </c>
      <c r="AD205" s="26">
        <f t="shared" si="152"/>
        <v>8.1044750937042026E-2</v>
      </c>
      <c r="AE205" s="26">
        <f t="shared" si="164"/>
        <v>10.088542883042631</v>
      </c>
      <c r="AF205" s="26">
        <f t="shared" si="165"/>
        <v>-87.238961081513409</v>
      </c>
      <c r="AG205" s="26">
        <f t="shared" si="131"/>
        <v>63.934760580666506</v>
      </c>
      <c r="AH205" s="26">
        <f t="shared" si="153"/>
        <v>-90.186318693173405</v>
      </c>
      <c r="AI205" s="26">
        <f t="shared" si="154"/>
        <v>-89.998226600025774</v>
      </c>
      <c r="AJ205" s="26">
        <f t="shared" si="166"/>
        <v>22.210382406508394</v>
      </c>
      <c r="AK205" s="26">
        <f t="shared" si="155"/>
        <v>85.553282085842696</v>
      </c>
      <c r="AL205" s="27">
        <f t="shared" si="156"/>
        <v>-1.7916283497979378E-2</v>
      </c>
      <c r="AM205" s="26">
        <f t="shared" si="157"/>
        <v>-3.6787910995203568</v>
      </c>
      <c r="AN205" s="26">
        <f t="shared" si="132"/>
        <v>-1.1554593758680947E-4</v>
      </c>
      <c r="AO205" s="26">
        <f t="shared" si="133"/>
        <v>-0.29553359336036439</v>
      </c>
      <c r="AP205" s="26">
        <f t="shared" si="139"/>
        <v>-4.0592075354340711</v>
      </c>
      <c r="AQ205" s="26">
        <f t="shared" si="140"/>
        <v>-8.4192692070637989</v>
      </c>
      <c r="AR205" s="25">
        <f t="shared" si="134"/>
        <v>18.562359853877492</v>
      </c>
      <c r="AS205" s="25">
        <f t="shared" si="135"/>
        <v>-26.946600306339011</v>
      </c>
      <c r="AT205" s="56">
        <f t="shared" si="141"/>
        <v>6.0293353476085603</v>
      </c>
      <c r="AU205" s="57">
        <f t="shared" si="167"/>
        <v>-95.658230288577215</v>
      </c>
      <c r="AV205" s="26">
        <f t="shared" si="158"/>
        <v>4.5476140397516049E-10</v>
      </c>
      <c r="AW205" s="26">
        <f t="shared" si="159"/>
        <v>5.8630369660953919E-4</v>
      </c>
      <c r="AX205" s="27">
        <f t="shared" si="160"/>
        <v>-4.5476140399897016E-10</v>
      </c>
      <c r="AY205" s="26">
        <f t="shared" si="161"/>
        <v>-5.8630369660953919E-4</v>
      </c>
      <c r="AZ205" s="28">
        <f t="shared" si="168"/>
        <v>-2.3809670149302918E-20</v>
      </c>
      <c r="BA205" s="29">
        <f t="shared" si="169"/>
        <v>0</v>
      </c>
      <c r="BB205" s="5">
        <f t="shared" si="142"/>
        <v>6.0244519918683563</v>
      </c>
      <c r="BC205" s="5">
        <f t="shared" si="143"/>
        <v>-97.725561025431318</v>
      </c>
      <c r="BD205" s="5">
        <f t="shared" si="170"/>
        <v>82.274438974568682</v>
      </c>
      <c r="BE205" s="41"/>
      <c r="BF205" s="40">
        <f t="shared" si="171"/>
        <v>6</v>
      </c>
      <c r="BG205" s="40">
        <f t="shared" si="172"/>
        <v>-98</v>
      </c>
      <c r="BH205" s="40">
        <f t="shared" si="173"/>
        <v>82</v>
      </c>
      <c r="BL205" s="26">
        <f t="shared" si="136"/>
        <v>-2.8725169130024242E-5</v>
      </c>
      <c r="BM205" s="26">
        <f t="shared" si="137"/>
        <v>-0.14735386601122885</v>
      </c>
      <c r="BO205" s="238" t="str">
        <f t="shared" si="144"/>
        <v>10232.9299228075i</v>
      </c>
      <c r="BP205" s="238" t="str">
        <f t="shared" si="145"/>
        <v>0.998880155085214-0.0334849265564888i</v>
      </c>
      <c r="BQ205" s="238">
        <f t="shared" si="146"/>
        <v>-4.854630571073478E-3</v>
      </c>
      <c r="BR205" s="238">
        <f t="shared" si="147"/>
        <v>-1.9199768708428713</v>
      </c>
    </row>
    <row r="206" spans="22:70" x14ac:dyDescent="0.3">
      <c r="V206" s="24">
        <v>3.02</v>
      </c>
      <c r="W206" s="32">
        <f t="shared" si="162"/>
        <v>10471.285480508999</v>
      </c>
      <c r="X206" s="25">
        <f t="shared" si="138"/>
        <v>31.048525809863797</v>
      </c>
      <c r="Y206" s="26">
        <f t="shared" si="148"/>
        <v>-21.166385057254526</v>
      </c>
      <c r="Z206" s="26">
        <f t="shared" si="149"/>
        <v>-84.983991308555304</v>
      </c>
      <c r="AA206" s="26">
        <f t="shared" si="150"/>
        <v>8.3325374505433536E-3</v>
      </c>
      <c r="AB206" s="26">
        <f t="shared" si="151"/>
        <v>-2.5092831705869156</v>
      </c>
      <c r="AC206" s="26">
        <f t="shared" si="163"/>
        <v>9.098901312923625E-6</v>
      </c>
      <c r="AD206" s="26">
        <f t="shared" si="152"/>
        <v>8.2932523088308382E-2</v>
      </c>
      <c r="AE206" s="26">
        <f t="shared" si="164"/>
        <v>9.8904823889611269</v>
      </c>
      <c r="AF206" s="26">
        <f t="shared" si="165"/>
        <v>-87.410341956053912</v>
      </c>
      <c r="AG206" s="26">
        <f t="shared" si="131"/>
        <v>63.934760580666506</v>
      </c>
      <c r="AH206" s="26">
        <f t="shared" si="153"/>
        <v>-90.386318692986137</v>
      </c>
      <c r="AI206" s="26">
        <f t="shared" si="154"/>
        <v>-89.998266967537504</v>
      </c>
      <c r="AJ206" s="26">
        <f t="shared" si="166"/>
        <v>22.40920726846451</v>
      </c>
      <c r="AK206" s="26">
        <f t="shared" si="155"/>
        <v>85.654109474527019</v>
      </c>
      <c r="AL206" s="27">
        <f t="shared" si="156"/>
        <v>-1.875883091537112E-2</v>
      </c>
      <c r="AM206" s="26">
        <f t="shared" si="157"/>
        <v>-3.7642375819383291</v>
      </c>
      <c r="AN206" s="26">
        <f t="shared" si="132"/>
        <v>-1.2099137400393829E-4</v>
      </c>
      <c r="AO206" s="26">
        <f t="shared" si="133"/>
        <v>-0.30241732867258925</v>
      </c>
      <c r="AP206" s="26">
        <f t="shared" si="139"/>
        <v>-4.061230666144497</v>
      </c>
      <c r="AQ206" s="26">
        <f t="shared" si="140"/>
        <v>-8.4108124036214029</v>
      </c>
      <c r="AR206" s="25">
        <f t="shared" si="134"/>
        <v>18.562359853877492</v>
      </c>
      <c r="AS206" s="25">
        <f t="shared" si="135"/>
        <v>-26.946600306339011</v>
      </c>
      <c r="AT206" s="56">
        <f t="shared" si="141"/>
        <v>5.8292517228166298</v>
      </c>
      <c r="AU206" s="57">
        <f t="shared" si="167"/>
        <v>-95.821154359675319</v>
      </c>
      <c r="AV206" s="26">
        <f t="shared" si="158"/>
        <v>4.761945462456253E-10</v>
      </c>
      <c r="AW206" s="26">
        <f t="shared" si="159"/>
        <v>5.9996046408785579E-4</v>
      </c>
      <c r="AX206" s="27">
        <f t="shared" si="160"/>
        <v>-4.7619454627173215E-10</v>
      </c>
      <c r="AY206" s="26">
        <f t="shared" si="161"/>
        <v>-5.9996046408785579E-4</v>
      </c>
      <c r="AZ206" s="28">
        <f t="shared" si="168"/>
        <v>-2.6106854107939245E-20</v>
      </c>
      <c r="BA206" s="29">
        <f t="shared" si="169"/>
        <v>0</v>
      </c>
      <c r="BB206" s="5">
        <f t="shared" si="142"/>
        <v>5.8241383554598558</v>
      </c>
      <c r="BC206" s="5">
        <f t="shared" si="143"/>
        <v>-97.936604995876849</v>
      </c>
      <c r="BD206" s="5">
        <f t="shared" si="170"/>
        <v>82.063395004123151</v>
      </c>
      <c r="BE206" s="31"/>
      <c r="BF206" s="40">
        <f t="shared" si="171"/>
        <v>6</v>
      </c>
      <c r="BG206" s="40">
        <f t="shared" si="172"/>
        <v>-98</v>
      </c>
      <c r="BH206" s="40">
        <f t="shared" si="173"/>
        <v>82</v>
      </c>
      <c r="BL206" s="26">
        <f t="shared" si="136"/>
        <v>-3.0078939953754448E-5</v>
      </c>
      <c r="BM206" s="26">
        <f t="shared" si="137"/>
        <v>-0.15078616280720325</v>
      </c>
      <c r="BO206" s="238" t="str">
        <f t="shared" si="144"/>
        <v>10471.285480509i</v>
      </c>
      <c r="BP206" s="238" t="str">
        <f t="shared" si="145"/>
        <v>0.998827440157378-0.0342630866790777i</v>
      </c>
      <c r="BQ206" s="238">
        <f t="shared" si="146"/>
        <v>-5.0832884168203847E-3</v>
      </c>
      <c r="BR206" s="238">
        <f t="shared" si="147"/>
        <v>-1.9646644733943244</v>
      </c>
    </row>
    <row r="207" spans="22:70" x14ac:dyDescent="0.3">
      <c r="V207" s="24">
        <v>3.03</v>
      </c>
      <c r="W207" s="30">
        <f t="shared" si="162"/>
        <v>10715.193052376069</v>
      </c>
      <c r="X207" s="25">
        <f t="shared" si="138"/>
        <v>31.048525809863797</v>
      </c>
      <c r="Y207" s="26">
        <f t="shared" si="148"/>
        <v>-21.364890527416666</v>
      </c>
      <c r="Z207" s="26">
        <f t="shared" si="149"/>
        <v>-85.097606725386115</v>
      </c>
      <c r="AA207" s="26">
        <f t="shared" si="150"/>
        <v>8.7248436387036138E-3</v>
      </c>
      <c r="AB207" s="26">
        <f t="shared" si="151"/>
        <v>-2.5676545490504736</v>
      </c>
      <c r="AC207" s="26">
        <f t="shared" si="163"/>
        <v>9.5277188511374584E-6</v>
      </c>
      <c r="AD207" s="26">
        <f t="shared" si="152"/>
        <v>8.4864266915292558E-2</v>
      </c>
      <c r="AE207" s="26">
        <f t="shared" si="164"/>
        <v>9.6923696538046844</v>
      </c>
      <c r="AF207" s="26">
        <f t="shared" si="165"/>
        <v>-87.580397007521299</v>
      </c>
      <c r="AG207" s="26">
        <f t="shared" si="131"/>
        <v>63.934760580666506</v>
      </c>
      <c r="AH207" s="26">
        <f t="shared" si="153"/>
        <v>-90.586318692807311</v>
      </c>
      <c r="AI207" s="26">
        <f t="shared" si="154"/>
        <v>-89.998306416172511</v>
      </c>
      <c r="AJ207" s="26">
        <f t="shared" si="166"/>
        <v>22.608084723436587</v>
      </c>
      <c r="AK207" s="26">
        <f t="shared" si="155"/>
        <v>85.752667817621543</v>
      </c>
      <c r="AL207" s="27">
        <f t="shared" si="156"/>
        <v>-1.9640911210144885E-2</v>
      </c>
      <c r="AM207" s="26">
        <f t="shared" si="157"/>
        <v>-3.8516570108286259</v>
      </c>
      <c r="AN207" s="26">
        <f t="shared" si="132"/>
        <v>-1.2669343861471203E-4</v>
      </c>
      <c r="AO207" s="26">
        <f t="shared" si="133"/>
        <v>-0.30946139773871462</v>
      </c>
      <c r="AP207" s="26">
        <f t="shared" si="139"/>
        <v>-4.0632409933529772</v>
      </c>
      <c r="AQ207" s="26">
        <f t="shared" si="140"/>
        <v>-8.4067570071183084</v>
      </c>
      <c r="AR207" s="25">
        <f t="shared" si="134"/>
        <v>18.562359853877492</v>
      </c>
      <c r="AS207" s="25">
        <f t="shared" si="135"/>
        <v>-26.946600306339011</v>
      </c>
      <c r="AT207" s="56">
        <f t="shared" si="141"/>
        <v>5.6291286604517072</v>
      </c>
      <c r="AU207" s="57">
        <f t="shared" si="167"/>
        <v>-95.9871540146396</v>
      </c>
      <c r="AV207" s="26">
        <f t="shared" si="158"/>
        <v>4.9863637504599406E-10</v>
      </c>
      <c r="AW207" s="26">
        <f t="shared" si="159"/>
        <v>6.1393533854555446E-4</v>
      </c>
      <c r="AX207" s="27">
        <f t="shared" si="160"/>
        <v>-4.9863637507461958E-10</v>
      </c>
      <c r="AY207" s="26">
        <f t="shared" si="161"/>
        <v>-6.1393533854555446E-4</v>
      </c>
      <c r="AZ207" s="28">
        <f t="shared" si="168"/>
        <v>-2.8625515675586645E-20</v>
      </c>
      <c r="BA207" s="29">
        <f t="shared" si="169"/>
        <v>0</v>
      </c>
      <c r="BB207" s="5">
        <f t="shared" si="142"/>
        <v>5.6237744542678065</v>
      </c>
      <c r="BC207" s="5">
        <f t="shared" si="143"/>
        <v>-98.151842947354467</v>
      </c>
      <c r="BD207" s="5">
        <f t="shared" si="170"/>
        <v>81.848157052645533</v>
      </c>
      <c r="BE207" s="41"/>
      <c r="BF207" s="40">
        <f t="shared" si="171"/>
        <v>6</v>
      </c>
      <c r="BG207" s="40">
        <f t="shared" si="172"/>
        <v>-98</v>
      </c>
      <c r="BH207" s="40">
        <f t="shared" si="173"/>
        <v>82</v>
      </c>
      <c r="BL207" s="26">
        <f t="shared" si="136"/>
        <v>-3.1496511579948323E-5</v>
      </c>
      <c r="BM207" s="26">
        <f t="shared" si="137"/>
        <v>-0.15429840694542471</v>
      </c>
      <c r="BO207" s="238" t="str">
        <f t="shared" si="144"/>
        <v>10715.1930523761i</v>
      </c>
      <c r="BP207" s="238" t="str">
        <f t="shared" si="145"/>
        <v>0.998772246800515-0.0350592436659521i</v>
      </c>
      <c r="BQ207" s="238">
        <f t="shared" si="146"/>
        <v>-5.3227096723203141E-3</v>
      </c>
      <c r="BR207" s="238">
        <f t="shared" si="147"/>
        <v>-2.0103905257694326</v>
      </c>
    </row>
    <row r="208" spans="22:70" x14ac:dyDescent="0.3">
      <c r="V208" s="24">
        <v>3.04</v>
      </c>
      <c r="W208" s="32">
        <f t="shared" si="162"/>
        <v>10964.781961431863</v>
      </c>
      <c r="X208" s="25">
        <f t="shared" si="138"/>
        <v>31.048525809863797</v>
      </c>
      <c r="Y208" s="26">
        <f t="shared" si="148"/>
        <v>-21.563462782232449</v>
      </c>
      <c r="Z208" s="26">
        <f t="shared" si="149"/>
        <v>-85.208673297238974</v>
      </c>
      <c r="AA208" s="26">
        <f t="shared" si="150"/>
        <v>9.1356006691531867E-3</v>
      </c>
      <c r="AB208" s="26">
        <f t="shared" si="151"/>
        <v>-2.6273800498266078</v>
      </c>
      <c r="AC208" s="26">
        <f t="shared" si="163"/>
        <v>9.9767458907137421E-6</v>
      </c>
      <c r="AD208" s="26">
        <f t="shared" si="152"/>
        <v>8.6841006636564397E-2</v>
      </c>
      <c r="AE208" s="26">
        <f t="shared" si="164"/>
        <v>9.4942086050463903</v>
      </c>
      <c r="AF208" s="26">
        <f t="shared" si="165"/>
        <v>-87.749212340429025</v>
      </c>
      <c r="AG208" s="26">
        <f t="shared" si="131"/>
        <v>63.934760580666506</v>
      </c>
      <c r="AH208" s="26">
        <f t="shared" si="153"/>
        <v>-90.786318692636542</v>
      </c>
      <c r="AI208" s="26">
        <f t="shared" si="154"/>
        <v>-89.998344966846943</v>
      </c>
      <c r="AJ208" s="26">
        <f t="shared" si="166"/>
        <v>22.807012430333589</v>
      </c>
      <c r="AK208" s="26">
        <f t="shared" si="155"/>
        <v>85.849007037703913</v>
      </c>
      <c r="AL208" s="27">
        <f t="shared" si="156"/>
        <v>-2.0564370688433389E-2</v>
      </c>
      <c r="AM208" s="26">
        <f t="shared" si="157"/>
        <v>-3.9410941081599344</v>
      </c>
      <c r="AN208" s="26">
        <f t="shared" si="132"/>
        <v>-1.3266422523082913E-4</v>
      </c>
      <c r="AO208" s="26">
        <f t="shared" si="133"/>
        <v>-0.31666953456515279</v>
      </c>
      <c r="AP208" s="26">
        <f t="shared" si="139"/>
        <v>-4.0652427165501104</v>
      </c>
      <c r="AQ208" s="26">
        <f t="shared" si="140"/>
        <v>-8.4071015718681164</v>
      </c>
      <c r="AR208" s="25">
        <f t="shared" si="134"/>
        <v>18.562359853877492</v>
      </c>
      <c r="AS208" s="25">
        <f t="shared" si="135"/>
        <v>-26.946600306339011</v>
      </c>
      <c r="AT208" s="56">
        <f t="shared" si="141"/>
        <v>5.4289658884962799</v>
      </c>
      <c r="AU208" s="57">
        <f t="shared" si="167"/>
        <v>-96.156313912297136</v>
      </c>
      <c r="AV208" s="26">
        <f t="shared" si="158"/>
        <v>5.221370354045167E-10</v>
      </c>
      <c r="AW208" s="26">
        <f t="shared" si="159"/>
        <v>6.2823572964604551E-4</v>
      </c>
      <c r="AX208" s="27">
        <f t="shared" si="160"/>
        <v>-5.2213703543590407E-10</v>
      </c>
      <c r="AY208" s="26">
        <f t="shared" si="161"/>
        <v>-6.2823572964604551E-4</v>
      </c>
      <c r="AZ208" s="28">
        <f t="shared" si="168"/>
        <v>-3.1387368343324635E-20</v>
      </c>
      <c r="BA208" s="29">
        <f t="shared" si="169"/>
        <v>0</v>
      </c>
      <c r="BB208" s="5">
        <f t="shared" si="142"/>
        <v>5.4233595072472873</v>
      </c>
      <c r="BC208" s="5">
        <f t="shared" si="143"/>
        <v>-98.371385413912492</v>
      </c>
      <c r="BD208" s="5">
        <f t="shared" si="170"/>
        <v>81.628614586087508</v>
      </c>
      <c r="BE208" s="31"/>
      <c r="BF208" s="40">
        <f t="shared" si="171"/>
        <v>5</v>
      </c>
      <c r="BG208" s="40">
        <f t="shared" si="172"/>
        <v>-98</v>
      </c>
      <c r="BH208" s="40">
        <f t="shared" si="173"/>
        <v>82</v>
      </c>
      <c r="BL208" s="26">
        <f t="shared" si="136"/>
        <v>-3.2980890804049651E-5</v>
      </c>
      <c r="BM208" s="26">
        <f t="shared" si="137"/>
        <v>-0.15789246055858053</v>
      </c>
      <c r="BO208" s="238" t="str">
        <f t="shared" si="144"/>
        <v>10964.7819614319i</v>
      </c>
      <c r="BP208" s="238" t="str">
        <f t="shared" si="145"/>
        <v>0.998714458782732-0.0358738075306662i</v>
      </c>
      <c r="BQ208" s="238">
        <f t="shared" si="146"/>
        <v>-5.5734003581881866E-3</v>
      </c>
      <c r="BR208" s="238">
        <f t="shared" si="147"/>
        <v>-2.0571790410567727</v>
      </c>
    </row>
    <row r="209" spans="22:70" x14ac:dyDescent="0.3">
      <c r="V209" s="24">
        <v>3.05</v>
      </c>
      <c r="W209" s="30">
        <f t="shared" si="162"/>
        <v>11220.184543019637</v>
      </c>
      <c r="X209" s="25">
        <f t="shared" si="138"/>
        <v>31.048525809863797</v>
      </c>
      <c r="Y209" s="26">
        <f t="shared" si="148"/>
        <v>-21.762098857867528</v>
      </c>
      <c r="Z209" s="26">
        <f t="shared" si="149"/>
        <v>-85.317246572391056</v>
      </c>
      <c r="AA209" s="26">
        <f t="shared" si="150"/>
        <v>9.5656744470601351E-3</v>
      </c>
      <c r="AB209" s="26">
        <f t="shared" si="151"/>
        <v>-2.6884908206835614</v>
      </c>
      <c r="AC209" s="26">
        <f t="shared" si="163"/>
        <v>1.044693487432488E-5</v>
      </c>
      <c r="AD209" s="26">
        <f t="shared" si="152"/>
        <v>8.8863790326855152E-2</v>
      </c>
      <c r="AE209" s="26">
        <f t="shared" si="164"/>
        <v>9.2960030733782038</v>
      </c>
      <c r="AF209" s="26">
        <f t="shared" si="165"/>
        <v>-87.916873602747756</v>
      </c>
      <c r="AG209" s="26">
        <f t="shared" si="131"/>
        <v>63.934760580666506</v>
      </c>
      <c r="AH209" s="26">
        <f t="shared" si="153"/>
        <v>-90.986318692473432</v>
      </c>
      <c r="AI209" s="26">
        <f t="shared" si="154"/>
        <v>-89.998382640000898</v>
      </c>
      <c r="AJ209" s="26">
        <f t="shared" si="166"/>
        <v>23.005988151162548</v>
      </c>
      <c r="AK209" s="26">
        <f t="shared" si="155"/>
        <v>85.943176034898556</v>
      </c>
      <c r="AL209" s="27">
        <f t="shared" si="156"/>
        <v>-2.1531141058751625E-2</v>
      </c>
      <c r="AM209" s="26">
        <f t="shared" si="157"/>
        <v>-4.0325945502816758</v>
      </c>
      <c r="AN209" s="26">
        <f t="shared" si="132"/>
        <v>-1.3891639755069966E-4</v>
      </c>
      <c r="AO209" s="26">
        <f t="shared" si="133"/>
        <v>-0.32404556008826513</v>
      </c>
      <c r="AP209" s="26">
        <f t="shared" si="139"/>
        <v>-4.0672400181006809</v>
      </c>
      <c r="AQ209" s="26">
        <f t="shared" si="140"/>
        <v>-8.4118467154722829</v>
      </c>
      <c r="AR209" s="25">
        <f t="shared" si="134"/>
        <v>18.562359853877492</v>
      </c>
      <c r="AS209" s="25">
        <f t="shared" si="135"/>
        <v>-26.946600306339011</v>
      </c>
      <c r="AT209" s="56">
        <f t="shared" si="141"/>
        <v>5.2287630552775228</v>
      </c>
      <c r="AU209" s="57">
        <f t="shared" si="167"/>
        <v>-96.328720318220036</v>
      </c>
      <c r="AV209" s="26">
        <f t="shared" si="158"/>
        <v>5.4674474369450939E-10</v>
      </c>
      <c r="AW209" s="26">
        <f t="shared" si="159"/>
        <v>6.4286921964597005E-4</v>
      </c>
      <c r="AX209" s="27">
        <f t="shared" si="160"/>
        <v>-5.4674474372892497E-10</v>
      </c>
      <c r="AY209" s="26">
        <f t="shared" si="161"/>
        <v>-6.4286921964597005E-4</v>
      </c>
      <c r="AZ209" s="28">
        <f t="shared" si="168"/>
        <v>-3.44155731683047E-20</v>
      </c>
      <c r="BA209" s="29">
        <f t="shared" si="169"/>
        <v>0</v>
      </c>
      <c r="BB209" s="5">
        <f t="shared" si="142"/>
        <v>5.2228926298280607</v>
      </c>
      <c r="BC209" s="5">
        <f t="shared" si="143"/>
        <v>-98.595345126532564</v>
      </c>
      <c r="BD209" s="5">
        <f t="shared" si="170"/>
        <v>81.404654873467436</v>
      </c>
      <c r="BE209" s="41"/>
      <c r="BF209" s="40">
        <f t="shared" si="171"/>
        <v>5</v>
      </c>
      <c r="BG209" s="40">
        <f t="shared" si="172"/>
        <v>-99</v>
      </c>
      <c r="BH209" s="40">
        <f t="shared" si="173"/>
        <v>81</v>
      </c>
      <c r="BL209" s="26">
        <f t="shared" si="136"/>
        <v>-3.4535226121002253E-5</v>
      </c>
      <c r="BM209" s="26">
        <f t="shared" si="137"/>
        <v>-0.16157022914826868</v>
      </c>
      <c r="BO209" s="238" t="str">
        <f t="shared" si="144"/>
        <v>11220.1845430196i</v>
      </c>
      <c r="BP209" s="238" t="str">
        <f t="shared" si="145"/>
        <v>0.998653954449405-0.0367071971832396i</v>
      </c>
      <c r="BQ209" s="238">
        <f t="shared" si="146"/>
        <v>-5.8358902233415439E-3</v>
      </c>
      <c r="BR209" s="238">
        <f t="shared" si="147"/>
        <v>-2.1050545791642628</v>
      </c>
    </row>
    <row r="210" spans="22:70" x14ac:dyDescent="0.3">
      <c r="V210" s="24">
        <v>3.06</v>
      </c>
      <c r="W210" s="32">
        <f t="shared" si="162"/>
        <v>11481.536214968839</v>
      </c>
      <c r="X210" s="25">
        <f t="shared" si="138"/>
        <v>31.048525809863797</v>
      </c>
      <c r="Y210" s="26">
        <f t="shared" si="148"/>
        <v>-21.960795920226147</v>
      </c>
      <c r="Z210" s="26">
        <f t="shared" si="149"/>
        <v>-85.423380997107358</v>
      </c>
      <c r="AA210" s="26">
        <f t="shared" si="150"/>
        <v>1.0015971334862924E-2</v>
      </c>
      <c r="AB210" s="26">
        <f t="shared" si="151"/>
        <v>-2.7510187068868297</v>
      </c>
      <c r="AC210" s="26">
        <f t="shared" si="163"/>
        <v>1.0939283125959328E-5</v>
      </c>
      <c r="AD210" s="26">
        <f t="shared" si="152"/>
        <v>9.0933690472671441E-2</v>
      </c>
      <c r="AE210" s="26">
        <f t="shared" si="164"/>
        <v>9.0977568002556382</v>
      </c>
      <c r="AF210" s="26">
        <f t="shared" si="165"/>
        <v>-88.083466013521516</v>
      </c>
      <c r="AG210" s="26">
        <f t="shared" si="131"/>
        <v>63.934760580666506</v>
      </c>
      <c r="AH210" s="26">
        <f t="shared" si="153"/>
        <v>-91.186318692317698</v>
      </c>
      <c r="AI210" s="26">
        <f t="shared" si="154"/>
        <v>-89.998419455609167</v>
      </c>
      <c r="AJ210" s="26">
        <f t="shared" si="166"/>
        <v>23.20500974658572</v>
      </c>
      <c r="AK210" s="26">
        <f t="shared" si="155"/>
        <v>86.035222702693204</v>
      </c>
      <c r="AL210" s="27">
        <f t="shared" si="156"/>
        <v>-2.2543243303116987E-2</v>
      </c>
      <c r="AM210" s="26">
        <f t="shared" si="157"/>
        <v>-4.1262049840197754</v>
      </c>
      <c r="AN210" s="26">
        <f t="shared" si="132"/>
        <v>-1.4546321602624534E-4</v>
      </c>
      <c r="AO210" s="26">
        <f t="shared" si="133"/>
        <v>-0.33159338419591716</v>
      </c>
      <c r="AP210" s="26">
        <f t="shared" si="139"/>
        <v>-4.0692370715846158</v>
      </c>
      <c r="AQ210" s="26">
        <f t="shared" si="140"/>
        <v>-8.4209951211316554</v>
      </c>
      <c r="AR210" s="25">
        <f t="shared" si="134"/>
        <v>18.562359853877492</v>
      </c>
      <c r="AS210" s="25">
        <f t="shared" si="135"/>
        <v>-26.946600306339011</v>
      </c>
      <c r="AT210" s="56">
        <f t="shared" si="141"/>
        <v>5.0285197286710224</v>
      </c>
      <c r="AU210" s="57">
        <f t="shared" si="167"/>
        <v>-96.50446113465317</v>
      </c>
      <c r="AV210" s="26">
        <f t="shared" si="158"/>
        <v>5.725115735991531E-10</v>
      </c>
      <c r="AW210" s="26">
        <f t="shared" si="159"/>
        <v>6.5784356741541746E-4</v>
      </c>
      <c r="AX210" s="27">
        <f t="shared" si="160"/>
        <v>-5.7251157363688897E-10</v>
      </c>
      <c r="AY210" s="26">
        <f t="shared" si="161"/>
        <v>-6.5784356741541746E-4</v>
      </c>
      <c r="AZ210" s="28">
        <f t="shared" si="168"/>
        <v>-3.7735876147092553E-20</v>
      </c>
      <c r="BA210" s="29">
        <f t="shared" si="169"/>
        <v>0</v>
      </c>
      <c r="BB210" s="5">
        <f t="shared" si="142"/>
        <v>5.0223728320048115</v>
      </c>
      <c r="BC210" s="5">
        <f t="shared" si="143"/>
        <v>-98.823837055913359</v>
      </c>
      <c r="BD210" s="5">
        <f t="shared" si="170"/>
        <v>81.176162944086641</v>
      </c>
      <c r="BE210" s="31"/>
      <c r="BF210" s="40">
        <f t="shared" si="171"/>
        <v>5</v>
      </c>
      <c r="BG210" s="40">
        <f t="shared" si="172"/>
        <v>-99</v>
      </c>
      <c r="BH210" s="40">
        <f t="shared" si="173"/>
        <v>81</v>
      </c>
      <c r="BL210" s="26">
        <f t="shared" si="136"/>
        <v>-3.6162814407472074E-5</v>
      </c>
      <c r="BM210" s="26">
        <f t="shared" si="137"/>
        <v>-0.16533366259478069</v>
      </c>
      <c r="BO210" s="238" t="str">
        <f t="shared" si="144"/>
        <v>11481.5362149688i</v>
      </c>
      <c r="BP210" s="238" t="str">
        <f t="shared" si="145"/>
        <v>0.998590606472903-0.0375598405909883i</v>
      </c>
      <c r="BQ210" s="238">
        <f t="shared" si="146"/>
        <v>-6.1107338518027977E-3</v>
      </c>
      <c r="BR210" s="238">
        <f t="shared" si="147"/>
        <v>-2.1540422586654082</v>
      </c>
    </row>
    <row r="211" spans="22:70" x14ac:dyDescent="0.3">
      <c r="V211" s="24">
        <v>3.07</v>
      </c>
      <c r="W211" s="30">
        <f t="shared" si="162"/>
        <v>11748.975549395294</v>
      </c>
      <c r="X211" s="25">
        <f t="shared" si="138"/>
        <v>31.048525809863797</v>
      </c>
      <c r="Y211" s="26">
        <f t="shared" si="148"/>
        <v>-22.159551259428806</v>
      </c>
      <c r="Z211" s="26">
        <f t="shared" si="149"/>
        <v>-85.527129930150934</v>
      </c>
      <c r="AA211" s="26">
        <f t="shared" si="150"/>
        <v>1.0487440025218078E-2</v>
      </c>
      <c r="AB211" s="26">
        <f t="shared" si="151"/>
        <v>-2.8149962654579888</v>
      </c>
      <c r="AC211" s="26">
        <f t="shared" si="163"/>
        <v>1.1454834976259486E-5</v>
      </c>
      <c r="AD211" s="26">
        <f t="shared" si="152"/>
        <v>9.3051804540844288E-2</v>
      </c>
      <c r="AE211" s="26">
        <f t="shared" si="164"/>
        <v>8.8994734452951842</v>
      </c>
      <c r="AF211" s="26">
        <f t="shared" si="165"/>
        <v>-88.249074391068078</v>
      </c>
      <c r="AG211" s="26">
        <f t="shared" si="131"/>
        <v>63.934760580666506</v>
      </c>
      <c r="AH211" s="26">
        <f t="shared" si="153"/>
        <v>-91.386318692168942</v>
      </c>
      <c r="AI211" s="26">
        <f t="shared" si="154"/>
        <v>-89.998455433191893</v>
      </c>
      <c r="AJ211" s="26">
        <f t="shared" si="166"/>
        <v>23.404075171660509</v>
      </c>
      <c r="AK211" s="26">
        <f t="shared" si="155"/>
        <v>86.125193943877548</v>
      </c>
      <c r="AL211" s="27">
        <f t="shared" si="156"/>
        <v>-2.3602791716022656E-2</v>
      </c>
      <c r="AM211" s="26">
        <f t="shared" si="157"/>
        <v>-4.221973042721892</v>
      </c>
      <c r="AN211" s="26">
        <f t="shared" si="132"/>
        <v>-1.5231856597333686E-4</v>
      </c>
      <c r="AO211" s="26">
        <f t="shared" si="133"/>
        <v>-0.33931700779587859</v>
      </c>
      <c r="AP211" s="26">
        <f t="shared" si="139"/>
        <v>-4.0712380501239238</v>
      </c>
      <c r="AQ211" s="26">
        <f t="shared" si="140"/>
        <v>-8.4345515398321158</v>
      </c>
      <c r="AR211" s="25">
        <f t="shared" si="134"/>
        <v>18.562359853877492</v>
      </c>
      <c r="AS211" s="25">
        <f t="shared" si="135"/>
        <v>-26.946600306339011</v>
      </c>
      <c r="AT211" s="56">
        <f t="shared" si="141"/>
        <v>4.8282353951712604</v>
      </c>
      <c r="AU211" s="57">
        <f t="shared" si="167"/>
        <v>-96.683625930900192</v>
      </c>
      <c r="AV211" s="26">
        <f t="shared" si="158"/>
        <v>5.994934561114937E-10</v>
      </c>
      <c r="AW211" s="26">
        <f t="shared" si="159"/>
        <v>6.7316671255177366E-4</v>
      </c>
      <c r="AX211" s="27">
        <f t="shared" si="160"/>
        <v>-5.9949345615287031E-10</v>
      </c>
      <c r="AY211" s="26">
        <f t="shared" si="161"/>
        <v>-6.7316671255177366E-4</v>
      </c>
      <c r="AZ211" s="28">
        <f t="shared" si="168"/>
        <v>-4.1376608215668136E-20</v>
      </c>
      <c r="BA211" s="29">
        <f t="shared" si="169"/>
        <v>0</v>
      </c>
      <c r="BB211" s="5">
        <f t="shared" si="142"/>
        <v>4.8217990162429381</v>
      </c>
      <c r="BC211" s="5">
        <f t="shared" si="143"/>
        <v>-99.056978455948567</v>
      </c>
      <c r="BD211" s="5">
        <f t="shared" si="170"/>
        <v>80.943021544051433</v>
      </c>
      <c r="BE211" s="41"/>
      <c r="BF211" s="40">
        <f t="shared" si="171"/>
        <v>5</v>
      </c>
      <c r="BG211" s="40">
        <f t="shared" si="172"/>
        <v>-99</v>
      </c>
      <c r="BH211" s="40">
        <f t="shared" si="173"/>
        <v>81</v>
      </c>
      <c r="BL211" s="26">
        <f t="shared" si="136"/>
        <v>-3.7867107913656589E-5</v>
      </c>
      <c r="BM211" s="26">
        <f t="shared" si="137"/>
        <v>-0.16918475619037313</v>
      </c>
      <c r="BO211" s="238" t="str">
        <f t="shared" si="144"/>
        <v>11748.9755493953i</v>
      </c>
      <c r="BP211" s="238" t="str">
        <f t="shared" si="145"/>
        <v>0.99852428159104-0.0384321749398249i</v>
      </c>
      <c r="BQ211" s="238">
        <f t="shared" si="146"/>
        <v>-6.3985118204087131E-3</v>
      </c>
      <c r="BR211" s="238">
        <f t="shared" si="147"/>
        <v>-2.2041677688580044</v>
      </c>
    </row>
    <row r="212" spans="22:70" x14ac:dyDescent="0.3">
      <c r="V212" s="24">
        <v>3.08</v>
      </c>
      <c r="W212" s="32">
        <f t="shared" si="162"/>
        <v>12022.644346174138</v>
      </c>
      <c r="X212" s="25">
        <f t="shared" si="138"/>
        <v>31.048525809863797</v>
      </c>
      <c r="Y212" s="26">
        <f t="shared" si="148"/>
        <v>-22.358362284511397</v>
      </c>
      <c r="Z212" s="26">
        <f t="shared" si="149"/>
        <v>-85.628545657640146</v>
      </c>
      <c r="AA212" s="26">
        <f t="shared" si="150"/>
        <v>1.0981073498979069E-2</v>
      </c>
      <c r="AB212" s="26">
        <f t="shared" si="151"/>
        <v>-2.8804567796255491</v>
      </c>
      <c r="AC212" s="26">
        <f t="shared" si="163"/>
        <v>1.1994683970787916E-5</v>
      </c>
      <c r="AD212" s="26">
        <f t="shared" si="152"/>
        <v>9.5219255560318711E-2</v>
      </c>
      <c r="AE212" s="26">
        <f t="shared" si="164"/>
        <v>8.7011565935353499</v>
      </c>
      <c r="AF212" s="26">
        <f t="shared" si="165"/>
        <v>-88.413783181705369</v>
      </c>
      <c r="AG212" s="26">
        <f t="shared" si="131"/>
        <v>63.934760580666506</v>
      </c>
      <c r="AH212" s="26">
        <f t="shared" si="153"/>
        <v>-91.586318692026907</v>
      </c>
      <c r="AI212" s="26">
        <f t="shared" si="154"/>
        <v>-89.998490591824847</v>
      </c>
      <c r="AJ212" s="26">
        <f t="shared" si="166"/>
        <v>23.603182471755698</v>
      </c>
      <c r="AK212" s="26">
        <f t="shared" si="155"/>
        <v>86.213135686570567</v>
      </c>
      <c r="AL212" s="27">
        <f t="shared" si="156"/>
        <v>-2.471199811782156E-2</v>
      </c>
      <c r="AM212" s="26">
        <f t="shared" si="157"/>
        <v>-4.3199473622223206</v>
      </c>
      <c r="AN212" s="26">
        <f t="shared" si="132"/>
        <v>-1.5949698701271832E-4</v>
      </c>
      <c r="AO212" s="26">
        <f t="shared" si="133"/>
        <v>-0.34722052493215816</v>
      </c>
      <c r="AP212" s="26">
        <f t="shared" si="139"/>
        <v>-4.0732471347095371</v>
      </c>
      <c r="AQ212" s="26">
        <f t="shared" si="140"/>
        <v>-8.4525227924087591</v>
      </c>
      <c r="AR212" s="25">
        <f t="shared" si="134"/>
        <v>18.562359853877492</v>
      </c>
      <c r="AS212" s="25">
        <f t="shared" si="135"/>
        <v>-26.946600306339011</v>
      </c>
      <c r="AT212" s="56">
        <f t="shared" si="141"/>
        <v>4.6279094588258127</v>
      </c>
      <c r="AU212" s="57">
        <f t="shared" si="167"/>
        <v>-96.866305974114127</v>
      </c>
      <c r="AV212" s="26">
        <f t="shared" si="158"/>
        <v>6.2774632222457609E-10</v>
      </c>
      <c r="AW212" s="26">
        <f t="shared" si="159"/>
        <v>6.8884677958940964E-4</v>
      </c>
      <c r="AX212" s="27">
        <f t="shared" si="160"/>
        <v>-6.2774632226994446E-10</v>
      </c>
      <c r="AY212" s="26">
        <f t="shared" si="161"/>
        <v>-6.8884677958940964E-4</v>
      </c>
      <c r="AZ212" s="28">
        <f t="shared" si="168"/>
        <v>-4.5368375056695909E-20</v>
      </c>
      <c r="BA212" s="29">
        <f t="shared" si="169"/>
        <v>0</v>
      </c>
      <c r="BB212" s="5">
        <f t="shared" si="142"/>
        <v>4.6211699751941078</v>
      </c>
      <c r="BC212" s="5">
        <f t="shared" si="143"/>
        <v>-99.294888907847096</v>
      </c>
      <c r="BD212" s="5">
        <f t="shared" si="170"/>
        <v>80.705111092152904</v>
      </c>
      <c r="BE212" s="31"/>
      <c r="BF212" s="40">
        <f t="shared" si="171"/>
        <v>5</v>
      </c>
      <c r="BG212" s="40">
        <f t="shared" si="172"/>
        <v>-99</v>
      </c>
      <c r="BH212" s="40">
        <f t="shared" si="173"/>
        <v>81</v>
      </c>
      <c r="BL212" s="26">
        <f t="shared" si="136"/>
        <v>-3.9651721583007576E-5</v>
      </c>
      <c r="BM212" s="26">
        <f t="shared" si="137"/>
        <v>-0.17312555169657987</v>
      </c>
      <c r="BO212" s="238" t="str">
        <f t="shared" si="144"/>
        <v>12022.6443461741i</v>
      </c>
      <c r="BP212" s="238" t="str">
        <f t="shared" si="145"/>
        <v>0.998454840333728-0.0393246467958193i</v>
      </c>
      <c r="BQ212" s="238">
        <f t="shared" si="146"/>
        <v>-6.6998319101224538E-3</v>
      </c>
      <c r="BR212" s="238">
        <f t="shared" si="147"/>
        <v>-2.255457382036377</v>
      </c>
    </row>
    <row r="213" spans="22:70" x14ac:dyDescent="0.3">
      <c r="V213" s="24">
        <v>3.09</v>
      </c>
      <c r="W213" s="30">
        <f t="shared" si="162"/>
        <v>12302.687708123824</v>
      </c>
      <c r="X213" s="25">
        <f t="shared" si="138"/>
        <v>31.048525809863797</v>
      </c>
      <c r="Y213" s="26">
        <f t="shared" si="148"/>
        <v>-22.557226518337718</v>
      </c>
      <c r="Z213" s="26">
        <f t="shared" si="149"/>
        <v>-85.727679408202789</v>
      </c>
      <c r="AA213" s="26">
        <f t="shared" si="150"/>
        <v>1.1497911071918322E-2</v>
      </c>
      <c r="AB213" s="26">
        <f t="shared" si="151"/>
        <v>-2.9474342734623953</v>
      </c>
      <c r="AC213" s="26">
        <f t="shared" si="163"/>
        <v>1.2559975194008653E-5</v>
      </c>
      <c r="AD213" s="26">
        <f t="shared" si="152"/>
        <v>9.743719271748652E-2</v>
      </c>
      <c r="AE213" s="26">
        <f t="shared" si="164"/>
        <v>8.5028097625731913</v>
      </c>
      <c r="AF213" s="26">
        <f t="shared" si="165"/>
        <v>-88.577676488947688</v>
      </c>
      <c r="AG213" s="26">
        <f t="shared" si="131"/>
        <v>63.934760580666506</v>
      </c>
      <c r="AH213" s="26">
        <f t="shared" si="153"/>
        <v>-91.786318691891253</v>
      </c>
      <c r="AI213" s="26">
        <f t="shared" si="154"/>
        <v>-89.998524950149616</v>
      </c>
      <c r="AJ213" s="26">
        <f t="shared" si="166"/>
        <v>23.802329778637038</v>
      </c>
      <c r="AK213" s="26">
        <f t="shared" si="155"/>
        <v>86.299092900305695</v>
      </c>
      <c r="AL213" s="27">
        <f t="shared" si="156"/>
        <v>-2.5873176249190995E-2</v>
      </c>
      <c r="AM213" s="26">
        <f t="shared" si="157"/>
        <v>-4.4201775966937733</v>
      </c>
      <c r="AN213" s="26">
        <f t="shared" si="132"/>
        <v>-1.6701370389452192E-4</v>
      </c>
      <c r="AO213" s="26">
        <f t="shared" si="133"/>
        <v>-0.35530812495035319</v>
      </c>
      <c r="AP213" s="26">
        <f t="shared" si="139"/>
        <v>-4.075268522540795</v>
      </c>
      <c r="AQ213" s="26">
        <f t="shared" si="140"/>
        <v>-8.4749177714880464</v>
      </c>
      <c r="AR213" s="25">
        <f t="shared" si="134"/>
        <v>18.562359853877492</v>
      </c>
      <c r="AS213" s="25">
        <f t="shared" si="135"/>
        <v>-26.946600306339011</v>
      </c>
      <c r="AT213" s="56">
        <f t="shared" si="141"/>
        <v>4.4275412400323964</v>
      </c>
      <c r="AU213" s="57">
        <f t="shared" si="167"/>
        <v>-97.05259426043574</v>
      </c>
      <c r="AV213" s="26">
        <f t="shared" si="158"/>
        <v>6.5733188889624223E-10</v>
      </c>
      <c r="AW213" s="26">
        <f t="shared" si="159"/>
        <v>7.0489208230740746E-4</v>
      </c>
      <c r="AX213" s="27">
        <f t="shared" si="160"/>
        <v>-6.5733188894598784E-10</v>
      </c>
      <c r="AY213" s="26">
        <f t="shared" si="161"/>
        <v>-7.0489208230740746E-4</v>
      </c>
      <c r="AZ213" s="28">
        <f t="shared" si="168"/>
        <v>-4.9745608063173393E-20</v>
      </c>
      <c r="BA213" s="29">
        <f t="shared" si="169"/>
        <v>0</v>
      </c>
      <c r="BB213" s="5">
        <f t="shared" si="142"/>
        <v>4.4204843892188359</v>
      </c>
      <c r="BC213" s="5">
        <f t="shared" si="143"/>
        <v>-99.537690364838767</v>
      </c>
      <c r="BD213" s="5">
        <f t="shared" si="170"/>
        <v>80.462309635161233</v>
      </c>
      <c r="BE213" s="41"/>
      <c r="BF213" s="40">
        <f t="shared" si="171"/>
        <v>4</v>
      </c>
      <c r="BG213" s="40">
        <f t="shared" si="172"/>
        <v>-100</v>
      </c>
      <c r="BH213" s="40">
        <f t="shared" si="173"/>
        <v>80</v>
      </c>
      <c r="BL213" s="26">
        <f t="shared" si="136"/>
        <v>-4.1520440716264863E-5</v>
      </c>
      <c r="BM213" s="26">
        <f t="shared" si="137"/>
        <v>-0.177158138426114</v>
      </c>
      <c r="BO213" s="238" t="str">
        <f t="shared" si="144"/>
        <v>12302.6877081238i</v>
      </c>
      <c r="BP213" s="238" t="str">
        <f t="shared" si="145"/>
        <v>0.998382136737386-0.0402377122667758i</v>
      </c>
      <c r="BQ213" s="238">
        <f t="shared" si="146"/>
        <v>-7.0153303728435678E-3</v>
      </c>
      <c r="BR213" s="238">
        <f t="shared" si="147"/>
        <v>-2.3079379659769139</v>
      </c>
    </row>
    <row r="214" spans="22:70" x14ac:dyDescent="0.3">
      <c r="V214" s="24">
        <v>3.1</v>
      </c>
      <c r="W214" s="32">
        <f t="shared" si="162"/>
        <v>12589.25411794168</v>
      </c>
      <c r="X214" s="25">
        <f t="shared" si="138"/>
        <v>31.048525809863797</v>
      </c>
      <c r="Y214" s="26">
        <f t="shared" si="148"/>
        <v>-22.756141592718354</v>
      </c>
      <c r="Z214" s="26">
        <f t="shared" si="149"/>
        <v>-85.824581368380748</v>
      </c>
      <c r="AA214" s="26">
        <f t="shared" si="150"/>
        <v>1.2039040534035639E-2</v>
      </c>
      <c r="AB214" s="26">
        <f t="shared" si="151"/>
        <v>-3.0159635267038425</v>
      </c>
      <c r="AC214" s="26">
        <f t="shared" si="163"/>
        <v>1.3151907691625281E-5</v>
      </c>
      <c r="AD214" s="26">
        <f t="shared" si="152"/>
        <v>9.9706791965382749E-2</v>
      </c>
      <c r="AE214" s="26">
        <f t="shared" si="164"/>
        <v>8.3044364095871703</v>
      </c>
      <c r="AF214" s="26">
        <f t="shared" si="165"/>
        <v>-88.740838103119202</v>
      </c>
      <c r="AG214" s="26">
        <f t="shared" si="131"/>
        <v>63.934760580666506</v>
      </c>
      <c r="AH214" s="26">
        <f t="shared" si="153"/>
        <v>-91.986318691761696</v>
      </c>
      <c r="AI214" s="26">
        <f t="shared" si="154"/>
        <v>-89.99855852638342</v>
      </c>
      <c r="AJ214" s="26">
        <f t="shared" si="166"/>
        <v>24.001515306716144</v>
      </c>
      <c r="AK214" s="26">
        <f t="shared" si="155"/>
        <v>86.383109612146185</v>
      </c>
      <c r="AL214" s="27">
        <f t="shared" si="156"/>
        <v>-2.7088746353660497E-2</v>
      </c>
      <c r="AM214" s="26">
        <f t="shared" si="157"/>
        <v>-4.5227144343509726</v>
      </c>
      <c r="AN214" s="26">
        <f t="shared" si="132"/>
        <v>-1.7488465878744841E-4</v>
      </c>
      <c r="AO214" s="26">
        <f t="shared" si="133"/>
        <v>-0.3635840947131545</v>
      </c>
      <c r="AP214" s="26">
        <f t="shared" si="139"/>
        <v>-4.0773064353914945</v>
      </c>
      <c r="AQ214" s="26">
        <f t="shared" si="140"/>
        <v>-8.5017474433013618</v>
      </c>
      <c r="AR214" s="25">
        <f t="shared" si="134"/>
        <v>18.562359853877492</v>
      </c>
      <c r="AS214" s="25">
        <f t="shared" si="135"/>
        <v>-26.946600306339011</v>
      </c>
      <c r="AT214" s="56">
        <f t="shared" si="141"/>
        <v>4.2271299741956758</v>
      </c>
      <c r="AU214" s="57">
        <f t="shared" si="167"/>
        <v>-97.242585546420571</v>
      </c>
      <c r="AV214" s="26">
        <f t="shared" si="158"/>
        <v>6.8830994442940041E-10</v>
      </c>
      <c r="AW214" s="26">
        <f t="shared" si="159"/>
        <v>7.2131112813764349E-4</v>
      </c>
      <c r="AX214" s="27">
        <f t="shared" si="160"/>
        <v>-6.8830994448394532E-10</v>
      </c>
      <c r="AY214" s="26">
        <f t="shared" si="161"/>
        <v>-7.2131112813764349E-4</v>
      </c>
      <c r="AZ214" s="28">
        <f t="shared" si="168"/>
        <v>-5.454490997720606E-20</v>
      </c>
      <c r="BA214" s="29">
        <f t="shared" si="169"/>
        <v>0</v>
      </c>
      <c r="BB214" s="5">
        <f t="shared" si="142"/>
        <v>4.2197408237100058</v>
      </c>
      <c r="BC214" s="5">
        <f t="shared" si="143"/>
        <v>-99.785507197407412</v>
      </c>
      <c r="BD214" s="5">
        <f t="shared" si="170"/>
        <v>80.214492802592588</v>
      </c>
      <c r="BE214" s="31"/>
      <c r="BF214" s="40">
        <f t="shared" si="171"/>
        <v>4</v>
      </c>
      <c r="BG214" s="40">
        <f t="shared" si="172"/>
        <v>-100</v>
      </c>
      <c r="BH214" s="40">
        <f t="shared" si="173"/>
        <v>80</v>
      </c>
      <c r="BL214" s="26">
        <f t="shared" si="136"/>
        <v>-4.3477229005842295E-5</v>
      </c>
      <c r="BM214" s="26">
        <f t="shared" si="137"/>
        <v>-0.18128465434993835</v>
      </c>
      <c r="BO214" s="238" t="str">
        <f t="shared" si="144"/>
        <v>12589.2541179417i</v>
      </c>
      <c r="BP214" s="238" t="str">
        <f t="shared" si="145"/>
        <v>0.998306018046534-0.0411718371635666i</v>
      </c>
      <c r="BQ214" s="238">
        <f t="shared" si="146"/>
        <v>-7.345673256664193E-3</v>
      </c>
      <c r="BR214" s="238">
        <f t="shared" si="147"/>
        <v>-2.3616369966368991</v>
      </c>
    </row>
    <row r="215" spans="22:70" x14ac:dyDescent="0.3">
      <c r="V215" s="24">
        <v>3.11</v>
      </c>
      <c r="W215" s="30">
        <f t="shared" si="162"/>
        <v>12882.495516931347</v>
      </c>
      <c r="X215" s="25">
        <f t="shared" si="138"/>
        <v>31.048525809863797</v>
      </c>
      <c r="Y215" s="26">
        <f t="shared" si="148"/>
        <v>-22.955105243728198</v>
      </c>
      <c r="Z215" s="26">
        <f t="shared" si="149"/>
        <v>-85.919300698242168</v>
      </c>
      <c r="AA215" s="26">
        <f t="shared" si="150"/>
        <v>1.2605600385436833E-2</v>
      </c>
      <c r="AB215" s="26">
        <f t="shared" si="151"/>
        <v>-3.0860800897392391</v>
      </c>
      <c r="AC215" s="26">
        <f t="shared" si="163"/>
        <v>1.3771737022133827E-5</v>
      </c>
      <c r="AD215" s="26">
        <f t="shared" si="152"/>
        <v>0.10202925664706394</v>
      </c>
      <c r="AE215" s="26">
        <f t="shared" si="164"/>
        <v>8.106039938258057</v>
      </c>
      <c r="AF215" s="26">
        <f t="shared" si="165"/>
        <v>-88.903351531334351</v>
      </c>
      <c r="AG215" s="26">
        <f t="shared" si="131"/>
        <v>63.934760580666506</v>
      </c>
      <c r="AH215" s="26">
        <f t="shared" si="153"/>
        <v>-92.186318691637979</v>
      </c>
      <c r="AI215" s="26">
        <f t="shared" si="154"/>
        <v>-89.99859133832885</v>
      </c>
      <c r="AJ215" s="26">
        <f t="shared" si="166"/>
        <v>24.200737349456205</v>
      </c>
      <c r="AK215" s="26">
        <f t="shared" si="155"/>
        <v>86.465228922804002</v>
      </c>
      <c r="AL215" s="27">
        <f t="shared" si="156"/>
        <v>-2.8361239955180213E-2</v>
      </c>
      <c r="AM215" s="26">
        <f t="shared" si="157"/>
        <v>-4.6276096129676425</v>
      </c>
      <c r="AN215" s="26">
        <f t="shared" si="132"/>
        <v>-1.8312654506451515E-4</v>
      </c>
      <c r="AO215" s="26">
        <f t="shared" si="133"/>
        <v>-0.37205282086713959</v>
      </c>
      <c r="AP215" s="26">
        <f t="shared" si="139"/>
        <v>-4.0793651280155139</v>
      </c>
      <c r="AQ215" s="26">
        <f t="shared" si="140"/>
        <v>-8.5330248493596308</v>
      </c>
      <c r="AR215" s="25">
        <f t="shared" si="134"/>
        <v>18.562359853877492</v>
      </c>
      <c r="AS215" s="25">
        <f t="shared" si="135"/>
        <v>-26.946600306339011</v>
      </c>
      <c r="AT215" s="56">
        <f t="shared" si="141"/>
        <v>4.0266748102425431</v>
      </c>
      <c r="AU215" s="57">
        <f t="shared" si="167"/>
        <v>-97.436376380693986</v>
      </c>
      <c r="AV215" s="26">
        <f t="shared" si="158"/>
        <v>7.207499204016217E-10</v>
      </c>
      <c r="AW215" s="26">
        <f t="shared" si="159"/>
        <v>7.3811262267553784E-4</v>
      </c>
      <c r="AX215" s="27">
        <f t="shared" si="160"/>
        <v>-7.2074992046142913E-10</v>
      </c>
      <c r="AY215" s="26">
        <f t="shared" si="161"/>
        <v>-7.3811262267553784E-4</v>
      </c>
      <c r="AZ215" s="28">
        <f t="shared" si="168"/>
        <v>-5.9807433034268422E-20</v>
      </c>
      <c r="BA215" s="29">
        <f t="shared" si="169"/>
        <v>0</v>
      </c>
      <c r="BB215" s="5">
        <f t="shared" si="142"/>
        <v>4.0189377262137436</v>
      </c>
      <c r="BC215" s="5">
        <f t="shared" si="143"/>
        <v>-100.03846623899025</v>
      </c>
      <c r="BD215" s="5">
        <f t="shared" si="170"/>
        <v>79.961533761009747</v>
      </c>
      <c r="BE215" s="41"/>
      <c r="BF215" s="40">
        <f t="shared" si="171"/>
        <v>4</v>
      </c>
      <c r="BG215" s="40">
        <f t="shared" si="172"/>
        <v>-100</v>
      </c>
      <c r="BH215" s="40">
        <f t="shared" si="173"/>
        <v>80</v>
      </c>
      <c r="BL215" s="26">
        <f t="shared" si="136"/>
        <v>-4.5526236942499466E-5</v>
      </c>
      <c r="BM215" s="26">
        <f t="shared" si="137"/>
        <v>-0.1855072872300822</v>
      </c>
      <c r="BO215" s="238" t="str">
        <f t="shared" si="144"/>
        <v>12882.4955169313i</v>
      </c>
      <c r="BP215" s="238" t="str">
        <f t="shared" si="145"/>
        <v>0.998226324402067-0.0421274971609395i</v>
      </c>
      <c r="BQ215" s="238">
        <f t="shared" si="146"/>
        <v>-7.6915577918577963E-3</v>
      </c>
      <c r="BR215" s="238">
        <f t="shared" si="147"/>
        <v>-2.416582571066193</v>
      </c>
    </row>
    <row r="216" spans="22:70" x14ac:dyDescent="0.3">
      <c r="V216" s="24">
        <v>3.12</v>
      </c>
      <c r="W216" s="32">
        <f t="shared" si="162"/>
        <v>13182.567385564089</v>
      </c>
      <c r="X216" s="25">
        <f t="shared" si="138"/>
        <v>31.048525809863797</v>
      </c>
      <c r="Y216" s="26">
        <f t="shared" si="148"/>
        <v>-23.154115307215726</v>
      </c>
      <c r="Z216" s="26">
        <f t="shared" si="149"/>
        <v>-86.011885547161199</v>
      </c>
      <c r="AA216" s="26">
        <f t="shared" si="150"/>
        <v>1.3198782172944134E-2</v>
      </c>
      <c r="AB216" s="26">
        <f t="shared" si="151"/>
        <v>-3.1578202987692996</v>
      </c>
      <c r="AC216" s="26">
        <f t="shared" si="163"/>
        <v>1.4420777916374781E-5</v>
      </c>
      <c r="AD216" s="26">
        <f t="shared" si="152"/>
        <v>0.10440581813350079</v>
      </c>
      <c r="AE216" s="26">
        <f t="shared" si="164"/>
        <v>7.9076237055989322</v>
      </c>
      <c r="AF216" s="26">
        <f t="shared" si="165"/>
        <v>-89.065300027796994</v>
      </c>
      <c r="AG216" s="26">
        <f t="shared" si="131"/>
        <v>63.934760580666506</v>
      </c>
      <c r="AH216" s="26">
        <f t="shared" si="153"/>
        <v>-92.386318691519847</v>
      </c>
      <c r="AI216" s="26">
        <f t="shared" si="154"/>
        <v>-89.998623403383192</v>
      </c>
      <c r="AJ216" s="26">
        <f t="shared" si="166"/>
        <v>24.399994275928606</v>
      </c>
      <c r="AK216" s="26">
        <f t="shared" si="155"/>
        <v>86.545493022739251</v>
      </c>
      <c r="AL216" s="27">
        <f t="shared" si="156"/>
        <v>-2.9693304838051337E-2</v>
      </c>
      <c r="AM216" s="26">
        <f t="shared" si="157"/>
        <v>-4.734915935165696</v>
      </c>
      <c r="AN216" s="26">
        <f t="shared" si="132"/>
        <v>-1.9175684271274874E-4</v>
      </c>
      <c r="AO216" s="26">
        <f t="shared" si="133"/>
        <v>-0.38071879216203541</v>
      </c>
      <c r="AP216" s="26">
        <f t="shared" si="139"/>
        <v>-4.0814488966055</v>
      </c>
      <c r="AQ216" s="26">
        <f t="shared" si="140"/>
        <v>-8.5687651079716716</v>
      </c>
      <c r="AR216" s="25">
        <f t="shared" si="134"/>
        <v>18.562359853877492</v>
      </c>
      <c r="AS216" s="25">
        <f t="shared" si="135"/>
        <v>-26.946600306339011</v>
      </c>
      <c r="AT216" s="56">
        <f t="shared" si="141"/>
        <v>3.8261748089934322</v>
      </c>
      <c r="AU216" s="57">
        <f t="shared" si="167"/>
        <v>-97.634065135768665</v>
      </c>
      <c r="AV216" s="26">
        <f t="shared" si="158"/>
        <v>7.5471739108060963E-10</v>
      </c>
      <c r="AW216" s="26">
        <f t="shared" si="159"/>
        <v>7.5530547429587781E-4</v>
      </c>
      <c r="AX216" s="27">
        <f t="shared" si="160"/>
        <v>-7.5471739114618707E-10</v>
      </c>
      <c r="AY216" s="26">
        <f t="shared" si="161"/>
        <v>-7.5530547429587781E-4</v>
      </c>
      <c r="AZ216" s="28">
        <f t="shared" si="168"/>
        <v>-6.5577431397132066E-20</v>
      </c>
      <c r="BA216" s="29">
        <f t="shared" si="169"/>
        <v>0</v>
      </c>
      <c r="BB216" s="5">
        <f t="shared" si="142"/>
        <v>3.8180734233422973</v>
      </c>
      <c r="BC216" s="5">
        <f t="shared" si="143"/>
        <v>-100.29669683207844</v>
      </c>
      <c r="BD216" s="5">
        <f t="shared" si="170"/>
        <v>79.703303167921561</v>
      </c>
      <c r="BE216" s="31"/>
      <c r="BF216" s="40">
        <f t="shared" si="171"/>
        <v>4</v>
      </c>
      <c r="BG216" s="40">
        <f t="shared" si="172"/>
        <v>-100</v>
      </c>
      <c r="BH216" s="40">
        <f t="shared" si="173"/>
        <v>80</v>
      </c>
      <c r="BL216" s="26">
        <f t="shared" si="136"/>
        <v>-4.7671810612626791E-5</v>
      </c>
      <c r="BM216" s="26">
        <f t="shared" si="137"/>
        <v>-0.18982827577880404</v>
      </c>
      <c r="BO216" s="238" t="str">
        <f t="shared" si="144"/>
        <v>13182.5673855641i</v>
      </c>
      <c r="BP216" s="238" t="str">
        <f t="shared" si="145"/>
        <v>0.998142888515631-0.04310517795749i</v>
      </c>
      <c r="BQ216" s="238">
        <f t="shared" si="146"/>
        <v>-8.0537138405219911E-3</v>
      </c>
      <c r="BR216" s="238">
        <f t="shared" si="147"/>
        <v>-2.4728034205309721</v>
      </c>
    </row>
    <row r="217" spans="22:70" x14ac:dyDescent="0.3">
      <c r="V217" s="24">
        <v>3.13</v>
      </c>
      <c r="W217" s="30">
        <f t="shared" si="162"/>
        <v>13489.628825916541</v>
      </c>
      <c r="X217" s="25">
        <f t="shared" si="138"/>
        <v>31.048525809863797</v>
      </c>
      <c r="Y217" s="26">
        <f t="shared" si="148"/>
        <v>-23.353169714496829</v>
      </c>
      <c r="Z217" s="26">
        <f t="shared" si="149"/>
        <v>-86.10238306972866</v>
      </c>
      <c r="AA217" s="26">
        <f t="shared" si="150"/>
        <v>1.3819832931738123E-2</v>
      </c>
      <c r="AB217" s="26">
        <f t="shared" si="151"/>
        <v>-3.2312212911202414</v>
      </c>
      <c r="AC217" s="26">
        <f t="shared" si="163"/>
        <v>1.510040705858429E-5</v>
      </c>
      <c r="AD217" s="26">
        <f t="shared" si="152"/>
        <v>0.106837736476321</v>
      </c>
      <c r="AE217" s="26">
        <f t="shared" si="164"/>
        <v>7.7091910287057654</v>
      </c>
      <c r="AF217" s="26">
        <f t="shared" si="165"/>
        <v>-89.226766624372573</v>
      </c>
      <c r="AG217" s="26">
        <f t="shared" si="131"/>
        <v>63.934760580666506</v>
      </c>
      <c r="AH217" s="26">
        <f t="shared" si="153"/>
        <v>-92.586318691406987</v>
      </c>
      <c r="AI217" s="26">
        <f t="shared" si="154"/>
        <v>-89.998654738547813</v>
      </c>
      <c r="AJ217" s="26">
        <f t="shared" si="166"/>
        <v>24.599284527514563</v>
      </c>
      <c r="AK217" s="26">
        <f t="shared" si="155"/>
        <v>86.623943208217725</v>
      </c>
      <c r="AL217" s="27">
        <f t="shared" si="156"/>
        <v>-3.1087710236571104E-2</v>
      </c>
      <c r="AM217" s="26">
        <f t="shared" si="157"/>
        <v>-4.8446872834318855</v>
      </c>
      <c r="AN217" s="26">
        <f t="shared" si="132"/>
        <v>-2.007938553755965E-4</v>
      </c>
      <c r="AO217" s="26">
        <f t="shared" si="133"/>
        <v>-0.38958660182364269</v>
      </c>
      <c r="AP217" s="26">
        <f t="shared" si="139"/>
        <v>-4.0835620873178655</v>
      </c>
      <c r="AQ217" s="26">
        <f t="shared" si="140"/>
        <v>-8.6089854155856163</v>
      </c>
      <c r="AR217" s="25">
        <f t="shared" si="134"/>
        <v>18.562359853877492</v>
      </c>
      <c r="AS217" s="25">
        <f t="shared" si="135"/>
        <v>-26.946600306339011</v>
      </c>
      <c r="AT217" s="56">
        <f t="shared" si="141"/>
        <v>3.6256289413878999</v>
      </c>
      <c r="AU217" s="57">
        <f t="shared" si="167"/>
        <v>-97.835752039958194</v>
      </c>
      <c r="AV217" s="26">
        <f t="shared" si="158"/>
        <v>7.9028564535379777E-10</v>
      </c>
      <c r="AW217" s="26">
        <f t="shared" si="159"/>
        <v>7.7289879887615224E-4</v>
      </c>
      <c r="AX217" s="27">
        <f t="shared" si="160"/>
        <v>-7.9028564542570199E-10</v>
      </c>
      <c r="AY217" s="26">
        <f t="shared" si="161"/>
        <v>-7.7289879887615224E-4</v>
      </c>
      <c r="AZ217" s="28">
        <f t="shared" si="168"/>
        <v>-7.1904225709820468E-20</v>
      </c>
      <c r="BA217" s="29">
        <f t="shared" si="169"/>
        <v>0</v>
      </c>
      <c r="BB217" s="5">
        <f t="shared" si="142"/>
        <v>3.6171461174743733</v>
      </c>
      <c r="BC217" s="5">
        <f t="shared" si="143"/>
        <v>-100.56033087465072</v>
      </c>
      <c r="BD217" s="5">
        <f t="shared" si="170"/>
        <v>79.439669125349283</v>
      </c>
      <c r="BE217" s="41"/>
      <c r="BF217" s="40">
        <f t="shared" si="171"/>
        <v>4</v>
      </c>
      <c r="BG217" s="40">
        <f t="shared" si="172"/>
        <v>-101</v>
      </c>
      <c r="BH217" s="40">
        <f t="shared" si="173"/>
        <v>79</v>
      </c>
      <c r="BL217" s="26">
        <f t="shared" si="136"/>
        <v>-4.9918500917972512E-5</v>
      </c>
      <c r="BM217" s="26">
        <f t="shared" si="137"/>
        <v>-0.19424991084470913</v>
      </c>
      <c r="BO217" s="238" t="str">
        <f t="shared" si="144"/>
        <v>13489.6288259165i</v>
      </c>
      <c r="BP217" s="238" t="str">
        <f t="shared" si="145"/>
        <v>0.998055535329528-0.0441053754344541i</v>
      </c>
      <c r="BQ217" s="238">
        <f t="shared" si="146"/>
        <v>-8.4329054126082645E-3</v>
      </c>
      <c r="BR217" s="238">
        <f t="shared" si="147"/>
        <v>-2.5303289238478142</v>
      </c>
    </row>
    <row r="218" spans="22:70" x14ac:dyDescent="0.3">
      <c r="V218" s="24">
        <v>3.14</v>
      </c>
      <c r="W218" s="32">
        <f t="shared" si="162"/>
        <v>13803.842646028863</v>
      </c>
      <c r="X218" s="25">
        <f t="shared" si="138"/>
        <v>31.048525809863797</v>
      </c>
      <c r="Y218" s="26">
        <f t="shared" si="148"/>
        <v>-23.55226648822665</v>
      </c>
      <c r="Z218" s="26">
        <f t="shared" si="149"/>
        <v>-86.190839441759778</v>
      </c>
      <c r="AA218" s="26">
        <f t="shared" si="150"/>
        <v>1.447005773648294E-2</v>
      </c>
      <c r="AB218" s="26">
        <f t="shared" si="151"/>
        <v>-3.3063210207048419</v>
      </c>
      <c r="AC218" s="26">
        <f t="shared" si="163"/>
        <v>1.5812066023659701E-5</v>
      </c>
      <c r="AD218" s="26">
        <f t="shared" si="152"/>
        <v>0.1093263010757501</v>
      </c>
      <c r="AE218" s="26">
        <f t="shared" si="164"/>
        <v>7.5107451914396544</v>
      </c>
      <c r="AF218" s="26">
        <f t="shared" si="165"/>
        <v>-89.387834161388867</v>
      </c>
      <c r="AG218" s="26">
        <f t="shared" si="131"/>
        <v>63.934760580666506</v>
      </c>
      <c r="AH218" s="26">
        <f t="shared" si="153"/>
        <v>-92.786318691299243</v>
      </c>
      <c r="AI218" s="26">
        <f t="shared" si="154"/>
        <v>-89.99868536043698</v>
      </c>
      <c r="AJ218" s="26">
        <f t="shared" si="166"/>
        <v>24.798606614746198</v>
      </c>
      <c r="AK218" s="26">
        <f t="shared" si="155"/>
        <v>86.700619897307234</v>
      </c>
      <c r="AL218" s="27">
        <f t="shared" si="156"/>
        <v>-3.2547352241990804E-2</v>
      </c>
      <c r="AM218" s="26">
        <f t="shared" si="157"/>
        <v>-4.9569786348138827</v>
      </c>
      <c r="AN218" s="26">
        <f t="shared" si="132"/>
        <v>-2.1025674916991648E-4</v>
      </c>
      <c r="AO218" s="26">
        <f t="shared" si="133"/>
        <v>-0.39866094998165558</v>
      </c>
      <c r="AP218" s="26">
        <f t="shared" si="139"/>
        <v>-4.0857091048776999</v>
      </c>
      <c r="AQ218" s="26">
        <f t="shared" si="140"/>
        <v>-8.6537050479252837</v>
      </c>
      <c r="AR218" s="25">
        <f t="shared" si="134"/>
        <v>18.562359853877492</v>
      </c>
      <c r="AS218" s="25">
        <f t="shared" si="135"/>
        <v>-26.946600306339011</v>
      </c>
      <c r="AT218" s="56">
        <f t="shared" si="141"/>
        <v>3.4250360865619545</v>
      </c>
      <c r="AU218" s="57">
        <f t="shared" si="167"/>
        <v>-98.041539209314152</v>
      </c>
      <c r="AV218" s="26">
        <f t="shared" si="158"/>
        <v>8.2753182941848316E-10</v>
      </c>
      <c r="AW218" s="26">
        <f t="shared" si="159"/>
        <v>7.909019246299182E-4</v>
      </c>
      <c r="AX218" s="27">
        <f t="shared" si="160"/>
        <v>-8.2753182949732474E-10</v>
      </c>
      <c r="AY218" s="26">
        <f t="shared" si="161"/>
        <v>-7.909019246299182E-4</v>
      </c>
      <c r="AZ218" s="28">
        <f t="shared" si="168"/>
        <v>-7.8841582712149572E-20</v>
      </c>
      <c r="BA218" s="29">
        <f t="shared" si="169"/>
        <v>0</v>
      </c>
      <c r="BB218" s="5">
        <f t="shared" si="142"/>
        <v>3.4161538832374818</v>
      </c>
      <c r="BC218" s="5">
        <f t="shared" si="143"/>
        <v>-100.8295028668677</v>
      </c>
      <c r="BD218" s="5">
        <f t="shared" si="170"/>
        <v>79.170497133132301</v>
      </c>
      <c r="BE218" s="31"/>
      <c r="BF218" s="40">
        <f t="shared" si="171"/>
        <v>3</v>
      </c>
      <c r="BG218" s="40">
        <f t="shared" si="172"/>
        <v>-101</v>
      </c>
      <c r="BH218" s="40">
        <f t="shared" si="173"/>
        <v>79</v>
      </c>
      <c r="BL218" s="26">
        <f t="shared" si="136"/>
        <v>-5.2271073228425793E-5</v>
      </c>
      <c r="BM218" s="26">
        <f t="shared" si="137"/>
        <v>-0.19877453662645089</v>
      </c>
      <c r="BO218" s="238" t="str">
        <f t="shared" si="144"/>
        <v>13803.8426460289i</v>
      </c>
      <c r="BP218" s="238" t="str">
        <f t="shared" si="145"/>
        <v>0.997964081661561-0.0451285958129677i</v>
      </c>
      <c r="BQ218" s="238">
        <f t="shared" si="146"/>
        <v>-8.8299322512440138E-3</v>
      </c>
      <c r="BR218" s="238">
        <f t="shared" si="147"/>
        <v>-2.5891891209271094</v>
      </c>
    </row>
    <row r="219" spans="22:70" x14ac:dyDescent="0.3">
      <c r="V219" s="24">
        <v>3.15</v>
      </c>
      <c r="W219" s="30">
        <f t="shared" si="162"/>
        <v>14125.375446227545</v>
      </c>
      <c r="X219" s="25">
        <f t="shared" si="138"/>
        <v>31.048525809863797</v>
      </c>
      <c r="Y219" s="26">
        <f t="shared" si="148"/>
        <v>-23.751403738442392</v>
      </c>
      <c r="Z219" s="26">
        <f t="shared" si="149"/>
        <v>-86.277299876367294</v>
      </c>
      <c r="AA219" s="26">
        <f t="shared" si="150"/>
        <v>1.5150822366599984E-2</v>
      </c>
      <c r="AB219" s="26">
        <f t="shared" si="151"/>
        <v>-3.3831582736191943</v>
      </c>
      <c r="AC219" s="26">
        <f t="shared" si="163"/>
        <v>1.6557264316636521E-5</v>
      </c>
      <c r="AD219" s="26">
        <f t="shared" si="152"/>
        <v>0.11187283136409978</v>
      </c>
      <c r="AE219" s="26">
        <f t="shared" si="164"/>
        <v>7.3122894510523224</v>
      </c>
      <c r="AF219" s="26">
        <f t="shared" si="165"/>
        <v>-89.548585318622386</v>
      </c>
      <c r="AG219" s="26">
        <f t="shared" si="131"/>
        <v>63.934760580666506</v>
      </c>
      <c r="AH219" s="26">
        <f t="shared" si="153"/>
        <v>-92.986318691196331</v>
      </c>
      <c r="AI219" s="26">
        <f t="shared" si="154"/>
        <v>-89.998715285286863</v>
      </c>
      <c r="AJ219" s="26">
        <f t="shared" si="166"/>
        <v>24.997959114281322</v>
      </c>
      <c r="AK219" s="26">
        <f t="shared" si="155"/>
        <v>86.775562645794153</v>
      </c>
      <c r="AL219" s="27">
        <f t="shared" si="156"/>
        <v>-3.4075259434453144E-2</v>
      </c>
      <c r="AM219" s="26">
        <f t="shared" si="157"/>
        <v>-5.0718460752436858</v>
      </c>
      <c r="AN219" s="26">
        <f t="shared" si="132"/>
        <v>-2.2016559330948244E-4</v>
      </c>
      <c r="AO219" s="26">
        <f t="shared" si="133"/>
        <v>-0.40794664615361292</v>
      </c>
      <c r="AP219" s="26">
        <f t="shared" si="139"/>
        <v>-4.0878944212762658</v>
      </c>
      <c r="AQ219" s="26">
        <f t="shared" si="140"/>
        <v>-8.7029453608900091</v>
      </c>
      <c r="AR219" s="25">
        <f t="shared" si="134"/>
        <v>18.562359853877492</v>
      </c>
      <c r="AS219" s="25">
        <f t="shared" si="135"/>
        <v>-26.946600306339011</v>
      </c>
      <c r="AT219" s="56">
        <f t="shared" si="141"/>
        <v>3.2243950297760566</v>
      </c>
      <c r="AU219" s="57">
        <f t="shared" si="167"/>
        <v>-98.251530679512399</v>
      </c>
      <c r="AV219" s="26">
        <f t="shared" si="158"/>
        <v>8.6653116081702811E-10</v>
      </c>
      <c r="AW219" s="26">
        <f t="shared" si="159"/>
        <v>8.0932439705273308E-4</v>
      </c>
      <c r="AX219" s="27">
        <f t="shared" si="160"/>
        <v>-8.6653116090347593E-10</v>
      </c>
      <c r="AY219" s="26">
        <f t="shared" si="161"/>
        <v>-8.0932439705273308E-4</v>
      </c>
      <c r="AZ219" s="28">
        <f t="shared" si="168"/>
        <v>-8.6447818637304369E-20</v>
      </c>
      <c r="BA219" s="29">
        <f t="shared" si="169"/>
        <v>0</v>
      </c>
      <c r="BB219" s="5">
        <f t="shared" si="142"/>
        <v>3.2150946637680167</v>
      </c>
      <c r="BC219" s="5">
        <f t="shared" si="143"/>
        <v>-101.10434995794962</v>
      </c>
      <c r="BD219" s="5">
        <f t="shared" si="170"/>
        <v>78.895650042050377</v>
      </c>
      <c r="BE219" s="41"/>
      <c r="BF219" s="40">
        <f t="shared" si="171"/>
        <v>3</v>
      </c>
      <c r="BG219" s="40">
        <f t="shared" si="172"/>
        <v>-101</v>
      </c>
      <c r="BH219" s="40">
        <f t="shared" si="173"/>
        <v>79</v>
      </c>
      <c r="BL219" s="26">
        <f t="shared" si="136"/>
        <v>-5.4734517491971056E-5</v>
      </c>
      <c r="BM219" s="26">
        <f t="shared" si="137"/>
        <v>-0.20340455191464718</v>
      </c>
      <c r="BO219" s="238" t="str">
        <f t="shared" si="144"/>
        <v>14125.3754462275i</v>
      </c>
      <c r="BP219" s="238" t="str">
        <f t="shared" si="145"/>
        <v>0.997868335834181-0.0461753558093773i</v>
      </c>
      <c r="BQ219" s="238">
        <f t="shared" si="146"/>
        <v>-9.2456314905479207E-3</v>
      </c>
      <c r="BR219" s="238">
        <f t="shared" si="147"/>
        <v>-2.649414726522584</v>
      </c>
    </row>
    <row r="220" spans="22:70" x14ac:dyDescent="0.3">
      <c r="V220" s="24">
        <v>3.16</v>
      </c>
      <c r="W220" s="32">
        <f t="shared" si="162"/>
        <v>14454.397707459288</v>
      </c>
      <c r="X220" s="25">
        <f t="shared" si="138"/>
        <v>31.048525809863797</v>
      </c>
      <c r="Y220" s="26">
        <f t="shared" si="148"/>
        <v>-23.950579658771186</v>
      </c>
      <c r="Z220" s="26">
        <f t="shared" si="149"/>
        <v>-86.361808640071672</v>
      </c>
      <c r="AA220" s="26">
        <f t="shared" si="150"/>
        <v>1.5863556090453299E-2</v>
      </c>
      <c r="AB220" s="26">
        <f t="shared" si="151"/>
        <v>-3.461772683862975</v>
      </c>
      <c r="AC220" s="26">
        <f t="shared" si="163"/>
        <v>1.7337582585736272E-5</v>
      </c>
      <c r="AD220" s="26">
        <f t="shared" si="152"/>
        <v>0.11447867750517038</v>
      </c>
      <c r="AE220" s="26">
        <f t="shared" si="164"/>
        <v>7.1138270447656495</v>
      </c>
      <c r="AF220" s="26">
        <f t="shared" si="165"/>
        <v>-89.709102646429471</v>
      </c>
      <c r="AG220" s="26">
        <f t="shared" si="131"/>
        <v>63.934760580666506</v>
      </c>
      <c r="AH220" s="26">
        <f t="shared" si="153"/>
        <v>-93.186318691098066</v>
      </c>
      <c r="AI220" s="26">
        <f t="shared" si="154"/>
        <v>-89.998744528964011</v>
      </c>
      <c r="AJ220" s="26">
        <f t="shared" si="166"/>
        <v>25.197340666007019</v>
      </c>
      <c r="AK220" s="26">
        <f t="shared" si="155"/>
        <v>86.848810163004003</v>
      </c>
      <c r="AL220" s="27">
        <f t="shared" si="156"/>
        <v>-3.567459874777261E-2</v>
      </c>
      <c r="AM220" s="26">
        <f t="shared" si="157"/>
        <v>-5.189346813432743</v>
      </c>
      <c r="AN220" s="26">
        <f t="shared" si="132"/>
        <v>-2.3054140265470576E-4</v>
      </c>
      <c r="AO220" s="26">
        <f t="shared" si="133"/>
        <v>-0.41744861178627757</v>
      </c>
      <c r="AP220" s="26">
        <f t="shared" si="139"/>
        <v>-4.090122584574968</v>
      </c>
      <c r="AQ220" s="26">
        <f t="shared" si="140"/>
        <v>-8.7567297911790263</v>
      </c>
      <c r="AR220" s="25">
        <f t="shared" si="134"/>
        <v>18.562359853877492</v>
      </c>
      <c r="AS220" s="25">
        <f t="shared" si="135"/>
        <v>-26.946600306339011</v>
      </c>
      <c r="AT220" s="56">
        <f t="shared" si="141"/>
        <v>3.0237044601906815</v>
      </c>
      <c r="AU220" s="57">
        <f t="shared" si="167"/>
        <v>-98.465832437608498</v>
      </c>
      <c r="AV220" s="26">
        <f t="shared" si="158"/>
        <v>9.073704290213896E-10</v>
      </c>
      <c r="AW220" s="26">
        <f t="shared" si="159"/>
        <v>8.2817598398331302E-4</v>
      </c>
      <c r="AX220" s="27">
        <f t="shared" si="160"/>
        <v>-9.0737042911617788E-10</v>
      </c>
      <c r="AY220" s="26">
        <f t="shared" si="161"/>
        <v>-8.2817598398331302E-4</v>
      </c>
      <c r="AZ220" s="28">
        <f t="shared" si="168"/>
        <v>-9.4788280753676547E-20</v>
      </c>
      <c r="BA220" s="29">
        <f t="shared" si="169"/>
        <v>0</v>
      </c>
      <c r="BB220" s="5">
        <f t="shared" si="142"/>
        <v>3.0139662667428344</v>
      </c>
      <c r="BC220" s="5">
        <f t="shared" si="143"/>
        <v>-101.3850119931563</v>
      </c>
      <c r="BD220" s="5">
        <f t="shared" si="170"/>
        <v>78.614988006843703</v>
      </c>
      <c r="BE220" s="31"/>
      <c r="BF220" s="40">
        <f t="shared" si="171"/>
        <v>3</v>
      </c>
      <c r="BG220" s="40">
        <f t="shared" si="172"/>
        <v>-101</v>
      </c>
      <c r="BH220" s="40">
        <f t="shared" si="173"/>
        <v>79</v>
      </c>
      <c r="BL220" s="26">
        <f t="shared" si="136"/>
        <v>-5.7314058807607073E-5</v>
      </c>
      <c r="BM220" s="26">
        <f t="shared" si="137"/>
        <v>-0.20814241136267547</v>
      </c>
      <c r="BO220" s="238" t="str">
        <f t="shared" si="144"/>
        <v>14454.3977074593i</v>
      </c>
      <c r="BP220" s="238" t="str">
        <f t="shared" si="145"/>
        <v>0.997768097287311-0.047246182788188i</v>
      </c>
      <c r="BQ220" s="238">
        <f t="shared" si="146"/>
        <v>-9.6808793890392937E-3</v>
      </c>
      <c r="BR220" s="238">
        <f t="shared" si="147"/>
        <v>-2.7110371441851342</v>
      </c>
    </row>
    <row r="221" spans="22:70" x14ac:dyDescent="0.3">
      <c r="V221" s="24">
        <v>3.17</v>
      </c>
      <c r="W221" s="30">
        <f t="shared" si="162"/>
        <v>14791.083881682087</v>
      </c>
      <c r="X221" s="25">
        <f t="shared" si="138"/>
        <v>31.048525809863797</v>
      </c>
      <c r="Y221" s="26">
        <f t="shared" si="148"/>
        <v>-24.14979252279613</v>
      </c>
      <c r="Z221" s="26">
        <f t="shared" si="149"/>
        <v>-86.444409068921445</v>
      </c>
      <c r="AA221" s="26">
        <f t="shared" si="150"/>
        <v>1.6609754573447301E-2</v>
      </c>
      <c r="AB221" s="26">
        <f t="shared" si="151"/>
        <v>-3.5422047491693736</v>
      </c>
      <c r="AC221" s="26">
        <f t="shared" si="163"/>
        <v>1.8154675970411396E-5</v>
      </c>
      <c r="AD221" s="26">
        <f t="shared" si="152"/>
        <v>0.11714522110993209</v>
      </c>
      <c r="AE221" s="26">
        <f t="shared" si="164"/>
        <v>6.9153611963170851</v>
      </c>
      <c r="AF221" s="26">
        <f t="shared" si="165"/>
        <v>-89.86946859698088</v>
      </c>
      <c r="AG221" s="26">
        <f t="shared" si="131"/>
        <v>63.934760580666506</v>
      </c>
      <c r="AH221" s="26">
        <f t="shared" si="153"/>
        <v>-93.38631869100422</v>
      </c>
      <c r="AI221" s="26">
        <f t="shared" si="154"/>
        <v>-89.998773106973786</v>
      </c>
      <c r="AJ221" s="26">
        <f t="shared" si="166"/>
        <v>25.396749970266413</v>
      </c>
      <c r="AK221" s="26">
        <f t="shared" si="155"/>
        <v>86.92040032751089</v>
      </c>
      <c r="AL221" s="27">
        <f t="shared" si="156"/>
        <v>-3.7348681574973834E-2</v>
      </c>
      <c r="AM221" s="26">
        <f t="shared" si="157"/>
        <v>-5.3095391942784209</v>
      </c>
      <c r="AN221" s="26">
        <f t="shared" si="132"/>
        <v>-2.4140618226199963E-4</v>
      </c>
      <c r="AO221" s="26">
        <f t="shared" si="133"/>
        <v>-0.42717188285573165</v>
      </c>
      <c r="AP221" s="26">
        <f t="shared" si="139"/>
        <v>-4.0923982278285376</v>
      </c>
      <c r="AQ221" s="26">
        <f t="shared" si="140"/>
        <v>-8.8150838565970489</v>
      </c>
      <c r="AR221" s="25">
        <f t="shared" si="134"/>
        <v>18.562359853877492</v>
      </c>
      <c r="AS221" s="25">
        <f t="shared" si="135"/>
        <v>-26.946600306339011</v>
      </c>
      <c r="AT221" s="56">
        <f t="shared" si="141"/>
        <v>2.8229629684885476</v>
      </c>
      <c r="AU221" s="57">
        <f t="shared" si="167"/>
        <v>-98.684552453577936</v>
      </c>
      <c r="AV221" s="26">
        <f t="shared" si="158"/>
        <v>9.5013256619365622E-10</v>
      </c>
      <c r="AW221" s="26">
        <f t="shared" si="159"/>
        <v>8.4746668078256081E-4</v>
      </c>
      <c r="AX221" s="27">
        <f t="shared" si="160"/>
        <v>-9.5013256629758919E-10</v>
      </c>
      <c r="AY221" s="26">
        <f t="shared" si="161"/>
        <v>-8.4746668078256081E-4</v>
      </c>
      <c r="AZ221" s="28">
        <f t="shared" si="168"/>
        <v>-1.0393296922060341E-19</v>
      </c>
      <c r="BA221" s="29">
        <f t="shared" si="169"/>
        <v>0</v>
      </c>
      <c r="BB221" s="5">
        <f t="shared" si="142"/>
        <v>2.8127663601780726</v>
      </c>
      <c r="BC221" s="5">
        <f t="shared" si="143"/>
        <v>-101.67163156078155</v>
      </c>
      <c r="BD221" s="5">
        <f t="shared" si="170"/>
        <v>78.328368439218451</v>
      </c>
      <c r="BE221" s="41"/>
      <c r="BF221" s="40">
        <f t="shared" si="171"/>
        <v>3</v>
      </c>
      <c r="BG221" s="40">
        <f t="shared" si="172"/>
        <v>-102</v>
      </c>
      <c r="BH221" s="40">
        <f t="shared" si="173"/>
        <v>78</v>
      </c>
      <c r="BL221" s="26">
        <f t="shared" si="136"/>
        <v>-6.0015168519099392E-5</v>
      </c>
      <c r="BM221" s="26">
        <f t="shared" si="137"/>
        <v>-0.21299062678700476</v>
      </c>
      <c r="BO221" s="238" t="str">
        <f t="shared" si="144"/>
        <v>14791.0838816821i</v>
      </c>
      <c r="BP221" s="238" t="str">
        <f t="shared" si="145"/>
        <v>0.997663156174183-0.0483416149121638i</v>
      </c>
      <c r="BQ221" s="238">
        <f t="shared" si="146"/>
        <v>-1.0136593141955912E-2</v>
      </c>
      <c r="BR221" s="238">
        <f t="shared" si="147"/>
        <v>-2.774088480416609</v>
      </c>
    </row>
    <row r="222" spans="22:70" x14ac:dyDescent="0.3">
      <c r="V222" s="24">
        <v>3.18</v>
      </c>
      <c r="W222" s="32">
        <f t="shared" si="162"/>
        <v>15135.612484362093</v>
      </c>
      <c r="X222" s="25">
        <f t="shared" si="138"/>
        <v>31.048525809863797</v>
      </c>
      <c r="Y222" s="26">
        <f t="shared" si="148"/>
        <v>-24.349040680575001</v>
      </c>
      <c r="Z222" s="26">
        <f t="shared" si="149"/>
        <v>-86.525143584599718</v>
      </c>
      <c r="AA222" s="26">
        <f t="shared" si="150"/>
        <v>1.7390982915141382E-2</v>
      </c>
      <c r="AB222" s="26">
        <f t="shared" si="151"/>
        <v>-3.6244958469297401</v>
      </c>
      <c r="AC222" s="26">
        <f t="shared" si="163"/>
        <v>1.9010277617173461E-5</v>
      </c>
      <c r="AD222" s="26">
        <f t="shared" si="152"/>
        <v>0.11987387596886837</v>
      </c>
      <c r="AE222" s="26">
        <f t="shared" si="164"/>
        <v>6.7168951224815538</v>
      </c>
      <c r="AF222" s="26">
        <f t="shared" si="165"/>
        <v>-90.029765555560601</v>
      </c>
      <c r="AG222" s="26">
        <f t="shared" si="131"/>
        <v>63.934760580666506</v>
      </c>
      <c r="AH222" s="26">
        <f t="shared" si="153"/>
        <v>-93.586318690914567</v>
      </c>
      <c r="AI222" s="26">
        <f t="shared" si="154"/>
        <v>-89.998801034468656</v>
      </c>
      <c r="AJ222" s="26">
        <f t="shared" si="166"/>
        <v>25.596185785204121</v>
      </c>
      <c r="AK222" s="26">
        <f t="shared" si="155"/>
        <v>86.99037020272246</v>
      </c>
      <c r="AL222" s="27">
        <f t="shared" si="156"/>
        <v>-3.9100970122699356E-2</v>
      </c>
      <c r="AM222" s="26">
        <f t="shared" si="157"/>
        <v>-5.4324827117175216</v>
      </c>
      <c r="AN222" s="26">
        <f t="shared" si="132"/>
        <v>-2.5278297402454652E-4</v>
      </c>
      <c r="AO222" s="26">
        <f t="shared" si="133"/>
        <v>-0.43712161252753773</v>
      </c>
      <c r="AP222" s="26">
        <f t="shared" si="139"/>
        <v>-4.0947260781406642</v>
      </c>
      <c r="AQ222" s="26">
        <f t="shared" si="140"/>
        <v>-8.878035155991256</v>
      </c>
      <c r="AR222" s="25">
        <f t="shared" si="134"/>
        <v>18.562359853877492</v>
      </c>
      <c r="AS222" s="25">
        <f t="shared" si="135"/>
        <v>-26.946600306339011</v>
      </c>
      <c r="AT222" s="56">
        <f t="shared" si="141"/>
        <v>2.6221690443408896</v>
      </c>
      <c r="AU222" s="57">
        <f t="shared" si="167"/>
        <v>-98.907800711551857</v>
      </c>
      <c r="AV222" s="26">
        <f t="shared" si="158"/>
        <v>9.9491207642551082E-10</v>
      </c>
      <c r="AW222" s="26">
        <f t="shared" si="159"/>
        <v>8.6720671563324475E-4</v>
      </c>
      <c r="AX222" s="27">
        <f t="shared" si="160"/>
        <v>-9.9491207653947149E-10</v>
      </c>
      <c r="AY222" s="26">
        <f t="shared" si="161"/>
        <v>-8.6720671563324475E-4</v>
      </c>
      <c r="AZ222" s="28">
        <f t="shared" si="168"/>
        <v>-1.1396067299143062E-19</v>
      </c>
      <c r="BA222" s="29">
        <f t="shared" si="169"/>
        <v>0</v>
      </c>
      <c r="BB222" s="5">
        <f t="shared" si="142"/>
        <v>2.6114924679890761</v>
      </c>
      <c r="BC222" s="5">
        <f t="shared" si="143"/>
        <v>-101.96435403906986</v>
      </c>
      <c r="BD222" s="5">
        <f t="shared" si="170"/>
        <v>78.03564596093014</v>
      </c>
      <c r="BE222" s="31"/>
      <c r="BF222" s="40">
        <f t="shared" si="171"/>
        <v>3</v>
      </c>
      <c r="BG222" s="40">
        <f t="shared" si="172"/>
        <v>-102</v>
      </c>
      <c r="BH222" s="40">
        <f t="shared" si="173"/>
        <v>78</v>
      </c>
      <c r="BL222" s="26">
        <f t="shared" si="136"/>
        <v>-6.2843575809323868E-5</v>
      </c>
      <c r="BM222" s="26">
        <f t="shared" si="137"/>
        <v>-0.21795176849775805</v>
      </c>
      <c r="BO222" s="238" t="str">
        <f t="shared" si="144"/>
        <v>15135.6124843621i</v>
      </c>
      <c r="BP222" s="238" t="str">
        <f t="shared" si="145"/>
        <v>0.997553292939504-0.0494622012890863i</v>
      </c>
      <c r="BQ222" s="238">
        <f t="shared" si="146"/>
        <v>-1.0613732776004095E-2</v>
      </c>
      <c r="BR222" s="238">
        <f t="shared" si="147"/>
        <v>-2.8386015590202427</v>
      </c>
    </row>
    <row r="223" spans="22:70" x14ac:dyDescent="0.3">
      <c r="V223" s="24">
        <v>3.19</v>
      </c>
      <c r="W223" s="30">
        <f t="shared" si="162"/>
        <v>15488.166189124822</v>
      </c>
      <c r="X223" s="25">
        <f t="shared" si="138"/>
        <v>31.048525809863797</v>
      </c>
      <c r="Y223" s="26">
        <f t="shared" si="148"/>
        <v>-24.548322555305333</v>
      </c>
      <c r="Z223" s="26">
        <f t="shared" si="149"/>
        <v>-86.604053710494483</v>
      </c>
      <c r="AA223" s="26">
        <f t="shared" si="150"/>
        <v>1.8208878820780407E-2</v>
      </c>
      <c r="AB223" s="26">
        <f t="shared" si="151"/>
        <v>-3.7086882501961909</v>
      </c>
      <c r="AC223" s="26">
        <f t="shared" si="163"/>
        <v>1.9906202345845939E-5</v>
      </c>
      <c r="AD223" s="26">
        <f t="shared" si="152"/>
        <v>0.12266608880136529</v>
      </c>
      <c r="AE223" s="26">
        <f t="shared" si="164"/>
        <v>6.5184320395815902</v>
      </c>
      <c r="AF223" s="26">
        <f t="shared" si="165"/>
        <v>-90.190075871889306</v>
      </c>
      <c r="AG223" s="26">
        <f t="shared" si="131"/>
        <v>63.934760580666506</v>
      </c>
      <c r="AH223" s="26">
        <f t="shared" si="153"/>
        <v>-93.786318690828978</v>
      </c>
      <c r="AI223" s="26">
        <f t="shared" si="154"/>
        <v>-89.998828326256117</v>
      </c>
      <c r="AJ223" s="26">
        <f t="shared" si="166"/>
        <v>25.795646924225295</v>
      </c>
      <c r="AK223" s="26">
        <f t="shared" si="155"/>
        <v>87.058756052327837</v>
      </c>
      <c r="AL223" s="27">
        <f t="shared" si="156"/>
        <v>-4.0935084022554365E-2</v>
      </c>
      <c r="AM223" s="26">
        <f t="shared" si="157"/>
        <v>-5.5582380209573872</v>
      </c>
      <c r="AN223" s="26">
        <f t="shared" si="132"/>
        <v>-2.6469590551938909E-4</v>
      </c>
      <c r="AO223" s="26">
        <f t="shared" si="133"/>
        <v>-0.44730307387831725</v>
      </c>
      <c r="AP223" s="26">
        <f t="shared" si="139"/>
        <v>-4.0971109658652507</v>
      </c>
      <c r="AQ223" s="26">
        <f t="shared" si="140"/>
        <v>-8.9456133687639827</v>
      </c>
      <c r="AR223" s="25">
        <f t="shared" si="134"/>
        <v>18.562359853877492</v>
      </c>
      <c r="AS223" s="25">
        <f t="shared" si="135"/>
        <v>-26.946600306339011</v>
      </c>
      <c r="AT223" s="56">
        <f t="shared" si="141"/>
        <v>2.4213210737163395</v>
      </c>
      <c r="AU223" s="57">
        <f t="shared" si="167"/>
        <v>-99.135689240653292</v>
      </c>
      <c r="AV223" s="26">
        <f t="shared" si="158"/>
        <v>1.0417996064987674E-9</v>
      </c>
      <c r="AW223" s="26">
        <f t="shared" si="159"/>
        <v>8.8740655496311429E-4</v>
      </c>
      <c r="AX223" s="27">
        <f t="shared" si="160"/>
        <v>-1.0417996066237227E-9</v>
      </c>
      <c r="AY223" s="26">
        <f t="shared" si="161"/>
        <v>-8.8740655496311429E-4</v>
      </c>
      <c r="AZ223" s="28">
        <f t="shared" si="168"/>
        <v>-1.2495535089833233E-19</v>
      </c>
      <c r="BA223" s="29">
        <f t="shared" si="169"/>
        <v>0</v>
      </c>
      <c r="BB223" s="5">
        <f t="shared" si="142"/>
        <v>2.410141965306452</v>
      </c>
      <c r="BC223" s="5">
        <f t="shared" si="143"/>
        <v>-102.26332764295609</v>
      </c>
      <c r="BD223" s="5">
        <f t="shared" si="170"/>
        <v>77.736672357043915</v>
      </c>
      <c r="BE223" s="41"/>
      <c r="BF223" s="40">
        <f t="shared" si="171"/>
        <v>2</v>
      </c>
      <c r="BG223" s="40">
        <f t="shared" si="172"/>
        <v>-102</v>
      </c>
      <c r="BH223" s="40">
        <f t="shared" si="173"/>
        <v>78</v>
      </c>
      <c r="BL223" s="26">
        <f t="shared" si="136"/>
        <v>-6.580527985114307E-5</v>
      </c>
      <c r="BM223" s="26">
        <f t="shared" si="137"/>
        <v>-0.2230284666601976</v>
      </c>
      <c r="BO223" s="238" t="str">
        <f t="shared" si="144"/>
        <v>15488.1661891248i</v>
      </c>
      <c r="BP223" s="238" t="str">
        <f t="shared" si="145"/>
        <v>0.997438277879256-0.0506085021146174i</v>
      </c>
      <c r="BQ223" s="238">
        <f t="shared" si="146"/>
        <v>-1.1113303130036438E-2</v>
      </c>
      <c r="BR223" s="238">
        <f t="shared" si="147"/>
        <v>-2.9046099356426036</v>
      </c>
    </row>
    <row r="224" spans="22:70" x14ac:dyDescent="0.3">
      <c r="V224" s="24">
        <v>3.2</v>
      </c>
      <c r="W224" s="32">
        <f t="shared" si="162"/>
        <v>15848.931924611155</v>
      </c>
      <c r="X224" s="25">
        <f t="shared" si="138"/>
        <v>31.048525809863797</v>
      </c>
      <c r="Y224" s="26">
        <f t="shared" si="148"/>
        <v>-24.747636640130338</v>
      </c>
      <c r="Z224" s="26">
        <f t="shared" si="149"/>
        <v>-86.681180087712278</v>
      </c>
      <c r="AA224" s="26">
        <f t="shared" si="150"/>
        <v>1.9065155912647992E-2</v>
      </c>
      <c r="AB224" s="26">
        <f t="shared" si="151"/>
        <v>-3.7948251437439522</v>
      </c>
      <c r="AC224" s="26">
        <f t="shared" si="163"/>
        <v>2.0844350508670749E-5</v>
      </c>
      <c r="AD224" s="26">
        <f t="shared" si="152"/>
        <v>0.12552334002254495</v>
      </c>
      <c r="AE224" s="26">
        <f t="shared" si="164"/>
        <v>6.3199751699966153</v>
      </c>
      <c r="AF224" s="26">
        <f t="shared" si="165"/>
        <v>-90.350481891433688</v>
      </c>
      <c r="AG224" s="26">
        <f t="shared" si="131"/>
        <v>63.934760580666506</v>
      </c>
      <c r="AH224" s="26">
        <f t="shared" si="153"/>
        <v>-93.986318690747254</v>
      </c>
      <c r="AI224" s="26">
        <f t="shared" si="154"/>
        <v>-89.998854996806642</v>
      </c>
      <c r="AJ224" s="26">
        <f t="shared" si="166"/>
        <v>25.995132253563796</v>
      </c>
      <c r="AK224" s="26">
        <f t="shared" si="155"/>
        <v>87.125593355597857</v>
      </c>
      <c r="AL224" s="27">
        <f t="shared" si="156"/>
        <v>-4.2854807207617307E-2</v>
      </c>
      <c r="AM224" s="26">
        <f t="shared" si="157"/>
        <v>-5.6868669500103808</v>
      </c>
      <c r="AN224" s="26">
        <f t="shared" si="132"/>
        <v>-2.7717024115552847E-4</v>
      </c>
      <c r="AO224" s="26">
        <f t="shared" si="133"/>
        <v>-0.45772166268014486</v>
      </c>
      <c r="AP224" s="26">
        <f t="shared" si="139"/>
        <v>-4.0995578339657257</v>
      </c>
      <c r="AQ224" s="26">
        <f t="shared" si="140"/>
        <v>-9.0178502538993097</v>
      </c>
      <c r="AR224" s="25">
        <f t="shared" si="134"/>
        <v>18.562359853877492</v>
      </c>
      <c r="AS224" s="25">
        <f t="shared" si="135"/>
        <v>-26.946600306339011</v>
      </c>
      <c r="AT224" s="56">
        <f t="shared" si="141"/>
        <v>2.2204173360308896</v>
      </c>
      <c r="AU224" s="57">
        <f t="shared" si="167"/>
        <v>-99.368332145333</v>
      </c>
      <c r="AV224" s="26">
        <f t="shared" si="158"/>
        <v>1.090897375124834E-9</v>
      </c>
      <c r="AW224" s="26">
        <f t="shared" si="159"/>
        <v>9.0807690899433939E-4</v>
      </c>
      <c r="AX224" s="27">
        <f t="shared" si="160"/>
        <v>-1.0908973752618442E-9</v>
      </c>
      <c r="AY224" s="26">
        <f t="shared" si="161"/>
        <v>-9.0807690899433939E-4</v>
      </c>
      <c r="AZ224" s="28">
        <f t="shared" si="168"/>
        <v>-1.3701026755537388E-19</v>
      </c>
      <c r="BA224" s="29">
        <f t="shared" si="169"/>
        <v>0</v>
      </c>
      <c r="BB224" s="5">
        <f t="shared" si="142"/>
        <v>2.2087120735428134</v>
      </c>
      <c r="BC224" s="5">
        <f t="shared" si="143"/>
        <v>-102.56870347052252</v>
      </c>
      <c r="BD224" s="5">
        <f t="shared" si="170"/>
        <v>77.431296529477478</v>
      </c>
      <c r="BE224" s="31"/>
      <c r="BF224" s="40">
        <f t="shared" si="171"/>
        <v>2</v>
      </c>
      <c r="BG224" s="40">
        <f t="shared" si="172"/>
        <v>-103</v>
      </c>
      <c r="BH224" s="40">
        <f t="shared" si="173"/>
        <v>77</v>
      </c>
      <c r="BL224" s="26">
        <f t="shared" si="136"/>
        <v>-6.8906562542791856E-5</v>
      </c>
      <c r="BM224" s="26">
        <f t="shared" si="137"/>
        <v>-0.22822341268785251</v>
      </c>
      <c r="BO224" s="238" t="str">
        <f t="shared" si="144"/>
        <v>15848.9319246112i</v>
      </c>
      <c r="BP224" s="238" t="str">
        <f t="shared" si="145"/>
        <v>0.997317870681397-0.0517810888106748i</v>
      </c>
      <c r="BQ224" s="238">
        <f t="shared" si="146"/>
        <v>-1.163635592553308E-2</v>
      </c>
      <c r="BR224" s="238">
        <f t="shared" si="147"/>
        <v>-2.9721479125016628</v>
      </c>
    </row>
    <row r="225" spans="1:70" x14ac:dyDescent="0.3">
      <c r="V225" s="24">
        <v>3.21</v>
      </c>
      <c r="W225" s="30">
        <f t="shared" si="162"/>
        <v>16218.100973589308</v>
      </c>
      <c r="X225" s="25">
        <f t="shared" si="138"/>
        <v>31.048525809863797</v>
      </c>
      <c r="Y225" s="26">
        <f t="shared" si="148"/>
        <v>-24.946981495080017</v>
      </c>
      <c r="Z225" s="26">
        <f t="shared" si="149"/>
        <v>-86.756562491016879</v>
      </c>
      <c r="AA225" s="26">
        <f t="shared" si="150"/>
        <v>1.9961607187010628E-2</v>
      </c>
      <c r="AB225" s="26">
        <f t="shared" si="151"/>
        <v>-3.8829506401733584</v>
      </c>
      <c r="AC225" s="26">
        <f t="shared" si="163"/>
        <v>2.1826712015266537E-5</v>
      </c>
      <c r="AD225" s="26">
        <f t="shared" si="152"/>
        <v>0.12844714452794742</v>
      </c>
      <c r="AE225" s="26">
        <f t="shared" si="164"/>
        <v>6.1215277486828059</v>
      </c>
      <c r="AF225" s="26">
        <f t="shared" si="165"/>
        <v>-90.511065986662288</v>
      </c>
      <c r="AG225" s="26">
        <f t="shared" si="131"/>
        <v>63.934760580666506</v>
      </c>
      <c r="AH225" s="26">
        <f t="shared" si="153"/>
        <v>-94.186318690669196</v>
      </c>
      <c r="AI225" s="26">
        <f t="shared" si="154"/>
        <v>-89.99888106026134</v>
      </c>
      <c r="AJ225" s="26">
        <f t="shared" si="166"/>
        <v>26.194640689954909</v>
      </c>
      <c r="AK225" s="26">
        <f t="shared" si="155"/>
        <v>87.19091682252764</v>
      </c>
      <c r="AL225" s="27">
        <f t="shared" si="156"/>
        <v>-4.4864095062361498E-2</v>
      </c>
      <c r="AM225" s="26">
        <f t="shared" si="157"/>
        <v>-5.8184325104521228</v>
      </c>
      <c r="AN225" s="26">
        <f t="shared" si="132"/>
        <v>-2.9023243571773188E-4</v>
      </c>
      <c r="AO225" s="26">
        <f t="shared" si="133"/>
        <v>-0.46838290024917512</v>
      </c>
      <c r="AP225" s="26">
        <f t="shared" si="139"/>
        <v>-4.1020717475458603</v>
      </c>
      <c r="AQ225" s="26">
        <f t="shared" si="140"/>
        <v>-9.0947796484349972</v>
      </c>
      <c r="AR225" s="25">
        <f t="shared" si="134"/>
        <v>18.562359853877492</v>
      </c>
      <c r="AS225" s="25">
        <f t="shared" si="135"/>
        <v>-26.946600306339011</v>
      </c>
      <c r="AT225" s="56">
        <f t="shared" si="141"/>
        <v>2.0194560011369456</v>
      </c>
      <c r="AU225" s="57">
        <f t="shared" si="167"/>
        <v>-99.605845635097282</v>
      </c>
      <c r="AV225" s="26">
        <f t="shared" si="158"/>
        <v>1.1423114583249794E-9</v>
      </c>
      <c r="AW225" s="26">
        <f t="shared" si="159"/>
        <v>9.2922873742220808E-4</v>
      </c>
      <c r="AX225" s="27">
        <f t="shared" si="160"/>
        <v>-1.142311458475209E-9</v>
      </c>
      <c r="AY225" s="26">
        <f t="shared" si="161"/>
        <v>-9.2922873742220808E-4</v>
      </c>
      <c r="AZ225" s="28">
        <f t="shared" si="168"/>
        <v>-1.5022964771973695E-19</v>
      </c>
      <c r="BA225" s="29">
        <f t="shared" si="169"/>
        <v>0</v>
      </c>
      <c r="BB225" s="5">
        <f t="shared" si="142"/>
        <v>2.0071998552045147</v>
      </c>
      <c r="BC225" s="5">
        <f t="shared" si="143"/>
        <v>-102.88063554905992</v>
      </c>
      <c r="BD225" s="5">
        <f t="shared" si="170"/>
        <v>77.119364450940083</v>
      </c>
      <c r="BE225" s="41"/>
      <c r="BF225" s="40">
        <f t="shared" si="171"/>
        <v>2</v>
      </c>
      <c r="BG225" s="40">
        <f t="shared" si="172"/>
        <v>-103</v>
      </c>
      <c r="BH225" s="40">
        <f t="shared" si="173"/>
        <v>77</v>
      </c>
      <c r="BL225" s="26">
        <f t="shared" si="136"/>
        <v>-7.215400181139076E-5</v>
      </c>
      <c r="BM225" s="26">
        <f t="shared" si="137"/>
        <v>-0.23353936066801809</v>
      </c>
      <c r="BO225" s="238" t="str">
        <f t="shared" si="144"/>
        <v>16218.1009735893i</v>
      </c>
      <c r="BP225" s="238" t="str">
        <f t="shared" si="145"/>
        <v>0.997191819946729-0.0529805441586808i</v>
      </c>
      <c r="BQ225" s="238">
        <f t="shared" si="146"/>
        <v>-1.2183991930619049E-2</v>
      </c>
      <c r="BR225" s="238">
        <f t="shared" si="147"/>
        <v>-3.0412505532946197</v>
      </c>
    </row>
    <row r="226" spans="1:70" x14ac:dyDescent="0.3">
      <c r="V226" s="24">
        <v>3.22</v>
      </c>
      <c r="W226" s="32">
        <f t="shared" si="162"/>
        <v>16595.869074375627</v>
      </c>
      <c r="X226" s="25">
        <f t="shared" si="138"/>
        <v>31.048525809863797</v>
      </c>
      <c r="Y226" s="26">
        <f t="shared" si="148"/>
        <v>-25.14635574414234</v>
      </c>
      <c r="Z226" s="26">
        <f t="shared" si="149"/>
        <v>-86.830239844675845</v>
      </c>
      <c r="AA226" s="26">
        <f t="shared" si="150"/>
        <v>2.0900108622478507E-2</v>
      </c>
      <c r="AB226" s="26">
        <f t="shared" si="151"/>
        <v>-3.9731097960296324</v>
      </c>
      <c r="AC226" s="26">
        <f t="shared" si="163"/>
        <v>2.28553705542957E-5</v>
      </c>
      <c r="AD226" s="26">
        <f t="shared" si="152"/>
        <v>0.13143905249647775</v>
      </c>
      <c r="AE226" s="26">
        <f t="shared" si="164"/>
        <v>5.9230930297144893</v>
      </c>
      <c r="AF226" s="26">
        <f t="shared" si="165"/>
        <v>-90.671910588209002</v>
      </c>
      <c r="AG226" s="26">
        <f t="shared" si="131"/>
        <v>63.934760580666506</v>
      </c>
      <c r="AH226" s="26">
        <f t="shared" si="153"/>
        <v>-94.386318690594649</v>
      </c>
      <c r="AI226" s="26">
        <f t="shared" si="154"/>
        <v>-89.99890653043937</v>
      </c>
      <c r="AJ226" s="26">
        <f t="shared" si="166"/>
        <v>26.394171198408571</v>
      </c>
      <c r="AK226" s="26">
        <f t="shared" si="155"/>
        <v>87.254760408812601</v>
      </c>
      <c r="AL226" s="27">
        <f t="shared" si="156"/>
        <v>-4.6967081854180123E-2</v>
      </c>
      <c r="AM226" s="26">
        <f t="shared" si="157"/>
        <v>-5.9529989073184026</v>
      </c>
      <c r="AN226" s="26">
        <f t="shared" si="132"/>
        <v>-3.0391019043355728E-4</v>
      </c>
      <c r="AO226" s="26">
        <f t="shared" si="133"/>
        <v>-0.47929243635996255</v>
      </c>
      <c r="AP226" s="26">
        <f t="shared" si="139"/>
        <v>-4.1046579035641857</v>
      </c>
      <c r="AQ226" s="26">
        <f t="shared" si="140"/>
        <v>-9.1764374653051348</v>
      </c>
      <c r="AR226" s="25">
        <f t="shared" si="134"/>
        <v>18.562359853877492</v>
      </c>
      <c r="AS226" s="25">
        <f t="shared" si="135"/>
        <v>-26.946600306339011</v>
      </c>
      <c r="AT226" s="56">
        <f t="shared" si="141"/>
        <v>1.8184351261503036</v>
      </c>
      <c r="AU226" s="57">
        <f t="shared" si="167"/>
        <v>-99.848348053514144</v>
      </c>
      <c r="AV226" s="26">
        <f t="shared" si="158"/>
        <v>1.1961460034655367E-9</v>
      </c>
      <c r="AW226" s="26">
        <f t="shared" si="159"/>
        <v>9.5087325522611008E-4</v>
      </c>
      <c r="AX226" s="27">
        <f t="shared" si="160"/>
        <v>-1.1961460036302596E-9</v>
      </c>
      <c r="AY226" s="26">
        <f t="shared" si="161"/>
        <v>-9.5087325522611008E-4</v>
      </c>
      <c r="AZ226" s="28">
        <f t="shared" si="168"/>
        <v>-1.6472288602743169E-19</v>
      </c>
      <c r="BA226" s="29">
        <f t="shared" si="169"/>
        <v>0</v>
      </c>
      <c r="BB226" s="5">
        <f t="shared" si="142"/>
        <v>1.8056022084429346</v>
      </c>
      <c r="BC226" s="5">
        <f t="shared" si="143"/>
        <v>-103.1992808806131</v>
      </c>
      <c r="BD226" s="5">
        <f t="shared" si="170"/>
        <v>76.800719119386898</v>
      </c>
      <c r="BE226" s="31"/>
      <c r="BF226" s="40">
        <f t="shared" si="171"/>
        <v>2</v>
      </c>
      <c r="BG226" s="40">
        <f t="shared" si="172"/>
        <v>-103</v>
      </c>
      <c r="BH226" s="40">
        <f t="shared" si="173"/>
        <v>77</v>
      </c>
      <c r="BL226" s="26">
        <f t="shared" si="136"/>
        <v>-7.555448557139039E-5</v>
      </c>
      <c r="BM226" s="26">
        <f t="shared" si="137"/>
        <v>-0.23897912882037942</v>
      </c>
      <c r="BO226" s="238" t="str">
        <f t="shared" si="144"/>
        <v>16595.8690743756i</v>
      </c>
      <c r="BP226" s="238" t="str">
        <f t="shared" si="145"/>
        <v>0.99705986268916-0.0542074624269992i</v>
      </c>
      <c r="BQ226" s="238">
        <f t="shared" si="146"/>
        <v>-1.2757363221797614E-2</v>
      </c>
      <c r="BR226" s="238">
        <f t="shared" si="147"/>
        <v>-3.1119536982785858</v>
      </c>
    </row>
    <row r="227" spans="1:70" x14ac:dyDescent="0.3">
      <c r="V227" s="24">
        <v>3.23</v>
      </c>
      <c r="W227" s="30">
        <f t="shared" si="162"/>
        <v>16982.436524617446</v>
      </c>
      <c r="X227" s="25">
        <f t="shared" si="138"/>
        <v>31.048525809863797</v>
      </c>
      <c r="Y227" s="26">
        <f t="shared" si="148"/>
        <v>-25.345758072458935</v>
      </c>
      <c r="Z227" s="26">
        <f t="shared" si="149"/>
        <v>-86.902250238199699</v>
      </c>
      <c r="AA227" s="26">
        <f t="shared" si="150"/>
        <v>2.1882622945836244E-2</v>
      </c>
      <c r="AB227" s="26">
        <f t="shared" si="151"/>
        <v>-4.0653486279163777</v>
      </c>
      <c r="AC227" s="26">
        <f t="shared" si="163"/>
        <v>2.3932508015696259E-5</v>
      </c>
      <c r="AD227" s="26">
        <f t="shared" si="152"/>
        <v>0.13450065021203919</v>
      </c>
      <c r="AE227" s="26">
        <f t="shared" si="164"/>
        <v>5.7246742928587135</v>
      </c>
      <c r="AF227" s="26">
        <f t="shared" si="165"/>
        <v>-90.833098215904045</v>
      </c>
      <c r="AG227" s="26">
        <f t="shared" si="131"/>
        <v>63.934760580666506</v>
      </c>
      <c r="AH227" s="26">
        <f t="shared" si="153"/>
        <v>-94.586318690523427</v>
      </c>
      <c r="AI227" s="26">
        <f t="shared" si="154"/>
        <v>-89.998931420845366</v>
      </c>
      <c r="AJ227" s="26">
        <f t="shared" si="166"/>
        <v>26.59372279007858</v>
      </c>
      <c r="AK227" s="26">
        <f t="shared" si="155"/>
        <v>87.317157330650232</v>
      </c>
      <c r="AL227" s="27">
        <f t="shared" si="156"/>
        <v>-4.9168088454757772E-2</v>
      </c>
      <c r="AM227" s="26">
        <f t="shared" si="157"/>
        <v>-6.0906315480495303</v>
      </c>
      <c r="AN227" s="26">
        <f t="shared" si="132"/>
        <v>-3.1823251169980449E-4</v>
      </c>
      <c r="AO227" s="26">
        <f t="shared" si="133"/>
        <v>-0.49045605222694172</v>
      </c>
      <c r="AP227" s="26">
        <f t="shared" si="139"/>
        <v>-4.1073216407447992</v>
      </c>
      <c r="AQ227" s="26">
        <f t="shared" si="140"/>
        <v>-9.2628616904716043</v>
      </c>
      <c r="AR227" s="25">
        <f t="shared" si="134"/>
        <v>18.562359853877492</v>
      </c>
      <c r="AS227" s="25">
        <f t="shared" si="135"/>
        <v>-26.946600306339011</v>
      </c>
      <c r="AT227" s="56">
        <f t="shared" si="141"/>
        <v>1.6173526521139143</v>
      </c>
      <c r="AU227" s="57">
        <f t="shared" si="167"/>
        <v>-100.09595990637565</v>
      </c>
      <c r="AV227" s="26">
        <f t="shared" si="158"/>
        <v>1.2525186584973625E-9</v>
      </c>
      <c r="AW227" s="26">
        <f t="shared" si="159"/>
        <v>9.7302193861585639E-4</v>
      </c>
      <c r="AX227" s="27">
        <f t="shared" si="160"/>
        <v>-1.2525186586779776E-9</v>
      </c>
      <c r="AY227" s="26">
        <f t="shared" si="161"/>
        <v>-9.7302193861585639E-4</v>
      </c>
      <c r="AZ227" s="28">
        <f t="shared" si="168"/>
        <v>-1.8061509354610673E-19</v>
      </c>
      <c r="BA227" s="29">
        <f t="shared" si="169"/>
        <v>0</v>
      </c>
      <c r="BB227" s="5">
        <f t="shared" si="142"/>
        <v>1.6039158613401607</v>
      </c>
      <c r="BC227" s="5">
        <f t="shared" si="143"/>
        <v>-103.52479948688078</v>
      </c>
      <c r="BD227" s="5">
        <f t="shared" si="170"/>
        <v>76.475200513119219</v>
      </c>
      <c r="BE227" s="41"/>
      <c r="BF227" s="40">
        <f t="shared" si="171"/>
        <v>2</v>
      </c>
      <c r="BG227" s="40">
        <f t="shared" si="172"/>
        <v>-104</v>
      </c>
      <c r="BH227" s="40">
        <f t="shared" si="173"/>
        <v>76</v>
      </c>
      <c r="BL227" s="26">
        <f t="shared" si="136"/>
        <v>-7.9115226342782913E-5</v>
      </c>
      <c r="BM227" s="26">
        <f t="shared" si="137"/>
        <v>-0.24454560098951789</v>
      </c>
      <c r="BO227" s="238" t="str">
        <f t="shared" si="144"/>
        <v>16982.4365246174i</v>
      </c>
      <c r="BP227" s="238" t="str">
        <f t="shared" si="145"/>
        <v>0.996921723814592-0.0554624494918113i</v>
      </c>
      <c r="BQ227" s="238">
        <f t="shared" si="146"/>
        <v>-1.3357675547410807E-2</v>
      </c>
      <c r="BR227" s="238">
        <f t="shared" si="147"/>
        <v>-3.1842939795156107</v>
      </c>
    </row>
    <row r="228" spans="1:70" x14ac:dyDescent="0.3">
      <c r="V228" s="24">
        <v>3.24</v>
      </c>
      <c r="W228" s="32">
        <f t="shared" si="162"/>
        <v>17378.008287493773</v>
      </c>
      <c r="X228" s="25">
        <f t="shared" si="138"/>
        <v>31.048525809863797</v>
      </c>
      <c r="Y228" s="26">
        <f t="shared" si="148"/>
        <v>-25.545187223640756</v>
      </c>
      <c r="Z228" s="26">
        <f t="shared" si="149"/>
        <v>-86.972630941959991</v>
      </c>
      <c r="AA228" s="26">
        <f t="shared" si="150"/>
        <v>2.2911203561611724E-2</v>
      </c>
      <c r="AB228" s="26">
        <f t="shared" si="151"/>
        <v>-4.1597141285768542</v>
      </c>
      <c r="AC228" s="26">
        <f t="shared" si="163"/>
        <v>2.5060409115405745E-5</v>
      </c>
      <c r="AD228" s="26">
        <f t="shared" si="152"/>
        <v>0.13763356090429177</v>
      </c>
      <c r="AE228" s="26">
        <f t="shared" si="164"/>
        <v>5.5262748501937677</v>
      </c>
      <c r="AF228" s="26">
        <f t="shared" si="165"/>
        <v>-90.994711509632552</v>
      </c>
      <c r="AG228" s="26">
        <f t="shared" si="131"/>
        <v>63.934760580666506</v>
      </c>
      <c r="AH228" s="26">
        <f t="shared" si="153"/>
        <v>-94.78631869045546</v>
      </c>
      <c r="AI228" s="26">
        <f t="shared" si="154"/>
        <v>-89.99895574467655</v>
      </c>
      <c r="AJ228" s="26">
        <f t="shared" si="166"/>
        <v>26.793294520224279</v>
      </c>
      <c r="AK228" s="26">
        <f t="shared" si="155"/>
        <v>87.378140079360733</v>
      </c>
      <c r="AL228" s="27">
        <f t="shared" si="156"/>
        <v>-5.1471630359427367E-2</v>
      </c>
      <c r="AM228" s="26">
        <f t="shared" si="157"/>
        <v>-6.2313970503851133</v>
      </c>
      <c r="AN228" s="26">
        <f t="shared" si="132"/>
        <v>-3.3322977254772625E-4</v>
      </c>
      <c r="AO228" s="26">
        <f t="shared" si="133"/>
        <v>-0.5018796635546019</v>
      </c>
      <c r="AP228" s="26">
        <f t="shared" si="139"/>
        <v>-4.1100684496966498</v>
      </c>
      <c r="AQ228" s="26">
        <f t="shared" si="140"/>
        <v>-9.3540923792555315</v>
      </c>
      <c r="AR228" s="25">
        <f t="shared" si="134"/>
        <v>18.562359853877492</v>
      </c>
      <c r="AS228" s="25">
        <f t="shared" si="135"/>
        <v>-26.946600306339011</v>
      </c>
      <c r="AT228" s="56">
        <f t="shared" si="141"/>
        <v>1.416206400497118</v>
      </c>
      <c r="AU228" s="57">
        <f t="shared" si="167"/>
        <v>-100.34880388888809</v>
      </c>
      <c r="AV228" s="26">
        <f t="shared" si="158"/>
        <v>1.3115470713713098E-9</v>
      </c>
      <c r="AW228" s="26">
        <f t="shared" si="159"/>
        <v>9.9568653111652985E-4</v>
      </c>
      <c r="AX228" s="27">
        <f t="shared" si="160"/>
        <v>-1.3115470715693499E-9</v>
      </c>
      <c r="AY228" s="26">
        <f t="shared" si="161"/>
        <v>-9.9568653111652985E-4</v>
      </c>
      <c r="AZ228" s="28">
        <f t="shared" si="168"/>
        <v>-1.9804006673984254E-19</v>
      </c>
      <c r="BA228" s="29">
        <f t="shared" si="169"/>
        <v>0</v>
      </c>
      <c r="BB228" s="5">
        <f t="shared" si="142"/>
        <v>1.4021373659231824</v>
      </c>
      <c r="BC228" s="5">
        <f t="shared" si="143"/>
        <v>-103.85735445333343</v>
      </c>
      <c r="BD228" s="5">
        <f t="shared" si="170"/>
        <v>76.142645546666571</v>
      </c>
      <c r="BE228" s="31"/>
      <c r="BF228" s="40">
        <f t="shared" si="171"/>
        <v>1</v>
      </c>
      <c r="BG228" s="40">
        <f t="shared" si="172"/>
        <v>-104</v>
      </c>
      <c r="BH228" s="40">
        <f t="shared" si="173"/>
        <v>76</v>
      </c>
      <c r="BL228" s="26">
        <f t="shared" si="136"/>
        <v>-8.2843776526203751E-5</v>
      </c>
      <c r="BM228" s="26">
        <f t="shared" si="137"/>
        <v>-0.2502417281720935</v>
      </c>
      <c r="BO228" s="238" t="str">
        <f t="shared" si="144"/>
        <v>17378.0082874938i</v>
      </c>
      <c r="BP228" s="238" t="str">
        <f t="shared" si="145"/>
        <v>0.996777115577607-0.0567461229506354i</v>
      </c>
      <c r="BQ228" s="238">
        <f t="shared" si="146"/>
        <v>-1.3986190797409558E-2</v>
      </c>
      <c r="BR228" s="238">
        <f t="shared" si="147"/>
        <v>-3.2583088362732431</v>
      </c>
    </row>
    <row r="229" spans="1:70" x14ac:dyDescent="0.3">
      <c r="V229" s="24">
        <v>3.25</v>
      </c>
      <c r="W229" s="30">
        <f t="shared" si="162"/>
        <v>17782.794100389245</v>
      </c>
      <c r="X229" s="25">
        <f t="shared" si="138"/>
        <v>31.048525809863797</v>
      </c>
      <c r="Y229" s="26">
        <f t="shared" si="148"/>
        <v>-25.744641997198375</v>
      </c>
      <c r="Z229" s="26">
        <f t="shared" si="149"/>
        <v>-87.041418422673317</v>
      </c>
      <c r="AA229" s="26">
        <f t="shared" si="150"/>
        <v>2.3987998651761166E-2</v>
      </c>
      <c r="AB229" s="26">
        <f t="shared" si="151"/>
        <v>-4.256254282914397</v>
      </c>
      <c r="AC229" s="26">
        <f t="shared" si="163"/>
        <v>2.6241466241861974E-5</v>
      </c>
      <c r="AD229" s="26">
        <f t="shared" si="152"/>
        <v>0.14083944560897435</v>
      </c>
      <c r="AE229" s="26">
        <f t="shared" si="164"/>
        <v>5.327898052783425</v>
      </c>
      <c r="AF229" s="26">
        <f t="shared" si="165"/>
        <v>-91.15683325997874</v>
      </c>
      <c r="AG229" s="26">
        <f t="shared" si="131"/>
        <v>63.934760580666506</v>
      </c>
      <c r="AH229" s="26">
        <f t="shared" si="153"/>
        <v>-94.986318690390533</v>
      </c>
      <c r="AI229" s="26">
        <f t="shared" si="154"/>
        <v>-89.998979514829742</v>
      </c>
      <c r="AJ229" s="26">
        <f t="shared" si="166"/>
        <v>26.992885486260359</v>
      </c>
      <c r="AK229" s="26">
        <f t="shared" si="155"/>
        <v>87.437740435820544</v>
      </c>
      <c r="AL229" s="27">
        <f t="shared" si="156"/>
        <v>-5.3882426012552657E-2</v>
      </c>
      <c r="AM229" s="26">
        <f t="shared" si="157"/>
        <v>-6.3753632491051597</v>
      </c>
      <c r="AN229" s="26">
        <f t="shared" si="132"/>
        <v>-3.4893377701893672E-4</v>
      </c>
      <c r="AO229" s="26">
        <f t="shared" si="133"/>
        <v>-0.51356932365787755</v>
      </c>
      <c r="AP229" s="26">
        <f t="shared" si="139"/>
        <v>-4.1129039832532399</v>
      </c>
      <c r="AQ229" s="26">
        <f t="shared" si="140"/>
        <v>-9.4501716517722354</v>
      </c>
      <c r="AR229" s="25">
        <f t="shared" si="134"/>
        <v>18.562359853877492</v>
      </c>
      <c r="AS229" s="25">
        <f t="shared" si="135"/>
        <v>-26.946600306339011</v>
      </c>
      <c r="AT229" s="56">
        <f t="shared" si="141"/>
        <v>1.2149940695301851</v>
      </c>
      <c r="AU229" s="57">
        <f t="shared" si="167"/>
        <v>-100.60700491175098</v>
      </c>
      <c r="AV229" s="26">
        <f t="shared" si="158"/>
        <v>1.3733604619678218E-9</v>
      </c>
      <c r="AW229" s="26">
        <f t="shared" si="159"/>
        <v>1.0188790497950441E-3</v>
      </c>
      <c r="AX229" s="27">
        <f t="shared" si="160"/>
        <v>-1.3733604621849693E-9</v>
      </c>
      <c r="AY229" s="26">
        <f t="shared" si="161"/>
        <v>-1.0188790497950441E-3</v>
      </c>
      <c r="AZ229" s="28">
        <f t="shared" si="168"/>
        <v>-2.171475252995112E-19</v>
      </c>
      <c r="BA229" s="29">
        <f t="shared" si="169"/>
        <v>0</v>
      </c>
      <c r="BB229" s="5">
        <f t="shared" si="142"/>
        <v>1.2002630919020669</v>
      </c>
      <c r="BC229" s="5">
        <f t="shared" si="143"/>
        <v>-104.19711197240062</v>
      </c>
      <c r="BD229" s="5">
        <f t="shared" si="170"/>
        <v>75.80288802759938</v>
      </c>
      <c r="BE229" s="41"/>
      <c r="BF229" s="40">
        <f t="shared" si="171"/>
        <v>1</v>
      </c>
      <c r="BG229" s="40">
        <f t="shared" si="172"/>
        <v>-104</v>
      </c>
      <c r="BH229" s="40">
        <f t="shared" si="173"/>
        <v>76</v>
      </c>
      <c r="BL229" s="26">
        <f t="shared" si="136"/>
        <v>-8.6748044437160118E-5</v>
      </c>
      <c r="BM229" s="26">
        <f t="shared" si="137"/>
        <v>-0.25607053007949115</v>
      </c>
      <c r="BO229" s="238" t="str">
        <f t="shared" si="144"/>
        <v>17782.7941003892i</v>
      </c>
      <c r="BP229" s="238" t="str">
        <f t="shared" si="145"/>
        <v>0.996625737015155-0.0580591122276256i</v>
      </c>
      <c r="BQ229" s="238">
        <f t="shared" si="146"/>
        <v>-1.4644229583680984E-2</v>
      </c>
      <c r="BR229" s="238">
        <f t="shared" si="147"/>
        <v>-3.3340365305701409</v>
      </c>
    </row>
    <row r="230" spans="1:70" x14ac:dyDescent="0.3">
      <c r="V230" s="24">
        <v>3.26</v>
      </c>
      <c r="W230" s="32">
        <f t="shared" si="162"/>
        <v>18197.008586099833</v>
      </c>
      <c r="X230" s="25">
        <f t="shared" si="138"/>
        <v>31.048525809863797</v>
      </c>
      <c r="Y230" s="26">
        <f t="shared" si="148"/>
        <v>-25.944121246082794</v>
      </c>
      <c r="Z230" s="26">
        <f t="shared" si="149"/>
        <v>-87.108648358740325</v>
      </c>
      <c r="AA230" s="26">
        <f t="shared" si="150"/>
        <v>2.5115255452113818E-2</v>
      </c>
      <c r="AB230" s="26">
        <f t="shared" si="151"/>
        <v>-4.3550180839213217</v>
      </c>
      <c r="AC230" s="26">
        <f t="shared" si="163"/>
        <v>2.7478184531993608E-5</v>
      </c>
      <c r="AD230" s="26">
        <f t="shared" si="152"/>
        <v>0.14412000404825115</v>
      </c>
      <c r="AE230" s="26">
        <f t="shared" si="164"/>
        <v>5.1295472974176493</v>
      </c>
      <c r="AF230" s="26">
        <f t="shared" si="165"/>
        <v>-91.319546438613401</v>
      </c>
      <c r="AG230" s="26">
        <f t="shared" si="131"/>
        <v>63.934760580666506</v>
      </c>
      <c r="AH230" s="26">
        <f t="shared" si="153"/>
        <v>-95.18631869032852</v>
      </c>
      <c r="AI230" s="26">
        <f t="shared" si="154"/>
        <v>-89.999002743908179</v>
      </c>
      <c r="AJ230" s="26">
        <f t="shared" si="166"/>
        <v>27.192494825891615</v>
      </c>
      <c r="AK230" s="26">
        <f t="shared" si="155"/>
        <v>87.49598948470333</v>
      </c>
      <c r="AL230" s="27">
        <f t="shared" si="156"/>
        <v>-5.6405405446831314E-2</v>
      </c>
      <c r="AM230" s="26">
        <f t="shared" si="157"/>
        <v>-6.5225992015071252</v>
      </c>
      <c r="AN230" s="26">
        <f t="shared" si="132"/>
        <v>-3.6537782755454893E-4</v>
      </c>
      <c r="AO230" s="26">
        <f t="shared" si="133"/>
        <v>-0.52553122665435614</v>
      </c>
      <c r="AP230" s="26">
        <f t="shared" si="139"/>
        <v>-4.1158340670447853</v>
      </c>
      <c r="AQ230" s="26">
        <f t="shared" si="140"/>
        <v>-9.5511436873663307</v>
      </c>
      <c r="AR230" s="25">
        <f t="shared" si="134"/>
        <v>18.562359853877492</v>
      </c>
      <c r="AS230" s="25">
        <f t="shared" si="135"/>
        <v>-26.946600306339011</v>
      </c>
      <c r="AT230" s="56">
        <f t="shared" si="141"/>
        <v>1.013713230372864</v>
      </c>
      <c r="AU230" s="57">
        <f t="shared" si="167"/>
        <v>-100.87069012597973</v>
      </c>
      <c r="AV230" s="26">
        <f t="shared" si="158"/>
        <v>1.4380841928574705E-9</v>
      </c>
      <c r="AW230" s="26">
        <f t="shared" si="159"/>
        <v>1.0426117916317616E-3</v>
      </c>
      <c r="AX230" s="27">
        <f t="shared" si="160"/>
        <v>-1.4380841930955678E-9</v>
      </c>
      <c r="AY230" s="26">
        <f t="shared" si="161"/>
        <v>-1.0426117916317616E-3</v>
      </c>
      <c r="AZ230" s="28">
        <f t="shared" si="168"/>
        <v>-2.3809732187848859E-19</v>
      </c>
      <c r="BA230" s="29">
        <f t="shared" si="169"/>
        <v>0</v>
      </c>
      <c r="BB230" s="5">
        <f t="shared" si="142"/>
        <v>0.9982892201259671</v>
      </c>
      <c r="BC230" s="5">
        <f t="shared" si="143"/>
        <v>-104.54424138557229</v>
      </c>
      <c r="BD230" s="5">
        <f t="shared" si="170"/>
        <v>75.455758614427708</v>
      </c>
      <c r="BE230" s="31"/>
      <c r="BF230" s="40">
        <f t="shared" si="171"/>
        <v>1</v>
      </c>
      <c r="BG230" s="40">
        <f t="shared" si="172"/>
        <v>-105</v>
      </c>
      <c r="BH230" s="40">
        <f t="shared" si="173"/>
        <v>75</v>
      </c>
      <c r="BL230" s="26">
        <f t="shared" si="136"/>
        <v>-9.0836311061796732E-5</v>
      </c>
      <c r="BM230" s="26">
        <f t="shared" si="137"/>
        <v>-0.26203509673676356</v>
      </c>
      <c r="BO230" s="238" t="str">
        <f t="shared" si="144"/>
        <v>18197.0085860998i</v>
      </c>
      <c r="BP230" s="238" t="str">
        <f t="shared" si="145"/>
        <v>0.996467273356384-0.0594020586697314i</v>
      </c>
      <c r="BQ230" s="238">
        <f t="shared" si="146"/>
        <v>-1.5333173935835002E-2</v>
      </c>
      <c r="BR230" s="238">
        <f t="shared" si="147"/>
        <v>-3.411516162855794</v>
      </c>
    </row>
    <row r="231" spans="1:70" x14ac:dyDescent="0.3">
      <c r="V231" s="24">
        <v>3.27</v>
      </c>
      <c r="W231" s="30">
        <f t="shared" si="162"/>
        <v>18620.871366628686</v>
      </c>
      <c r="X231" s="25">
        <f t="shared" si="138"/>
        <v>31.048525809863797</v>
      </c>
      <c r="Y231" s="26">
        <f t="shared" si="148"/>
        <v>-26.143623874331873</v>
      </c>
      <c r="Z231" s="26">
        <f t="shared" si="149"/>
        <v>-87.174355655429494</v>
      </c>
      <c r="AA231" s="26">
        <f t="shared" si="150"/>
        <v>2.6295324712332167E-2</v>
      </c>
      <c r="AB231" s="26">
        <f t="shared" si="151"/>
        <v>-4.4560555484826674</v>
      </c>
      <c r="AC231" s="26">
        <f t="shared" si="163"/>
        <v>2.8773187182484502E-5</v>
      </c>
      <c r="AD231" s="26">
        <f t="shared" si="152"/>
        <v>0.14747697553154338</v>
      </c>
      <c r="AE231" s="26">
        <f t="shared" si="164"/>
        <v>4.9312260334314386</v>
      </c>
      <c r="AF231" s="26">
        <f t="shared" si="165"/>
        <v>-91.482934228380614</v>
      </c>
      <c r="AG231" s="26">
        <f t="shared" si="131"/>
        <v>63.934760580666506</v>
      </c>
      <c r="AH231" s="26">
        <f t="shared" si="153"/>
        <v>-95.386318690269306</v>
      </c>
      <c r="AI231" s="26">
        <f t="shared" si="154"/>
        <v>-89.999025444228252</v>
      </c>
      <c r="AJ231" s="26">
        <f t="shared" si="166"/>
        <v>27.392121715328763</v>
      </c>
      <c r="AK231" s="26">
        <f t="shared" si="155"/>
        <v>87.552917628524185</v>
      </c>
      <c r="AL231" s="27">
        <f t="shared" si="156"/>
        <v>-5.9045719244241027E-2</v>
      </c>
      <c r="AM231" s="26">
        <f t="shared" si="157"/>
        <v>-6.6731751915008557</v>
      </c>
      <c r="AN231" s="26">
        <f t="shared" si="132"/>
        <v>-3.8259679558400066E-4</v>
      </c>
      <c r="AO231" s="26">
        <f t="shared" si="133"/>
        <v>-0.53777171072989527</v>
      </c>
      <c r="AP231" s="26">
        <f t="shared" si="139"/>
        <v>-4.1188647103138623</v>
      </c>
      <c r="AQ231" s="26">
        <f t="shared" si="140"/>
        <v>-9.6570547179348196</v>
      </c>
      <c r="AR231" s="25">
        <f t="shared" si="134"/>
        <v>18.562359853877492</v>
      </c>
      <c r="AS231" s="25">
        <f t="shared" si="135"/>
        <v>-26.946600306339011</v>
      </c>
      <c r="AT231" s="56">
        <f t="shared" si="141"/>
        <v>0.81236132311757636</v>
      </c>
      <c r="AU231" s="57">
        <f t="shared" si="167"/>
        <v>-101.13998894631544</v>
      </c>
      <c r="AV231" s="26">
        <f t="shared" si="158"/>
        <v>1.505859055850283E-9</v>
      </c>
      <c r="AW231" s="26">
        <f t="shared" si="159"/>
        <v>1.066897340040514E-3</v>
      </c>
      <c r="AX231" s="27">
        <f t="shared" si="160"/>
        <v>-1.5058590561113515E-9</v>
      </c>
      <c r="AY231" s="26">
        <f t="shared" si="161"/>
        <v>-1.066897340040514E-3</v>
      </c>
      <c r="AZ231" s="28">
        <f t="shared" si="168"/>
        <v>-2.6106854107939245E-19</v>
      </c>
      <c r="BA231" s="29">
        <f t="shared" si="169"/>
        <v>0</v>
      </c>
      <c r="BB231" s="5">
        <f t="shared" si="142"/>
        <v>0.79621173575281112</v>
      </c>
      <c r="BC231" s="5">
        <f t="shared" si="143"/>
        <v>-104.89891522424519</v>
      </c>
      <c r="BD231" s="5">
        <f t="shared" si="170"/>
        <v>75.101084775754813</v>
      </c>
      <c r="BE231" s="41"/>
      <c r="BF231" s="40">
        <f t="shared" si="171"/>
        <v>1</v>
      </c>
      <c r="BG231" s="40">
        <f t="shared" si="172"/>
        <v>-105</v>
      </c>
      <c r="BH231" s="40">
        <f t="shared" si="173"/>
        <v>75</v>
      </c>
      <c r="BL231" s="26">
        <f t="shared" si="136"/>
        <v>-9.5117247633546052E-5</v>
      </c>
      <c r="BM231" s="26">
        <f t="shared" si="137"/>
        <v>-0.26813859011869823</v>
      </c>
      <c r="BO231" s="238" t="str">
        <f t="shared" si="144"/>
        <v>18620.8713666287i</v>
      </c>
      <c r="BP231" s="238" t="str">
        <f t="shared" si="145"/>
        <v>0.996301395407767-0.0607756156327128i</v>
      </c>
      <c r="BQ231" s="238">
        <f t="shared" si="146"/>
        <v>-1.6054470117131681E-2</v>
      </c>
      <c r="BR231" s="238">
        <f t="shared" si="147"/>
        <v>-3.4907876878110566</v>
      </c>
    </row>
    <row r="232" spans="1:70" x14ac:dyDescent="0.3">
      <c r="V232" s="58">
        <v>3.28</v>
      </c>
      <c r="W232" s="59">
        <f t="shared" si="162"/>
        <v>19054.607179632483</v>
      </c>
      <c r="X232" s="60">
        <f t="shared" si="138"/>
        <v>31.048525809863797</v>
      </c>
      <c r="Y232" s="56">
        <f t="shared" si="148"/>
        <v>-26.343148834818098</v>
      </c>
      <c r="Z232" s="56">
        <f t="shared" si="149"/>
        <v>-87.238574459896427</v>
      </c>
      <c r="AA232" s="56">
        <f t="shared" si="150"/>
        <v>2.7530665346363389E-2</v>
      </c>
      <c r="AB232" s="56">
        <f t="shared" si="151"/>
        <v>-4.559417733018468</v>
      </c>
      <c r="AC232" s="56">
        <f t="shared" si="163"/>
        <v>3.0129221013667602E-5</v>
      </c>
      <c r="AD232" s="56">
        <f t="shared" si="152"/>
        <v>0.15091213987732213</v>
      </c>
      <c r="AE232" s="56">
        <f t="shared" si="164"/>
        <v>4.7329377696130761</v>
      </c>
      <c r="AF232" s="56">
        <f t="shared" si="165"/>
        <v>-91.64708005303757</v>
      </c>
      <c r="AG232" s="56">
        <f t="shared" si="131"/>
        <v>63.934760580666506</v>
      </c>
      <c r="AH232" s="56">
        <f t="shared" si="153"/>
        <v>-95.586318690212764</v>
      </c>
      <c r="AI232" s="56">
        <f t="shared" si="154"/>
        <v>-89.999047627825945</v>
      </c>
      <c r="AJ232" s="56">
        <f t="shared" si="166"/>
        <v>27.591765367581914</v>
      </c>
      <c r="AK232" s="56">
        <f t="shared" si="155"/>
        <v>87.608554601482936</v>
      </c>
      <c r="AL232" s="61">
        <f t="shared" si="156"/>
        <v>-6.1808747826029423E-2</v>
      </c>
      <c r="AM232" s="56">
        <f t="shared" si="157"/>
        <v>-6.8271627321959949</v>
      </c>
      <c r="AN232" s="26">
        <f t="shared" si="132"/>
        <v>-4.0062719540266201E-4</v>
      </c>
      <c r="AO232" s="26">
        <f t="shared" si="133"/>
        <v>-0.5502972614792957</v>
      </c>
      <c r="AP232" s="26">
        <f t="shared" si="139"/>
        <v>-4.1220021169857759</v>
      </c>
      <c r="AQ232" s="26">
        <f t="shared" si="140"/>
        <v>-9.7679530200182985</v>
      </c>
      <c r="AR232" s="60">
        <f t="shared" si="134"/>
        <v>18.562359853877492</v>
      </c>
      <c r="AS232" s="60">
        <f t="shared" si="135"/>
        <v>-26.946600306339011</v>
      </c>
      <c r="AT232" s="56">
        <f t="shared" si="141"/>
        <v>0.61093565262730021</v>
      </c>
      <c r="AU232" s="57">
        <f t="shared" si="167"/>
        <v>-101.41503307305587</v>
      </c>
      <c r="AV232" s="56">
        <f t="shared" si="158"/>
        <v>1.5768277714112119E-9</v>
      </c>
      <c r="AW232" s="56">
        <f t="shared" si="159"/>
        <v>1.0917485715404881E-3</v>
      </c>
      <c r="AX232" s="61">
        <f t="shared" si="160"/>
        <v>-1.5768277716974677E-9</v>
      </c>
      <c r="AY232" s="56">
        <f t="shared" si="161"/>
        <v>-1.0917485715404881E-3</v>
      </c>
      <c r="AZ232" s="62">
        <f t="shared" si="168"/>
        <v>-2.8625577714132586E-19</v>
      </c>
      <c r="BA232" s="63">
        <f t="shared" si="169"/>
        <v>0</v>
      </c>
      <c r="BB232" s="5">
        <f t="shared" si="142"/>
        <v>0.59402642112763715</v>
      </c>
      <c r="BC232" s="5">
        <f t="shared" si="143"/>
        <v>-105.26130924913571</v>
      </c>
      <c r="BD232" s="64">
        <f t="shared" si="170"/>
        <v>74.738690750864293</v>
      </c>
      <c r="BE232" s="55"/>
      <c r="BF232" s="65">
        <f t="shared" si="171"/>
        <v>1</v>
      </c>
      <c r="BG232" s="65">
        <f t="shared" si="172"/>
        <v>-105</v>
      </c>
      <c r="BH232" s="65">
        <f t="shared" si="173"/>
        <v>75</v>
      </c>
      <c r="BL232" s="26">
        <f t="shared" si="136"/>
        <v>-9.9599934005613268E-5</v>
      </c>
      <c r="BM232" s="26">
        <f t="shared" si="137"/>
        <v>-0.27438424582386678</v>
      </c>
      <c r="BO232" s="238" t="str">
        <f t="shared" si="144"/>
        <v>19054.6071796325i</v>
      </c>
      <c r="BP232" s="238" t="str">
        <f t="shared" si="145"/>
        <v>0.996127758912648-0.0621804485559513i</v>
      </c>
      <c r="BQ232" s="238">
        <f t="shared" si="146"/>
        <v>-1.6809631565657408E-2</v>
      </c>
      <c r="BR232" s="238">
        <f t="shared" si="147"/>
        <v>-3.5718919302559664</v>
      </c>
    </row>
    <row r="233" spans="1:70" x14ac:dyDescent="0.3">
      <c r="V233" s="24">
        <v>3.29</v>
      </c>
      <c r="W233" s="32">
        <f t="shared" ref="W233:W296" si="174">10*10^V233</f>
        <v>19498.445997580464</v>
      </c>
      <c r="X233" s="25">
        <f t="shared" si="138"/>
        <v>31.048525809863797</v>
      </c>
      <c r="Y233" s="26">
        <f t="shared" ref="Y233:Y296" si="175">20*LOG(1/SQRT((W233/fp)^2+1))</f>
        <v>-26.542695127093808</v>
      </c>
      <c r="Z233" s="26">
        <f t="shared" ref="Z233:Z296" si="176">-180/PI()*ATAN(W233/fp)</f>
        <v>-87.30133817603101</v>
      </c>
      <c r="AA233" s="26">
        <f t="shared" ref="AA233:AA296" si="177">20*LOG(SQRT((W233/fzRHP)^2+1))</f>
        <v>2.8823849280518711E-2</v>
      </c>
      <c r="AB233" s="26">
        <f t="shared" ref="AB233:AB296" si="178">-180/PI()*ATAN(W233/fzRHP)</f>
        <v>-4.6651567489253871</v>
      </c>
      <c r="AC233" s="26">
        <f t="shared" ref="AC233:AC296" si="179">20*LOG(SQRT((W233/fzESR)^2+1))</f>
        <v>3.1549162295689297E-5</v>
      </c>
      <c r="AD233" s="26">
        <f t="shared" ref="AD233:AD296" si="180">180/PI()*ATAN(W233/fzESR)</f>
        <v>0.15442731835635251</v>
      </c>
      <c r="AE233" s="26">
        <f t="shared" ref="AE233:AE296" si="181">X233+Y233+AA233+AC233</f>
        <v>4.5346860812128043</v>
      </c>
      <c r="AF233" s="26">
        <f t="shared" ref="AF233:AF296" si="182">Z233+AB233+AD233</f>
        <v>-91.812067606600039</v>
      </c>
      <c r="AG233" s="26">
        <f t="shared" si="131"/>
        <v>63.934760580666506</v>
      </c>
      <c r="AH233" s="26">
        <f t="shared" ref="AH233:AH296" si="183">20*LOG(1/SQRT((W233/fp_comp1)^2+1))</f>
        <v>-95.786318690158765</v>
      </c>
      <c r="AI233" s="26">
        <f t="shared" ref="AI233:AI296" si="184">-180/PI()*ATAN(W233/fp_comp1)</f>
        <v>-89.999069306463298</v>
      </c>
      <c r="AJ233" s="26">
        <f t="shared" ref="AJ233:AJ296" si="185">20*LOG(SQRT((W233/fz_comp)^2+1))</f>
        <v>27.791425030828727</v>
      </c>
      <c r="AK233" s="26">
        <f t="shared" ref="AK233:AK296" si="186">180/PI()*ATAN(W233/fz_comp)</f>
        <v>87.662929483103582</v>
      </c>
      <c r="AL233" s="27">
        <f t="shared" ref="AL233:AL296" si="187">20*LOG(1/SQRT((W233/fp_comp2)^2+1))</f>
        <v>-6.4700111078915101E-2</v>
      </c>
      <c r="AM233" s="26">
        <f t="shared" ref="AM233:AM296" si="188">-180/PI()*ATAN(W233/fp_comp2)</f>
        <v>-6.9846345668486842</v>
      </c>
      <c r="AN233" s="26">
        <f t="shared" si="132"/>
        <v>-4.195072615546492E-4</v>
      </c>
      <c r="AO233" s="26">
        <f t="shared" si="133"/>
        <v>-0.56311451532371648</v>
      </c>
      <c r="AP233" s="26">
        <f t="shared" si="139"/>
        <v>-4.1252526970040027</v>
      </c>
      <c r="AQ233" s="26">
        <f t="shared" si="140"/>
        <v>-9.8838889055321157</v>
      </c>
      <c r="AR233" s="25">
        <f t="shared" si="134"/>
        <v>18.562359853877492</v>
      </c>
      <c r="AS233" s="25">
        <f t="shared" si="135"/>
        <v>-26.946600306339011</v>
      </c>
      <c r="AT233" s="56">
        <f t="shared" si="141"/>
        <v>0.4094333842088016</v>
      </c>
      <c r="AU233" s="57">
        <f t="shared" ref="AU233:AU296" si="189">AF233+AQ233</f>
        <v>-101.69595651213216</v>
      </c>
      <c r="AV233" s="26">
        <f t="shared" ref="AV233:AV296" si="190">20*LOG(SQRT((W233/fz_ff)^2+1))</f>
        <v>1.6511407746249327E-9</v>
      </c>
      <c r="AW233" s="26">
        <f t="shared" ref="AW233:AW296" si="191">180/PI()*ATAN(W233/fz_ff)</f>
        <v>1.1171786625835327E-3</v>
      </c>
      <c r="AX233" s="27">
        <f t="shared" ref="AX233:AX296" si="192">20*LOG(1/SQRT((W233/fp_ff)^2+1))</f>
        <v>-1.6511407749388058E-9</v>
      </c>
      <c r="AY233" s="26">
        <f t="shared" ref="AY233:AY296" si="193">-180/PI()*ATAN(W233/fp_ff)</f>
        <v>-1.1171786625835327E-3</v>
      </c>
      <c r="AZ233" s="28">
        <f t="shared" ref="AZ233:AZ296" si="194">AV233+AX233</f>
        <v>-3.1387306304778694E-19</v>
      </c>
      <c r="BA233" s="29">
        <f t="shared" ref="BA233:BA296" si="195">AW233+AY233</f>
        <v>0</v>
      </c>
      <c r="BB233" s="5">
        <f t="shared" si="142"/>
        <v>0.39172884836495075</v>
      </c>
      <c r="BC233" s="5">
        <f t="shared" si="143"/>
        <v>-105.63160248806899</v>
      </c>
      <c r="BD233" s="5">
        <f t="shared" ref="BD233:BD296" si="196">BC233+180</f>
        <v>74.368397511931008</v>
      </c>
      <c r="BE233" s="31"/>
      <c r="BF233" s="40">
        <f t="shared" ref="BF233:BF296" si="197">ROUND(BB233,0)</f>
        <v>0</v>
      </c>
      <c r="BG233" s="40">
        <f t="shared" ref="BG233:BG296" si="198">ROUND(BC233,0)</f>
        <v>-106</v>
      </c>
      <c r="BH233" s="40">
        <f t="shared" ref="BH233:BH296" si="199">ROUND(BD233,0)</f>
        <v>74</v>
      </c>
      <c r="BL233" s="26">
        <f t="shared" si="136"/>
        <v>-1.0429387792154106E-4</v>
      </c>
      <c r="BM233" s="26">
        <f t="shared" si="137"/>
        <v>-0.28077537478753822</v>
      </c>
      <c r="BO233" s="238" t="str">
        <f t="shared" si="144"/>
        <v>19498.4459975805i</v>
      </c>
      <c r="BP233" s="238" t="str">
        <f t="shared" si="145"/>
        <v>0.995946003884319-0.0636172350249096i</v>
      </c>
      <c r="BQ233" s="238">
        <f t="shared" si="146"/>
        <v>-1.7600241965929318E-2</v>
      </c>
      <c r="BR233" s="238">
        <f t="shared" si="147"/>
        <v>-3.6548706011493044</v>
      </c>
    </row>
    <row r="234" spans="1:70" x14ac:dyDescent="0.3">
      <c r="V234" s="24">
        <v>3.3</v>
      </c>
      <c r="W234" s="30">
        <f t="shared" si="174"/>
        <v>19952.623149688803</v>
      </c>
      <c r="X234" s="25">
        <f t="shared" si="138"/>
        <v>31.048525809863797</v>
      </c>
      <c r="Y234" s="26">
        <f t="shared" si="175"/>
        <v>-26.742261795329476</v>
      </c>
      <c r="Z234" s="26">
        <f t="shared" si="176"/>
        <v>-87.362679479124864</v>
      </c>
      <c r="AA234" s="26">
        <f t="shared" si="177"/>
        <v>3.0177566506466805E-2</v>
      </c>
      <c r="AB234" s="26">
        <f t="shared" si="178"/>
        <v>-4.7733257777750753</v>
      </c>
      <c r="AC234" s="26">
        <f t="shared" si="179"/>
        <v>3.3036022852370976E-5</v>
      </c>
      <c r="AD234" s="26">
        <f t="shared" si="180"/>
        <v>0.1580243746568831</v>
      </c>
      <c r="AE234" s="26">
        <f t="shared" si="181"/>
        <v>4.3364746170636401</v>
      </c>
      <c r="AF234" s="26">
        <f t="shared" si="182"/>
        <v>-91.977980882243045</v>
      </c>
      <c r="AG234" s="26">
        <f t="shared" si="131"/>
        <v>63.934760580666506</v>
      </c>
      <c r="AH234" s="26">
        <f t="shared" si="183"/>
        <v>-95.986318690107169</v>
      </c>
      <c r="AI234" s="26">
        <f t="shared" si="184"/>
        <v>-89.999090491634632</v>
      </c>
      <c r="AJ234" s="26">
        <f t="shared" si="185"/>
        <v>27.991099986853701</v>
      </c>
      <c r="AK234" s="26">
        <f t="shared" si="186"/>
        <v>87.716070711667115</v>
      </c>
      <c r="AL234" s="27">
        <f t="shared" si="187"/>
        <v>-6.7725678324214889E-2</v>
      </c>
      <c r="AM234" s="26">
        <f t="shared" si="188"/>
        <v>-7.1456646680258036</v>
      </c>
      <c r="AN234" s="26">
        <f t="shared" si="132"/>
        <v>-4.3927702984183654E-4</v>
      </c>
      <c r="AO234" s="26">
        <f t="shared" si="133"/>
        <v>-0.57623026300652846</v>
      </c>
      <c r="AP234" s="26">
        <f t="shared" si="139"/>
        <v>-4.1286230779410182</v>
      </c>
      <c r="AQ234" s="26">
        <f t="shared" si="140"/>
        <v>-10.00491471099985</v>
      </c>
      <c r="AR234" s="25">
        <f t="shared" si="134"/>
        <v>18.562359853877492</v>
      </c>
      <c r="AS234" s="25">
        <f t="shared" si="135"/>
        <v>-26.946600306339011</v>
      </c>
      <c r="AT234" s="56">
        <f t="shared" si="141"/>
        <v>0.20785153912262189</v>
      </c>
      <c r="AU234" s="57">
        <f t="shared" si="189"/>
        <v>-101.9828955932429</v>
      </c>
      <c r="AV234" s="26">
        <f t="shared" si="190"/>
        <v>1.7289581438507757E-9</v>
      </c>
      <c r="AW234" s="26">
        <f t="shared" si="191"/>
        <v>1.1432010965404863E-3</v>
      </c>
      <c r="AX234" s="27">
        <f t="shared" si="192"/>
        <v>-1.7289581441949311E-9</v>
      </c>
      <c r="AY234" s="26">
        <f t="shared" si="193"/>
        <v>-1.1432010965404863E-3</v>
      </c>
      <c r="AZ234" s="28">
        <f t="shared" si="194"/>
        <v>-3.4415531809274073E-19</v>
      </c>
      <c r="BA234" s="29">
        <f t="shared" si="195"/>
        <v>0</v>
      </c>
      <c r="BB234" s="5">
        <f t="shared" si="142"/>
        <v>0.18931437163122197</v>
      </c>
      <c r="BC234" s="5">
        <f t="shared" si="143"/>
        <v>-106.0099772719399</v>
      </c>
      <c r="BD234" s="5">
        <f t="shared" si="196"/>
        <v>73.990022728060097</v>
      </c>
      <c r="BE234" s="41"/>
      <c r="BF234" s="40">
        <f t="shared" si="197"/>
        <v>0</v>
      </c>
      <c r="BG234" s="40">
        <f t="shared" si="198"/>
        <v>-106</v>
      </c>
      <c r="BH234" s="40">
        <f t="shared" si="199"/>
        <v>74</v>
      </c>
      <c r="BL234" s="26">
        <f t="shared" si="136"/>
        <v>-1.0920903515784449E-4</v>
      </c>
      <c r="BM234" s="26">
        <f t="shared" si="137"/>
        <v>-0.28731536503434374</v>
      </c>
      <c r="BO234" s="238" t="str">
        <f t="shared" si="144"/>
        <v>19952.6231496888i</v>
      </c>
      <c r="BP234" s="238" t="str">
        <f t="shared" si="145"/>
        <v>0.995755753911735-0.065086664820008i</v>
      </c>
      <c r="BQ234" s="238">
        <f t="shared" si="146"/>
        <v>-1.8427958456242066E-2</v>
      </c>
      <c r="BR234" s="238">
        <f t="shared" si="147"/>
        <v>-3.7397663136626584</v>
      </c>
    </row>
    <row r="235" spans="1:70" x14ac:dyDescent="0.3">
      <c r="V235" s="24">
        <v>3.31</v>
      </c>
      <c r="W235" s="32">
        <f t="shared" si="174"/>
        <v>20417.379446695319</v>
      </c>
      <c r="X235" s="25">
        <f t="shared" si="138"/>
        <v>31.048525809863797</v>
      </c>
      <c r="Y235" s="26">
        <f t="shared" si="175"/>
        <v>-26.941847926341428</v>
      </c>
      <c r="Z235" s="26">
        <f t="shared" si="176"/>
        <v>-87.422630330353286</v>
      </c>
      <c r="AA235" s="26">
        <f t="shared" si="177"/>
        <v>3.1594630346616859E-2</v>
      </c>
      <c r="AB235" s="26">
        <f t="shared" si="178"/>
        <v>-4.8839790862235262</v>
      </c>
      <c r="AC235" s="26">
        <f t="shared" si="179"/>
        <v>3.4592956442764896E-5</v>
      </c>
      <c r="AD235" s="26">
        <f t="shared" si="180"/>
        <v>0.16170521587229303</v>
      </c>
      <c r="AE235" s="26">
        <f t="shared" si="181"/>
        <v>4.1383071068254287</v>
      </c>
      <c r="AF235" s="26">
        <f t="shared" si="182"/>
        <v>-92.144904200704516</v>
      </c>
      <c r="AG235" s="26">
        <f t="shared" si="131"/>
        <v>63.934760580666506</v>
      </c>
      <c r="AH235" s="26">
        <f t="shared" si="183"/>
        <v>-96.186318690057931</v>
      </c>
      <c r="AI235" s="26">
        <f t="shared" si="184"/>
        <v>-89.999111194572592</v>
      </c>
      <c r="AJ235" s="26">
        <f t="shared" si="185"/>
        <v>28.190789549555891</v>
      </c>
      <c r="AK235" s="26">
        <f t="shared" si="186"/>
        <v>87.768006097435574</v>
      </c>
      <c r="AL235" s="27">
        <f t="shared" si="187"/>
        <v>-7.089157863619451E-2</v>
      </c>
      <c r="AM235" s="26">
        <f t="shared" si="188"/>
        <v>-7.3103282348366792</v>
      </c>
      <c r="AN235" s="26">
        <f t="shared" si="132"/>
        <v>-4.599784221476081E-4</v>
      </c>
      <c r="AO235" s="26">
        <f t="shared" si="133"/>
        <v>-0.58965145316936174</v>
      </c>
      <c r="AP235" s="26">
        <f t="shared" si="139"/>
        <v>-4.1321201168938764</v>
      </c>
      <c r="AQ235" s="26">
        <f t="shared" si="140"/>
        <v>-10.131084785143058</v>
      </c>
      <c r="AR235" s="25">
        <f t="shared" si="134"/>
        <v>18.562359853877492</v>
      </c>
      <c r="AS235" s="25">
        <f t="shared" si="135"/>
        <v>-26.946600306339011</v>
      </c>
      <c r="AT235" s="56">
        <f t="shared" si="141"/>
        <v>6.1869899315523114E-3</v>
      </c>
      <c r="AU235" s="57">
        <f t="shared" si="189"/>
        <v>-102.27598898584758</v>
      </c>
      <c r="AV235" s="26">
        <f t="shared" si="190"/>
        <v>1.8104399574480608E-9</v>
      </c>
      <c r="AW235" s="26">
        <f t="shared" si="191"/>
        <v>1.1698296708502383E-3</v>
      </c>
      <c r="AX235" s="27">
        <f t="shared" si="192"/>
        <v>-1.8104399578254191E-9</v>
      </c>
      <c r="AY235" s="26">
        <f t="shared" si="193"/>
        <v>-1.1698296708502383E-3</v>
      </c>
      <c r="AZ235" s="28">
        <f t="shared" si="194"/>
        <v>-3.7735834788061926E-19</v>
      </c>
      <c r="BA235" s="29">
        <f t="shared" si="195"/>
        <v>0</v>
      </c>
      <c r="BB235" s="5">
        <f t="shared" si="142"/>
        <v>-1.3221880876499927E-2</v>
      </c>
      <c r="BC235" s="5">
        <f t="shared" si="143"/>
        <v>-106.39661926862978</v>
      </c>
      <c r="BD235" s="5">
        <f t="shared" si="196"/>
        <v>73.603380731370223</v>
      </c>
      <c r="BE235" s="31"/>
      <c r="BF235" s="40">
        <f t="shared" si="197"/>
        <v>0</v>
      </c>
      <c r="BG235" s="40">
        <f t="shared" si="198"/>
        <v>-106</v>
      </c>
      <c r="BH235" s="40">
        <f t="shared" si="199"/>
        <v>74</v>
      </c>
      <c r="BL235" s="26">
        <f t="shared" si="136"/>
        <v>-1.143558306583242E-4</v>
      </c>
      <c r="BM235" s="26">
        <f t="shared" si="137"/>
        <v>-0.29400768347161527</v>
      </c>
      <c r="BO235" s="238" t="str">
        <f t="shared" si="144"/>
        <v>20417.3794466953i</v>
      </c>
      <c r="BP235" s="238" t="str">
        <f t="shared" si="145"/>
        <v>0.99555661543695-0.0665894399506054i</v>
      </c>
      <c r="BQ235" s="238">
        <f t="shared" si="146"/>
        <v>-1.9294514977393915E-2</v>
      </c>
      <c r="BR235" s="238">
        <f t="shared" si="147"/>
        <v>-3.8266225993105816</v>
      </c>
    </row>
    <row r="236" spans="1:70" x14ac:dyDescent="0.3">
      <c r="V236" s="24">
        <v>3.32</v>
      </c>
      <c r="W236" s="32">
        <f t="shared" si="174"/>
        <v>20892.961308540398</v>
      </c>
      <c r="X236" s="25">
        <f t="shared" si="138"/>
        <v>31.048525809863797</v>
      </c>
      <c r="Y236" s="26">
        <f t="shared" si="175"/>
        <v>-27.141452647705144</v>
      </c>
      <c r="Z236" s="26">
        <f t="shared" si="176"/>
        <v>-87.481221991065951</v>
      </c>
      <c r="AA236" s="26">
        <f t="shared" si="177"/>
        <v>3.3077982939483358E-2</v>
      </c>
      <c r="AB236" s="26">
        <f t="shared" si="178"/>
        <v>-4.9971720405818685</v>
      </c>
      <c r="AC236" s="26">
        <f t="shared" si="179"/>
        <v>3.6223265453188465E-5</v>
      </c>
      <c r="AD236" s="26">
        <f t="shared" si="180"/>
        <v>0.1654717935117154</v>
      </c>
      <c r="AE236" s="26">
        <f t="shared" si="181"/>
        <v>3.9401873683635897</v>
      </c>
      <c r="AF236" s="26">
        <f t="shared" si="182"/>
        <v>-92.31292223813611</v>
      </c>
      <c r="AG236" s="26">
        <f t="shared" si="131"/>
        <v>63.934760580666506</v>
      </c>
      <c r="AH236" s="26">
        <f t="shared" si="183"/>
        <v>-96.386318690010881</v>
      </c>
      <c r="AI236" s="26">
        <f t="shared" si="184"/>
        <v>-89.999131426254152</v>
      </c>
      <c r="AJ236" s="26">
        <f t="shared" si="185"/>
        <v>28.390493063521909</v>
      </c>
      <c r="AK236" s="26">
        <f t="shared" si="186"/>
        <v>87.818762835665751</v>
      </c>
      <c r="AL236" s="27">
        <f t="shared" si="187"/>
        <v>-7.4204211515346757E-2</v>
      </c>
      <c r="AM236" s="26">
        <f t="shared" si="188"/>
        <v>-7.4787016880730093</v>
      </c>
      <c r="AN236" s="26">
        <f t="shared" si="132"/>
        <v>-4.8165533525236379E-4</v>
      </c>
      <c r="AO236" s="26">
        <f t="shared" si="133"/>
        <v>-0.60338519601011575</v>
      </c>
      <c r="AP236" s="26">
        <f t="shared" si="139"/>
        <v>-4.1357509126730658</v>
      </c>
      <c r="AQ236" s="26">
        <f t="shared" si="140"/>
        <v>-10.262455474671526</v>
      </c>
      <c r="AR236" s="25">
        <f t="shared" si="134"/>
        <v>18.562359853877492</v>
      </c>
      <c r="AS236" s="25">
        <f t="shared" si="135"/>
        <v>-26.946600306339011</v>
      </c>
      <c r="AT236" s="56">
        <f t="shared" si="141"/>
        <v>-0.19556354430947609</v>
      </c>
      <c r="AU236" s="57">
        <f t="shared" si="189"/>
        <v>-102.57537771280764</v>
      </c>
      <c r="AV236" s="26">
        <f t="shared" si="190"/>
        <v>1.8957636516704921E-9</v>
      </c>
      <c r="AW236" s="26">
        <f t="shared" si="191"/>
        <v>1.1970785043353095E-3</v>
      </c>
      <c r="AX236" s="27">
        <f t="shared" si="192"/>
        <v>-1.8957636520842573E-9</v>
      </c>
      <c r="AY236" s="26">
        <f t="shared" si="193"/>
        <v>-1.1970785043353095E-3</v>
      </c>
      <c r="AZ236" s="28">
        <f t="shared" si="194"/>
        <v>-4.137652549760688E-19</v>
      </c>
      <c r="BA236" s="29">
        <f t="shared" si="195"/>
        <v>0</v>
      </c>
      <c r="BB236" s="5">
        <f t="shared" si="142"/>
        <v>-0.21588501525851203</v>
      </c>
      <c r="BC236" s="5">
        <f t="shared" si="143"/>
        <v>-106.79171751464796</v>
      </c>
      <c r="BD236" s="5">
        <f t="shared" si="196"/>
        <v>73.208282485352044</v>
      </c>
      <c r="BE236" s="31"/>
      <c r="BF236" s="40">
        <f t="shared" si="197"/>
        <v>0</v>
      </c>
      <c r="BG236" s="40">
        <f t="shared" si="198"/>
        <v>-107</v>
      </c>
      <c r="BH236" s="40">
        <f t="shared" si="199"/>
        <v>73</v>
      </c>
      <c r="BL236" s="26">
        <f t="shared" si="136"/>
        <v>-1.1974518061862464E-4</v>
      </c>
      <c r="BM236" s="26">
        <f t="shared" si="137"/>
        <v>-0.30085587772432792</v>
      </c>
      <c r="BO236" s="238" t="str">
        <f t="shared" si="144"/>
        <v>20892.9613085404i</v>
      </c>
      <c r="BP236" s="238" t="str">
        <f t="shared" si="145"/>
        <v>0.995348177003367-0.0681262746726698i</v>
      </c>
      <c r="BQ236" s="238">
        <f t="shared" si="146"/>
        <v>-2.0201725768417313E-2</v>
      </c>
      <c r="BR236" s="238">
        <f t="shared" si="147"/>
        <v>-3.9154839241159878</v>
      </c>
    </row>
    <row r="237" spans="1:70" x14ac:dyDescent="0.3">
      <c r="V237" s="24">
        <v>3.33</v>
      </c>
      <c r="W237" s="30">
        <f t="shared" si="174"/>
        <v>21379.620895022344</v>
      </c>
      <c r="X237" s="25">
        <f t="shared" si="138"/>
        <v>31.048525809863797</v>
      </c>
      <c r="Y237" s="26">
        <f t="shared" si="175"/>
        <v>-27.341075125950738</v>
      </c>
      <c r="Z237" s="26">
        <f t="shared" si="176"/>
        <v>-87.538485036881767</v>
      </c>
      <c r="AA237" s="26">
        <f t="shared" si="177"/>
        <v>3.4630700952810907E-2</v>
      </c>
      <c r="AB237" s="26">
        <f t="shared" si="178"/>
        <v>-5.1129611209954762</v>
      </c>
      <c r="AC237" s="26">
        <f t="shared" si="179"/>
        <v>3.7930407903590812E-5</v>
      </c>
      <c r="AD237" s="26">
        <f t="shared" si="180"/>
        <v>0.16932610453417468</v>
      </c>
      <c r="AE237" s="26">
        <f t="shared" si="181"/>
        <v>3.7421193152737735</v>
      </c>
      <c r="AF237" s="26">
        <f t="shared" si="182"/>
        <v>-92.482120053343067</v>
      </c>
      <c r="AG237" s="26">
        <f t="shared" si="131"/>
        <v>63.934760580666506</v>
      </c>
      <c r="AH237" s="26">
        <f t="shared" si="183"/>
        <v>-96.586318689965964</v>
      </c>
      <c r="AI237" s="26">
        <f t="shared" si="184"/>
        <v>-89.999151197406391</v>
      </c>
      <c r="AJ237" s="26">
        <f t="shared" si="185"/>
        <v>28.590209902661691</v>
      </c>
      <c r="AK237" s="26">
        <f t="shared" si="186"/>
        <v>87.868367519411578</v>
      </c>
      <c r="AL237" s="27">
        <f t="shared" si="187"/>
        <v>-7.767025792173729E-2</v>
      </c>
      <c r="AM237" s="26">
        <f t="shared" si="188"/>
        <v>-7.6508626630887413</v>
      </c>
      <c r="AN237" s="26">
        <f t="shared" si="132"/>
        <v>-5.0435373383520888E-4</v>
      </c>
      <c r="AO237" s="26">
        <f t="shared" si="133"/>
        <v>-0.61743876702476352</v>
      </c>
      <c r="AP237" s="26">
        <f t="shared" si="139"/>
        <v>-4.1395228182933401</v>
      </c>
      <c r="AQ237" s="26">
        <f t="shared" si="140"/>
        <v>-10.399085108108318</v>
      </c>
      <c r="AR237" s="25">
        <f t="shared" si="134"/>
        <v>18.562359853877492</v>
      </c>
      <c r="AS237" s="25">
        <f t="shared" si="135"/>
        <v>-26.946600306339011</v>
      </c>
      <c r="AT237" s="56">
        <f t="shared" si="141"/>
        <v>-0.39740350301956662</v>
      </c>
      <c r="AU237" s="57">
        <f t="shared" si="189"/>
        <v>-102.88120516145139</v>
      </c>
      <c r="AV237" s="26">
        <f t="shared" si="190"/>
        <v>1.9851085914266943E-9</v>
      </c>
      <c r="AW237" s="26">
        <f t="shared" si="191"/>
        <v>1.2249620446878494E-3</v>
      </c>
      <c r="AX237" s="27">
        <f t="shared" si="192"/>
        <v>-1.9851085918803789E-9</v>
      </c>
      <c r="AY237" s="26">
        <f t="shared" si="193"/>
        <v>-1.2249620446878494E-3</v>
      </c>
      <c r="AZ237" s="28">
        <f t="shared" si="194"/>
        <v>-4.5368457774757164E-19</v>
      </c>
      <c r="BA237" s="29">
        <f t="shared" si="195"/>
        <v>0</v>
      </c>
      <c r="BB237" s="5">
        <f t="shared" si="142"/>
        <v>-0.41868038055061951</v>
      </c>
      <c r="BC237" s="5">
        <f t="shared" si="143"/>
        <v>-107.19546444425279</v>
      </c>
      <c r="BD237" s="5">
        <f t="shared" si="196"/>
        <v>72.804535555747208</v>
      </c>
      <c r="BE237" s="41"/>
      <c r="BF237" s="40">
        <f t="shared" si="197"/>
        <v>0</v>
      </c>
      <c r="BG237" s="40">
        <f t="shared" si="198"/>
        <v>-107</v>
      </c>
      <c r="BH237" s="40">
        <f t="shared" si="199"/>
        <v>73</v>
      </c>
      <c r="BL237" s="26">
        <f t="shared" si="136"/>
        <v>-1.2538851564933076E-4</v>
      </c>
      <c r="BM237" s="26">
        <f t="shared" si="137"/>
        <v>-0.30786357801261299</v>
      </c>
      <c r="BO237" s="238" t="str">
        <f t="shared" si="144"/>
        <v>21379.6208950223i</v>
      </c>
      <c r="BP237" s="238" t="str">
        <f t="shared" si="145"/>
        <v>0.99513000847386-0.069697895488635i</v>
      </c>
      <c r="BQ237" s="238">
        <f t="shared" si="146"/>
        <v>-2.1151489015403604E-2</v>
      </c>
      <c r="BR237" s="238">
        <f t="shared" si="147"/>
        <v>-4.0063957047887939</v>
      </c>
    </row>
    <row r="238" spans="1:70" s="55" customFormat="1" x14ac:dyDescent="0.3">
      <c r="A238"/>
      <c r="B238"/>
      <c r="V238" s="24">
        <v>3.34</v>
      </c>
      <c r="W238" s="32">
        <f t="shared" si="174"/>
        <v>21877.616239495528</v>
      </c>
      <c r="X238" s="25">
        <f t="shared" si="138"/>
        <v>31.048525809863797</v>
      </c>
      <c r="Y238" s="26">
        <f t="shared" si="175"/>
        <v>-27.540714564836843</v>
      </c>
      <c r="Z238" s="26">
        <f t="shared" si="176"/>
        <v>-87.594449371583892</v>
      </c>
      <c r="AA238" s="26">
        <f t="shared" si="177"/>
        <v>3.6256001532297591E-2</v>
      </c>
      <c r="AB238" s="26">
        <f t="shared" si="178"/>
        <v>-5.2314039351738115</v>
      </c>
      <c r="AC238" s="26">
        <f t="shared" si="179"/>
        <v>3.9718004781748593E-5</v>
      </c>
      <c r="AD238" s="26">
        <f t="shared" si="180"/>
        <v>0.17327019240677638</v>
      </c>
      <c r="AE238" s="26">
        <f t="shared" si="181"/>
        <v>3.5441069645640328</v>
      </c>
      <c r="AF238" s="26">
        <f t="shared" si="182"/>
        <v>-92.652583114350932</v>
      </c>
      <c r="AG238" s="26">
        <f t="shared" si="131"/>
        <v>63.934760580666506</v>
      </c>
      <c r="AH238" s="26">
        <f t="shared" si="183"/>
        <v>-96.786318689923064</v>
      </c>
      <c r="AI238" s="26">
        <f t="shared" si="184"/>
        <v>-89.999170518512287</v>
      </c>
      <c r="AJ238" s="26">
        <f t="shared" si="185"/>
        <v>28.789939468903984</v>
      </c>
      <c r="AK238" s="26">
        <f t="shared" si="186"/>
        <v>87.916846152113976</v>
      </c>
      <c r="AL238" s="27">
        <f t="shared" si="187"/>
        <v>-8.1296691672750318E-2</v>
      </c>
      <c r="AM238" s="26">
        <f t="shared" si="188"/>
        <v>-7.8268900002414963</v>
      </c>
      <c r="AN238" s="26">
        <f t="shared" si="132"/>
        <v>-5.2812174783509387E-4</v>
      </c>
      <c r="AO238" s="26">
        <f t="shared" si="133"/>
        <v>-0.631819610834773</v>
      </c>
      <c r="AP238" s="26">
        <f t="shared" si="139"/>
        <v>-4.143443453773159</v>
      </c>
      <c r="AQ238" s="26">
        <f t="shared" si="140"/>
        <v>-10.54103397747458</v>
      </c>
      <c r="AR238" s="25">
        <f t="shared" si="134"/>
        <v>18.562359853877492</v>
      </c>
      <c r="AS238" s="25">
        <f t="shared" si="135"/>
        <v>-26.946600306339011</v>
      </c>
      <c r="AT238" s="56">
        <f t="shared" si="141"/>
        <v>-0.59933648920912619</v>
      </c>
      <c r="AU238" s="57">
        <f t="shared" si="189"/>
        <v>-103.19361709182552</v>
      </c>
      <c r="AV238" s="26">
        <f t="shared" si="190"/>
        <v>2.0786637848999427E-9</v>
      </c>
      <c r="AW238" s="26">
        <f t="shared" si="191"/>
        <v>1.2534950761299783E-3</v>
      </c>
      <c r="AX238" s="27">
        <f t="shared" si="192"/>
        <v>-2.078663785397398E-9</v>
      </c>
      <c r="AY238" s="26">
        <f t="shared" si="193"/>
        <v>-1.2534950761299783E-3</v>
      </c>
      <c r="AZ238" s="28">
        <f t="shared" si="194"/>
        <v>-4.9745525345112138E-19</v>
      </c>
      <c r="BA238" s="29">
        <f t="shared" si="195"/>
        <v>0</v>
      </c>
      <c r="BB238" s="5">
        <f t="shared" si="142"/>
        <v>-0.62161357767342984</v>
      </c>
      <c r="BC238" s="5">
        <f t="shared" si="143"/>
        <v>-107.6080559157913</v>
      </c>
      <c r="BD238" s="5">
        <f t="shared" si="196"/>
        <v>72.391944084208703</v>
      </c>
      <c r="BE238" s="31"/>
      <c r="BF238" s="40">
        <f t="shared" si="197"/>
        <v>-1</v>
      </c>
      <c r="BG238" s="40">
        <f t="shared" si="198"/>
        <v>-108</v>
      </c>
      <c r="BH238" s="40">
        <f t="shared" si="199"/>
        <v>72</v>
      </c>
      <c r="BL238" s="26">
        <f t="shared" si="136"/>
        <v>-1.3129780500896373E-4</v>
      </c>
      <c r="BM238" s="26">
        <f t="shared" si="137"/>
        <v>-0.31503449907280651</v>
      </c>
      <c r="BO238" s="238" t="str">
        <f t="shared" si="144"/>
        <v>21877.6162394955i</v>
      </c>
      <c r="BP238" s="238" t="str">
        <f t="shared" si="145"/>
        <v>0.99490166021787-0.0713050411278261i</v>
      </c>
      <c r="BQ238" s="238">
        <f t="shared" si="146"/>
        <v>-2.2145790659294628E-2</v>
      </c>
      <c r="BR238" s="238">
        <f t="shared" si="147"/>
        <v>-4.0994043248929737</v>
      </c>
    </row>
    <row r="239" spans="1:70" x14ac:dyDescent="0.3">
      <c r="V239" s="24">
        <v>3.35</v>
      </c>
      <c r="W239" s="32">
        <f t="shared" si="174"/>
        <v>22387.211385683418</v>
      </c>
      <c r="X239" s="25">
        <f t="shared" si="138"/>
        <v>31.048525809863797</v>
      </c>
      <c r="Y239" s="26">
        <f t="shared" si="175"/>
        <v>-27.740370203700024</v>
      </c>
      <c r="Z239" s="26">
        <f t="shared" si="176"/>
        <v>-87.649144240811651</v>
      </c>
      <c r="AA239" s="26">
        <f t="shared" si="177"/>
        <v>3.7957248493947993E-2</v>
      </c>
      <c r="AB239" s="26">
        <f t="shared" si="178"/>
        <v>-5.3525592316097104</v>
      </c>
      <c r="AC239" s="26">
        <f t="shared" si="179"/>
        <v>4.1589847714930226E-5</v>
      </c>
      <c r="AD239" s="26">
        <f t="shared" si="180"/>
        <v>0.17730614818751658</v>
      </c>
      <c r="AE239" s="26">
        <f t="shared" si="181"/>
        <v>3.3461544445054359</v>
      </c>
      <c r="AF239" s="26">
        <f t="shared" si="182"/>
        <v>-92.824397324233843</v>
      </c>
      <c r="AG239" s="26">
        <f t="shared" si="131"/>
        <v>63.934760580666506</v>
      </c>
      <c r="AH239" s="26">
        <f t="shared" si="183"/>
        <v>-96.986318689882097</v>
      </c>
      <c r="AI239" s="26">
        <f t="shared" si="184"/>
        <v>-89.999189399816117</v>
      </c>
      <c r="AJ239" s="26">
        <f t="shared" si="185"/>
        <v>28.989681190949426</v>
      </c>
      <c r="AK239" s="26">
        <f t="shared" si="186"/>
        <v>87.964224159978414</v>
      </c>
      <c r="AL239" s="27">
        <f t="shared" si="187"/>
        <v>-8.5090791208743882E-2</v>
      </c>
      <c r="AM239" s="26">
        <f t="shared" si="188"/>
        <v>-8.006863732707874</v>
      </c>
      <c r="AN239" s="26">
        <f t="shared" si="132"/>
        <v>-5.5300977440838207E-4</v>
      </c>
      <c r="AO239" s="26">
        <f t="shared" si="133"/>
        <v>-0.64653534510206567</v>
      </c>
      <c r="AP239" s="26">
        <f t="shared" si="139"/>
        <v>-4.1475207192493171</v>
      </c>
      <c r="AQ239" s="26">
        <f t="shared" si="140"/>
        <v>-10.688364317647643</v>
      </c>
      <c r="AR239" s="25">
        <f t="shared" si="134"/>
        <v>18.562359853877492</v>
      </c>
      <c r="AS239" s="25">
        <f t="shared" si="135"/>
        <v>-26.946600306339011</v>
      </c>
      <c r="AT239" s="56">
        <f t="shared" si="141"/>
        <v>-0.80136627474388122</v>
      </c>
      <c r="AU239" s="57">
        <f t="shared" si="189"/>
        <v>-103.51276164188148</v>
      </c>
      <c r="AV239" s="26">
        <f t="shared" si="190"/>
        <v>2.1766298122030942E-9</v>
      </c>
      <c r="AW239" s="26">
        <f t="shared" si="191"/>
        <v>1.2826927272525936E-3</v>
      </c>
      <c r="AX239" s="27">
        <f t="shared" si="192"/>
        <v>-2.1766298127485441E-9</v>
      </c>
      <c r="AY239" s="26">
        <f t="shared" si="193"/>
        <v>-1.2826927272525936E-3</v>
      </c>
      <c r="AZ239" s="28">
        <f t="shared" si="194"/>
        <v>-5.4544992695267315E-19</v>
      </c>
      <c r="BA239" s="29">
        <f t="shared" si="195"/>
        <v>0</v>
      </c>
      <c r="BB239" s="5">
        <f t="shared" si="142"/>
        <v>-0.82469046869495566</v>
      </c>
      <c r="BC239" s="5">
        <f t="shared" si="143"/>
        <v>-108.02969123498013</v>
      </c>
      <c r="BD239" s="5">
        <f t="shared" si="196"/>
        <v>71.970308765019865</v>
      </c>
      <c r="BE239" s="31"/>
      <c r="BF239" s="40">
        <f t="shared" si="197"/>
        <v>-1</v>
      </c>
      <c r="BG239" s="40">
        <f t="shared" si="198"/>
        <v>-108</v>
      </c>
      <c r="BH239" s="40">
        <f t="shared" si="199"/>
        <v>72</v>
      </c>
      <c r="BL239" s="26">
        <f t="shared" si="136"/>
        <v>-1.3748558197538828E-4</v>
      </c>
      <c r="BM239" s="26">
        <f t="shared" si="137"/>
        <v>-0.32237244212305155</v>
      </c>
      <c r="BO239" s="238" t="str">
        <f t="shared" si="144"/>
        <v>22387.2113856834i</v>
      </c>
      <c r="BP239" s="238" t="str">
        <f t="shared" si="145"/>
        <v>0.994662662266532-0.0729484625057313i</v>
      </c>
      <c r="BQ239" s="238">
        <f t="shared" si="146"/>
        <v>-2.3186708369099064E-2</v>
      </c>
      <c r="BR239" s="238">
        <f t="shared" si="147"/>
        <v>-4.1945571509755988</v>
      </c>
    </row>
    <row r="240" spans="1:70" x14ac:dyDescent="0.3">
      <c r="A240" s="55"/>
      <c r="B240" s="55"/>
      <c r="V240" s="24">
        <v>3.36</v>
      </c>
      <c r="W240" s="30">
        <f t="shared" si="174"/>
        <v>22908.676527677748</v>
      </c>
      <c r="X240" s="25">
        <f t="shared" si="138"/>
        <v>31.048525809863797</v>
      </c>
      <c r="Y240" s="26">
        <f t="shared" si="175"/>
        <v>-27.940041315876115</v>
      </c>
      <c r="Z240" s="26">
        <f t="shared" si="176"/>
        <v>-87.702598245546312</v>
      </c>
      <c r="AA240" s="26">
        <f t="shared" si="177"/>
        <v>3.9737958768107304E-2</v>
      </c>
      <c r="AB240" s="26">
        <f t="shared" si="178"/>
        <v>-5.4764869122215458</v>
      </c>
      <c r="AC240" s="26">
        <f t="shared" si="179"/>
        <v>4.3549907025311723E-5</v>
      </c>
      <c r="AD240" s="26">
        <f t="shared" si="180"/>
        <v>0.181436111633272</v>
      </c>
      <c r="AE240" s="26">
        <f t="shared" si="181"/>
        <v>3.1482660026628144</v>
      </c>
      <c r="AF240" s="26">
        <f t="shared" si="182"/>
        <v>-92.997649046134583</v>
      </c>
      <c r="AG240" s="26">
        <f t="shared" si="131"/>
        <v>63.934760580666506</v>
      </c>
      <c r="AH240" s="26">
        <f t="shared" si="183"/>
        <v>-97.186318689842977</v>
      </c>
      <c r="AI240" s="26">
        <f t="shared" si="184"/>
        <v>-89.99920785132899</v>
      </c>
      <c r="AJ240" s="26">
        <f t="shared" si="185"/>
        <v>29.189434523078294</v>
      </c>
      <c r="AK240" s="26">
        <f t="shared" si="186"/>
        <v>88.010526404139497</v>
      </c>
      <c r="AL240" s="27">
        <f t="shared" si="187"/>
        <v>-8.9060151729221937E-2</v>
      </c>
      <c r="AM240" s="26">
        <f t="shared" si="188"/>
        <v>-8.1908650714738638</v>
      </c>
      <c r="AN240" s="26">
        <f t="shared" si="132"/>
        <v>-5.7907058467360694E-4</v>
      </c>
      <c r="AO240" s="26">
        <f t="shared" si="133"/>
        <v>-0.66159376453339758</v>
      </c>
      <c r="AP240" s="26">
        <f t="shared" si="139"/>
        <v>-4.151762808412073</v>
      </c>
      <c r="AQ240" s="26">
        <f t="shared" si="140"/>
        <v>-10.841140283196754</v>
      </c>
      <c r="AR240" s="25">
        <f t="shared" si="134"/>
        <v>18.562359853877492</v>
      </c>
      <c r="AS240" s="25">
        <f t="shared" si="135"/>
        <v>-26.946600306339011</v>
      </c>
      <c r="AT240" s="56">
        <f t="shared" si="141"/>
        <v>-1.0034968057492586</v>
      </c>
      <c r="AU240" s="57">
        <f t="shared" si="189"/>
        <v>-103.83878932933133</v>
      </c>
      <c r="AV240" s="26">
        <f t="shared" si="190"/>
        <v>2.2792111107588545E-9</v>
      </c>
      <c r="AW240" s="26">
        <f t="shared" si="191"/>
        <v>1.3125704790367331E-3</v>
      </c>
      <c r="AX240" s="27">
        <f t="shared" si="192"/>
        <v>-2.2792111113569284E-9</v>
      </c>
      <c r="AY240" s="26">
        <f t="shared" si="193"/>
        <v>-1.3125704790367331E-3</v>
      </c>
      <c r="AZ240" s="28">
        <f t="shared" si="194"/>
        <v>-5.9807391675237794E-19</v>
      </c>
      <c r="BA240" s="29">
        <f t="shared" si="195"/>
        <v>0</v>
      </c>
      <c r="BB240" s="5">
        <f t="shared" si="142"/>
        <v>-1.0279171864066645</v>
      </c>
      <c r="BC240" s="5">
        <f t="shared" si="143"/>
        <v>-108.46057317483448</v>
      </c>
      <c r="BD240" s="5">
        <f t="shared" si="196"/>
        <v>71.539426825165521</v>
      </c>
      <c r="BE240" s="41"/>
      <c r="BF240" s="40">
        <f t="shared" si="197"/>
        <v>-1</v>
      </c>
      <c r="BG240" s="40">
        <f t="shared" si="198"/>
        <v>-108</v>
      </c>
      <c r="BH240" s="40">
        <f t="shared" si="199"/>
        <v>72</v>
      </c>
      <c r="BL240" s="26">
        <f t="shared" si="136"/>
        <v>-1.4396497043957617E-4</v>
      </c>
      <c r="BM240" s="26">
        <f t="shared" si="137"/>
        <v>-0.32988129687445822</v>
      </c>
      <c r="BO240" s="238" t="str">
        <f t="shared" si="144"/>
        <v>22908.6765276777i</v>
      </c>
      <c r="BP240" s="238" t="str">
        <f t="shared" si="145"/>
        <v>0.99441252343492-0.0746289226602765i</v>
      </c>
      <c r="BQ240" s="238">
        <f t="shared" si="146"/>
        <v>-2.4276415686966347E-2</v>
      </c>
      <c r="BR240" s="238">
        <f t="shared" si="147"/>
        <v>-4.2919025486286779</v>
      </c>
    </row>
    <row r="241" spans="22:70" x14ac:dyDescent="0.3">
      <c r="V241" s="24">
        <v>3.37</v>
      </c>
      <c r="W241" s="32">
        <f t="shared" si="174"/>
        <v>23442.288153199239</v>
      </c>
      <c r="X241" s="25">
        <f t="shared" si="138"/>
        <v>31.048525809863797</v>
      </c>
      <c r="Y241" s="26">
        <f t="shared" si="175"/>
        <v>-28.139727207190759</v>
      </c>
      <c r="Z241" s="26">
        <f t="shared" si="176"/>
        <v>-87.754839355388711</v>
      </c>
      <c r="AA241" s="26">
        <f t="shared" si="177"/>
        <v>4.1601809103337453E-2</v>
      </c>
      <c r="AB241" s="26">
        <f t="shared" si="178"/>
        <v>-5.6032480443475947</v>
      </c>
      <c r="AC241" s="26">
        <f t="shared" si="179"/>
        <v>4.5602340134423612E-5</v>
      </c>
      <c r="AD241" s="26">
        <f t="shared" si="180"/>
        <v>0.18566227233356414</v>
      </c>
      <c r="AE241" s="26">
        <f t="shared" si="181"/>
        <v>2.9504460141165096</v>
      </c>
      <c r="AF241" s="26">
        <f t="shared" si="182"/>
        <v>-93.172425127402747</v>
      </c>
      <c r="AG241" s="26">
        <f t="shared" si="131"/>
        <v>63.934760580666506</v>
      </c>
      <c r="AH241" s="26">
        <f t="shared" si="183"/>
        <v>-97.38631868980562</v>
      </c>
      <c r="AI241" s="26">
        <f t="shared" si="184"/>
        <v>-89.999225882834153</v>
      </c>
      <c r="AJ241" s="26">
        <f t="shared" si="185"/>
        <v>29.389198944010996</v>
      </c>
      <c r="AK241" s="26">
        <f t="shared" si="186"/>
        <v>88.055777192613462</v>
      </c>
      <c r="AL241" s="27">
        <f t="shared" si="187"/>
        <v>-9.3212697700918223E-2</v>
      </c>
      <c r="AM241" s="26">
        <f t="shared" si="188"/>
        <v>-8.378976387291857</v>
      </c>
      <c r="AN241" s="26">
        <f t="shared" si="132"/>
        <v>-6.0635943547475099E-4</v>
      </c>
      <c r="AO241" s="26">
        <f t="shared" si="133"/>
        <v>-0.67700284497615515</v>
      </c>
      <c r="AP241" s="26">
        <f t="shared" si="139"/>
        <v>-4.1561782222645114</v>
      </c>
      <c r="AQ241" s="26">
        <f t="shared" si="140"/>
        <v>-10.999427922488703</v>
      </c>
      <c r="AR241" s="25">
        <f t="shared" si="134"/>
        <v>18.562359853877492</v>
      </c>
      <c r="AS241" s="25">
        <f t="shared" si="135"/>
        <v>-26.946600306339011</v>
      </c>
      <c r="AT241" s="56">
        <f t="shared" si="141"/>
        <v>-1.2057322081480017</v>
      </c>
      <c r="AU241" s="57">
        <f t="shared" si="189"/>
        <v>-104.17185304989145</v>
      </c>
      <c r="AV241" s="26">
        <f t="shared" si="190"/>
        <v>2.3866256185744423E-9</v>
      </c>
      <c r="AW241" s="26">
        <f t="shared" si="191"/>
        <v>1.3431441730618078E-3</v>
      </c>
      <c r="AX241" s="27">
        <f t="shared" si="192"/>
        <v>-2.3866256192302158E-9</v>
      </c>
      <c r="AY241" s="26">
        <f t="shared" si="193"/>
        <v>-1.3431441730618078E-3</v>
      </c>
      <c r="AZ241" s="28">
        <f t="shared" si="194"/>
        <v>-6.5577348679070811E-19</v>
      </c>
      <c r="BA241" s="29">
        <f t="shared" si="195"/>
        <v>0</v>
      </c>
      <c r="BB241" s="5">
        <f t="shared" si="142"/>
        <v>-1.2313001442124119</v>
      </c>
      <c r="BC241" s="5">
        <f t="shared" si="143"/>
        <v>-108.90090799193284</v>
      </c>
      <c r="BD241" s="5">
        <f t="shared" si="196"/>
        <v>71.09909200806716</v>
      </c>
      <c r="BE241" s="31"/>
      <c r="BF241" s="40">
        <f t="shared" si="197"/>
        <v>-1</v>
      </c>
      <c r="BG241" s="40">
        <f t="shared" si="198"/>
        <v>-109</v>
      </c>
      <c r="BH241" s="40">
        <f t="shared" si="199"/>
        <v>71</v>
      </c>
      <c r="BL241" s="26">
        <f t="shared" si="136"/>
        <v>-1.5074971271117175E-4</v>
      </c>
      <c r="BM241" s="26">
        <f t="shared" si="137"/>
        <v>-0.33756504358888562</v>
      </c>
      <c r="BO241" s="238" t="str">
        <f t="shared" si="144"/>
        <v>23442.2881531992i</v>
      </c>
      <c r="BP241" s="238" t="str">
        <f t="shared" si="145"/>
        <v>0.99415073041051-0.0763471966631408i</v>
      </c>
      <c r="BQ241" s="238">
        <f t="shared" si="146"/>
        <v>-2.5417186351698973E-2</v>
      </c>
      <c r="BR241" s="238">
        <f t="shared" si="147"/>
        <v>-4.3914898984525008</v>
      </c>
    </row>
    <row r="242" spans="22:70" x14ac:dyDescent="0.3">
      <c r="V242" s="24">
        <v>3.38</v>
      </c>
      <c r="W242" s="32">
        <f t="shared" si="174"/>
        <v>23988.32919019492</v>
      </c>
      <c r="X242" s="25">
        <f t="shared" si="138"/>
        <v>31.048525809863797</v>
      </c>
      <c r="Y242" s="26">
        <f t="shared" si="175"/>
        <v>-28.33942721451599</v>
      </c>
      <c r="Z242" s="26">
        <f t="shared" si="176"/>
        <v>-87.805894921626958</v>
      </c>
      <c r="AA242" s="26">
        <f t="shared" si="177"/>
        <v>4.3552643038382549E-2</v>
      </c>
      <c r="AB242" s="26">
        <f t="shared" si="178"/>
        <v>-5.7329048720162277</v>
      </c>
      <c r="AC242" s="26">
        <f t="shared" si="179"/>
        <v>4.7751500397626869E-5</v>
      </c>
      <c r="AD242" s="26">
        <f t="shared" si="180"/>
        <v>0.18998687087068755</v>
      </c>
      <c r="AE242" s="26">
        <f t="shared" si="181"/>
        <v>2.7526989898865879</v>
      </c>
      <c r="AF242" s="26">
        <f t="shared" si="182"/>
        <v>-93.34881292277251</v>
      </c>
      <c r="AG242" s="26">
        <f t="shared" si="131"/>
        <v>63.934760580666506</v>
      </c>
      <c r="AH242" s="26">
        <f t="shared" si="183"/>
        <v>-97.586318689769925</v>
      </c>
      <c r="AI242" s="26">
        <f t="shared" si="184"/>
        <v>-89.99924350389216</v>
      </c>
      <c r="AJ242" s="26">
        <f t="shared" si="185"/>
        <v>29.588973955818673</v>
      </c>
      <c r="AK242" s="26">
        <f t="shared" si="186"/>
        <v>88.100000292038658</v>
      </c>
      <c r="AL242" s="27">
        <f t="shared" si="187"/>
        <v>-9.7556695738074406E-2</v>
      </c>
      <c r="AM242" s="26">
        <f t="shared" si="188"/>
        <v>-8.5712811893841732</v>
      </c>
      <c r="AN242" s="26">
        <f t="shared" si="132"/>
        <v>-6.3493418641279251E-4</v>
      </c>
      <c r="AO242" s="26">
        <f t="shared" si="133"/>
        <v>-0.69277074760753377</v>
      </c>
      <c r="AP242" s="26">
        <f t="shared" si="139"/>
        <v>-4.1607757832092327</v>
      </c>
      <c r="AQ242" s="26">
        <f t="shared" si="140"/>
        <v>-11.16329514884521</v>
      </c>
      <c r="AR242" s="25">
        <f t="shared" si="134"/>
        <v>18.562359853877492</v>
      </c>
      <c r="AS242" s="25">
        <f t="shared" si="135"/>
        <v>-26.946600306339011</v>
      </c>
      <c r="AT242" s="56">
        <f t="shared" si="141"/>
        <v>-1.4080767933226448</v>
      </c>
      <c r="AU242" s="57">
        <f t="shared" si="189"/>
        <v>-104.51210807161772</v>
      </c>
      <c r="AV242" s="26">
        <f t="shared" si="190"/>
        <v>2.4991047742415834E-9</v>
      </c>
      <c r="AW242" s="26">
        <f t="shared" si="191"/>
        <v>1.3744300199050109E-3</v>
      </c>
      <c r="AX242" s="27">
        <f t="shared" si="192"/>
        <v>-2.4991047749606254E-9</v>
      </c>
      <c r="AY242" s="26">
        <f t="shared" si="193"/>
        <v>-1.3744300199050109E-3</v>
      </c>
      <c r="AZ242" s="28">
        <f t="shared" si="194"/>
        <v>-7.1904205030305154E-19</v>
      </c>
      <c r="BA242" s="29">
        <f t="shared" si="195"/>
        <v>0</v>
      </c>
      <c r="BB242" s="5">
        <f t="shared" si="142"/>
        <v>-1.4348460463289876</v>
      </c>
      <c r="BC242" s="5">
        <f t="shared" si="143"/>
        <v>-109.35090543868814</v>
      </c>
      <c r="BD242" s="5">
        <f t="shared" si="196"/>
        <v>70.649094561311856</v>
      </c>
      <c r="BE242" s="31"/>
      <c r="BF242" s="40">
        <f t="shared" si="197"/>
        <v>-1</v>
      </c>
      <c r="BG242" s="40">
        <f t="shared" si="198"/>
        <v>-109</v>
      </c>
      <c r="BH242" s="40">
        <f t="shared" si="199"/>
        <v>71</v>
      </c>
      <c r="BL242" s="26">
        <f t="shared" si="136"/>
        <v>-1.5785419867671036E-4</v>
      </c>
      <c r="BM242" s="26">
        <f t="shared" si="137"/>
        <v>-0.34542775518439994</v>
      </c>
      <c r="BO242" s="238" t="str">
        <f t="shared" si="144"/>
        <v>23988.3291901949i</v>
      </c>
      <c r="BP242" s="238" t="str">
        <f t="shared" si="145"/>
        <v>0.993876746806956-0.0781040715040109i</v>
      </c>
      <c r="BQ242" s="238">
        <f t="shared" si="146"/>
        <v>-2.6611398807666227E-2</v>
      </c>
      <c r="BR242" s="238">
        <f t="shared" si="147"/>
        <v>-4.4933696118860258</v>
      </c>
    </row>
    <row r="243" spans="22:70" x14ac:dyDescent="0.3">
      <c r="V243" s="24">
        <v>3.39</v>
      </c>
      <c r="W243" s="30">
        <f t="shared" si="174"/>
        <v>24547.089156850339</v>
      </c>
      <c r="X243" s="25">
        <f t="shared" si="138"/>
        <v>31.048525809863797</v>
      </c>
      <c r="Y243" s="26">
        <f t="shared" si="175"/>
        <v>-28.539140704390174</v>
      </c>
      <c r="Z243" s="26">
        <f t="shared" si="176"/>
        <v>-87.855791690092801</v>
      </c>
      <c r="AA243" s="26">
        <f t="shared" si="177"/>
        <v>4.5594478150387051E-2</v>
      </c>
      <c r="AB243" s="26">
        <f t="shared" si="178"/>
        <v>-5.8655208264105632</v>
      </c>
      <c r="AC243" s="26">
        <f t="shared" si="179"/>
        <v>5.0001946324253251E-5</v>
      </c>
      <c r="AD243" s="26">
        <f t="shared" si="180"/>
        <v>0.19441220000681847</v>
      </c>
      <c r="AE243" s="26">
        <f t="shared" si="181"/>
        <v>2.5550295855703342</v>
      </c>
      <c r="AF243" s="26">
        <f t="shared" si="182"/>
        <v>-93.526900316496537</v>
      </c>
      <c r="AG243" s="26">
        <f t="shared" si="131"/>
        <v>63.934760580666506</v>
      </c>
      <c r="AH243" s="26">
        <f t="shared" si="183"/>
        <v>-97.786318689735879</v>
      </c>
      <c r="AI243" s="26">
        <f t="shared" si="184"/>
        <v>-89.999260723845907</v>
      </c>
      <c r="AJ243" s="26">
        <f t="shared" si="185"/>
        <v>29.788759082881988</v>
      </c>
      <c r="AK243" s="26">
        <f t="shared" si="186"/>
        <v>88.143218939205383</v>
      </c>
      <c r="AL243" s="27">
        <f t="shared" si="187"/>
        <v>-0.10210076785374475</v>
      </c>
      <c r="AM243" s="26">
        <f t="shared" si="188"/>
        <v>-8.767864100662548</v>
      </c>
      <c r="AN243" s="26">
        <f t="shared" si="132"/>
        <v>-6.648554223654562E-4</v>
      </c>
      <c r="AO243" s="26">
        <f t="shared" si="133"/>
        <v>-0.70890582321914908</v>
      </c>
      <c r="AP243" s="26">
        <f t="shared" si="139"/>
        <v>-4.1655646494634953</v>
      </c>
      <c r="AQ243" s="26">
        <f t="shared" si="140"/>
        <v>-11.332811708522222</v>
      </c>
      <c r="AR243" s="25">
        <f t="shared" si="134"/>
        <v>18.562359853877492</v>
      </c>
      <c r="AS243" s="25">
        <f t="shared" si="135"/>
        <v>-26.946600306339011</v>
      </c>
      <c r="AT243" s="56">
        <f t="shared" si="141"/>
        <v>-1.610535063893161</v>
      </c>
      <c r="AU243" s="57">
        <f t="shared" si="189"/>
        <v>-104.85971202501875</v>
      </c>
      <c r="AV243" s="26">
        <f t="shared" si="190"/>
        <v>2.6168838736618494E-9</v>
      </c>
      <c r="AW243" s="26">
        <f t="shared" si="191"/>
        <v>1.406444607736382E-3</v>
      </c>
      <c r="AX243" s="27">
        <f t="shared" si="192"/>
        <v>-2.6168838744502634E-9</v>
      </c>
      <c r="AY243" s="26">
        <f t="shared" si="193"/>
        <v>-1.406444607736382E-3</v>
      </c>
      <c r="AZ243" s="28">
        <f t="shared" si="194"/>
        <v>-7.8841396596511748E-19</v>
      </c>
      <c r="BA243" s="29">
        <f t="shared" si="195"/>
        <v>0</v>
      </c>
      <c r="BB243" s="5">
        <f t="shared" si="142"/>
        <v>-1.63856189829542</v>
      </c>
      <c r="BC243" s="5">
        <f t="shared" si="143"/>
        <v>-109.81077877127581</v>
      </c>
      <c r="BD243" s="5">
        <f t="shared" si="196"/>
        <v>70.189221228724193</v>
      </c>
      <c r="BE243" s="41"/>
      <c r="BF243" s="40">
        <f t="shared" si="197"/>
        <v>-2</v>
      </c>
      <c r="BG243" s="40">
        <f t="shared" si="198"/>
        <v>-110</v>
      </c>
      <c r="BH243" s="40">
        <f t="shared" si="199"/>
        <v>70</v>
      </c>
      <c r="BL243" s="26">
        <f t="shared" si="136"/>
        <v>-1.6529349629126639E-4</v>
      </c>
      <c r="BM243" s="26">
        <f t="shared" si="137"/>
        <v>-0.35347359938951156</v>
      </c>
      <c r="BO243" s="238" t="str">
        <f t="shared" si="144"/>
        <v>24547.0891568503i</v>
      </c>
      <c r="BP243" s="238" t="str">
        <f t="shared" si="145"/>
        <v>0.993590012182323-0.0799003459455463i</v>
      </c>
      <c r="BQ243" s="238">
        <f t="shared" si="146"/>
        <v>-2.7861540905967791E-2</v>
      </c>
      <c r="BR243" s="238">
        <f t="shared" si="147"/>
        <v>-4.5975931468675375</v>
      </c>
    </row>
    <row r="244" spans="22:70" x14ac:dyDescent="0.3">
      <c r="V244" s="24">
        <v>3.4</v>
      </c>
      <c r="W244" s="32">
        <f t="shared" si="174"/>
        <v>25118.864315095812</v>
      </c>
      <c r="X244" s="25">
        <f t="shared" si="138"/>
        <v>31.048525809863797</v>
      </c>
      <c r="Y244" s="26">
        <f t="shared" si="175"/>
        <v>-28.7388670716985</v>
      </c>
      <c r="Z244" s="26">
        <f t="shared" si="176"/>
        <v>-87.904555813806056</v>
      </c>
      <c r="AA244" s="26">
        <f t="shared" si="177"/>
        <v>4.7731513587676008E-2</v>
      </c>
      <c r="AB244" s="26">
        <f t="shared" si="178"/>
        <v>-6.0011605354402739</v>
      </c>
      <c r="AC244" s="26">
        <f t="shared" si="179"/>
        <v>5.2358451248977437E-5</v>
      </c>
      <c r="AD244" s="26">
        <f t="shared" si="180"/>
        <v>0.19894060589872525</v>
      </c>
      <c r="AE244" s="26">
        <f t="shared" si="181"/>
        <v>2.3574426102042216</v>
      </c>
      <c r="AF244" s="26">
        <f t="shared" si="182"/>
        <v>-93.706775743347606</v>
      </c>
      <c r="AG244" s="26">
        <f t="shared" si="131"/>
        <v>63.934760580666506</v>
      </c>
      <c r="AH244" s="26">
        <f t="shared" si="183"/>
        <v>-97.98631868970331</v>
      </c>
      <c r="AI244" s="26">
        <f t="shared" si="184"/>
        <v>-89.999277551825642</v>
      </c>
      <c r="AJ244" s="26">
        <f t="shared" si="185"/>
        <v>29.988553870895849</v>
      </c>
      <c r="AK244" s="26">
        <f t="shared" si="186"/>
        <v>88.185455852375526</v>
      </c>
      <c r="AL244" s="27">
        <f t="shared" si="187"/>
        <v>-0.10685390507945099</v>
      </c>
      <c r="AM244" s="26">
        <f t="shared" si="188"/>
        <v>-8.9688108292213204</v>
      </c>
      <c r="AN244" s="26">
        <f t="shared" si="132"/>
        <v>-6.9618658177692471E-4</v>
      </c>
      <c r="AO244" s="26">
        <f t="shared" si="133"/>
        <v>-0.72541661659913748</v>
      </c>
      <c r="AP244" s="26">
        <f t="shared" si="139"/>
        <v>-4.170554329802183</v>
      </c>
      <c r="AQ244" s="26">
        <f t="shared" si="140"/>
        <v>-11.508049145270574</v>
      </c>
      <c r="AR244" s="25">
        <f t="shared" si="134"/>
        <v>18.562359853877492</v>
      </c>
      <c r="AS244" s="25">
        <f t="shared" si="135"/>
        <v>-26.946600306339011</v>
      </c>
      <c r="AT244" s="56">
        <f t="shared" si="141"/>
        <v>-1.8131117195979614</v>
      </c>
      <c r="AU244" s="57">
        <f t="shared" si="189"/>
        <v>-105.21482488861818</v>
      </c>
      <c r="AV244" s="26">
        <f t="shared" si="190"/>
        <v>2.74021364197625E-9</v>
      </c>
      <c r="AW244" s="26">
        <f t="shared" si="191"/>
        <v>1.4392049111140689E-3</v>
      </c>
      <c r="AX244" s="27">
        <f t="shared" si="192"/>
        <v>-2.7402136428407294E-9</v>
      </c>
      <c r="AY244" s="26">
        <f t="shared" si="193"/>
        <v>-1.4392049111140689E-3</v>
      </c>
      <c r="AZ244" s="28">
        <f t="shared" si="194"/>
        <v>-8.6447942714396252E-19</v>
      </c>
      <c r="BA244" s="29">
        <f t="shared" si="195"/>
        <v>0</v>
      </c>
      <c r="BB244" s="5">
        <f t="shared" si="142"/>
        <v>-1.8424550177866184</v>
      </c>
      <c r="BC244" s="5">
        <f t="shared" si="143"/>
        <v>-110.28074475285086</v>
      </c>
      <c r="BD244" s="5">
        <f t="shared" si="196"/>
        <v>69.719255247149135</v>
      </c>
      <c r="BE244" s="31"/>
      <c r="BF244" s="40">
        <f t="shared" si="197"/>
        <v>-2</v>
      </c>
      <c r="BG244" s="40">
        <f t="shared" si="198"/>
        <v>-110</v>
      </c>
      <c r="BH244" s="40">
        <f t="shared" si="199"/>
        <v>70</v>
      </c>
      <c r="BL244" s="26">
        <f t="shared" si="136"/>
        <v>-1.7308338354439404E-4</v>
      </c>
      <c r="BM244" s="26">
        <f t="shared" si="137"/>
        <v>-0.3617068409473011</v>
      </c>
      <c r="BO244" s="238" t="str">
        <f t="shared" si="144"/>
        <v>25118.8643150958i</v>
      </c>
      <c r="BP244" s="238" t="str">
        <f t="shared" si="145"/>
        <v>0.993289941020926-0.0817368303466727i</v>
      </c>
      <c r="BQ244" s="238">
        <f t="shared" si="146"/>
        <v>-2.9170214805112463E-2</v>
      </c>
      <c r="BR244" s="238">
        <f t="shared" si="147"/>
        <v>-4.70421302328538</v>
      </c>
    </row>
    <row r="245" spans="22:70" x14ac:dyDescent="0.3">
      <c r="V245" s="24">
        <v>3.41</v>
      </c>
      <c r="W245" s="32">
        <f t="shared" si="174"/>
        <v>25703.957827688668</v>
      </c>
      <c r="X245" s="25">
        <f t="shared" si="138"/>
        <v>31.048525809863797</v>
      </c>
      <c r="Y245" s="26">
        <f t="shared" si="175"/>
        <v>-28.938605738411589</v>
      </c>
      <c r="Z245" s="26">
        <f t="shared" si="176"/>
        <v>-87.952212865406281</v>
      </c>
      <c r="AA245" s="26">
        <f t="shared" si="177"/>
        <v>4.9968137895237442E-2</v>
      </c>
      <c r="AB245" s="26">
        <f t="shared" si="178"/>
        <v>-6.1398898323274693</v>
      </c>
      <c r="AC245" s="26">
        <f t="shared" si="179"/>
        <v>5.48260134582716E-5</v>
      </c>
      <c r="AD245" s="26">
        <f t="shared" si="180"/>
        <v>0.20357448934072503</v>
      </c>
      <c r="AE245" s="26">
        <f t="shared" si="181"/>
        <v>2.1599430353609037</v>
      </c>
      <c r="AF245" s="26">
        <f t="shared" si="182"/>
        <v>-93.888528208393026</v>
      </c>
      <c r="AG245" s="26">
        <f t="shared" si="131"/>
        <v>63.934760580666506</v>
      </c>
      <c r="AH245" s="26">
        <f t="shared" si="183"/>
        <v>-98.186318689672248</v>
      </c>
      <c r="AI245" s="26">
        <f t="shared" si="184"/>
        <v>-89.999293996753806</v>
      </c>
      <c r="AJ245" s="26">
        <f t="shared" si="185"/>
        <v>30.1883578859183</v>
      </c>
      <c r="AK245" s="26">
        <f t="shared" si="186"/>
        <v>88.226733242394047</v>
      </c>
      <c r="AL245" s="27">
        <f t="shared" si="187"/>
        <v>-0.11182548144876378</v>
      </c>
      <c r="AM245" s="26">
        <f t="shared" si="188"/>
        <v>-9.1742081358511172</v>
      </c>
      <c r="AN245" s="26">
        <f t="shared" si="132"/>
        <v>-7.289940909820169E-4</v>
      </c>
      <c r="AO245" s="26">
        <f t="shared" si="133"/>
        <v>-0.74231187101386764</v>
      </c>
      <c r="AP245" s="26">
        <f t="shared" si="139"/>
        <v>-4.1757546986271876</v>
      </c>
      <c r="AQ245" s="26">
        <f t="shared" si="140"/>
        <v>-11.689080761224744</v>
      </c>
      <c r="AR245" s="25">
        <f t="shared" si="134"/>
        <v>18.562359853877492</v>
      </c>
      <c r="AS245" s="25">
        <f t="shared" si="135"/>
        <v>-26.946600306339011</v>
      </c>
      <c r="AT245" s="56">
        <f t="shared" si="141"/>
        <v>-2.0158116632662839</v>
      </c>
      <c r="AU245" s="57">
        <f t="shared" si="189"/>
        <v>-105.57760896961777</v>
      </c>
      <c r="AV245" s="26">
        <f t="shared" si="190"/>
        <v>2.8693544476004322E-9</v>
      </c>
      <c r="AW245" s="26">
        <f t="shared" si="191"/>
        <v>1.4727282999844758E-3</v>
      </c>
      <c r="AX245" s="27">
        <f t="shared" si="192"/>
        <v>-2.8693544485483137E-9</v>
      </c>
      <c r="AY245" s="26">
        <f t="shared" si="193"/>
        <v>-1.4727282999844758E-3</v>
      </c>
      <c r="AZ245" s="28">
        <f t="shared" si="194"/>
        <v>-9.4788156676584664E-19</v>
      </c>
      <c r="BA245" s="29">
        <f t="shared" si="195"/>
        <v>0</v>
      </c>
      <c r="BB245" s="5">
        <f t="shared" si="142"/>
        <v>-2.0465330457268189</v>
      </c>
      <c r="BC245" s="5">
        <f t="shared" si="143"/>
        <v>-110.76102365166378</v>
      </c>
      <c r="BD245" s="5">
        <f t="shared" si="196"/>
        <v>69.238976348336223</v>
      </c>
      <c r="BE245" s="31"/>
      <c r="BF245" s="40">
        <f t="shared" si="197"/>
        <v>-2</v>
      </c>
      <c r="BG245" s="40">
        <f t="shared" si="198"/>
        <v>-111</v>
      </c>
      <c r="BH245" s="40">
        <f t="shared" si="199"/>
        <v>69</v>
      </c>
      <c r="BL245" s="26">
        <f t="shared" si="136"/>
        <v>-1.8124038189658008E-4</v>
      </c>
      <c r="BM245" s="26">
        <f t="shared" si="137"/>
        <v>-0.37013184387058462</v>
      </c>
      <c r="BO245" s="238" t="str">
        <f t="shared" si="144"/>
        <v>25703.9578276887i</v>
      </c>
      <c r="BP245" s="238" t="str">
        <f t="shared" si="145"/>
        <v>0.992975921677958-0.0836143464516701i</v>
      </c>
      <c r="BQ245" s="238">
        <f t="shared" si="146"/>
        <v>-3.0540142078638352E-2</v>
      </c>
      <c r="BR245" s="238">
        <f t="shared" si="147"/>
        <v>-4.8132828381754296</v>
      </c>
    </row>
    <row r="246" spans="22:70" x14ac:dyDescent="0.3">
      <c r="V246" s="24">
        <v>3.42</v>
      </c>
      <c r="W246" s="30">
        <f t="shared" si="174"/>
        <v>26302.679918953821</v>
      </c>
      <c r="X246" s="25">
        <f t="shared" si="138"/>
        <v>31.048525809863797</v>
      </c>
      <c r="Y246" s="26">
        <f t="shared" si="175"/>
        <v>-29.138356152379426</v>
      </c>
      <c r="Z246" s="26">
        <f t="shared" si="176"/>
        <v>-87.998787849371894</v>
      </c>
      <c r="AA246" s="26">
        <f t="shared" si="177"/>
        <v>5.2308937141031235E-2</v>
      </c>
      <c r="AB246" s="26">
        <f t="shared" si="178"/>
        <v>-6.2817757631068973</v>
      </c>
      <c r="AC246" s="26">
        <f t="shared" si="179"/>
        <v>5.7409866791220958E-5</v>
      </c>
      <c r="AD246" s="26">
        <f t="shared" si="180"/>
        <v>0.20831630703653312</v>
      </c>
      <c r="AE246" s="26">
        <f t="shared" si="181"/>
        <v>1.9625360044921931</v>
      </c>
      <c r="AF246" s="26">
        <f t="shared" si="182"/>
        <v>-94.072247305442247</v>
      </c>
      <c r="AG246" s="26">
        <f t="shared" si="131"/>
        <v>63.934760580666506</v>
      </c>
      <c r="AH246" s="26">
        <f t="shared" si="183"/>
        <v>-98.386318689642565</v>
      </c>
      <c r="AI246" s="26">
        <f t="shared" si="184"/>
        <v>-89.999310067349697</v>
      </c>
      <c r="AJ246" s="26">
        <f t="shared" si="185"/>
        <v>30.388170713461268</v>
      </c>
      <c r="AK246" s="26">
        <f t="shared" si="186"/>
        <v>88.267072823593054</v>
      </c>
      <c r="AL246" s="27">
        <f t="shared" si="187"/>
        <v>-0.11702526833849487</v>
      </c>
      <c r="AM246" s="26">
        <f t="shared" si="188"/>
        <v>-9.3841437973077628</v>
      </c>
      <c r="AN246" s="26">
        <f t="shared" si="132"/>
        <v>-7.6334750483139082E-4</v>
      </c>
      <c r="AO246" s="26">
        <f t="shared" si="133"/>
        <v>-0.7596005327913814</v>
      </c>
      <c r="AP246" s="26">
        <f t="shared" si="139"/>
        <v>-4.1811760113581169</v>
      </c>
      <c r="AQ246" s="26">
        <f t="shared" si="140"/>
        <v>-11.875981573855787</v>
      </c>
      <c r="AR246" s="25">
        <f t="shared" si="134"/>
        <v>18.562359853877492</v>
      </c>
      <c r="AS246" s="25">
        <f t="shared" si="135"/>
        <v>-26.946600306339011</v>
      </c>
      <c r="AT246" s="56">
        <f t="shared" si="141"/>
        <v>-2.2186400068659236</v>
      </c>
      <c r="AU246" s="57">
        <f t="shared" si="189"/>
        <v>-105.94822887929803</v>
      </c>
      <c r="AV246" s="26">
        <f t="shared" si="190"/>
        <v>3.004584016844407E-9</v>
      </c>
      <c r="AW246" s="26">
        <f t="shared" si="191"/>
        <v>1.5070325488920188E-3</v>
      </c>
      <c r="AX246" s="27">
        <f t="shared" si="192"/>
        <v>-3.0045840178837392E-9</v>
      </c>
      <c r="AY246" s="26">
        <f t="shared" si="193"/>
        <v>-1.5070325488920188E-3</v>
      </c>
      <c r="AZ246" s="28">
        <f t="shared" si="194"/>
        <v>-1.0393321737478717E-18</v>
      </c>
      <c r="BA246" s="29">
        <f t="shared" si="195"/>
        <v>0</v>
      </c>
      <c r="BB246" s="5">
        <f t="shared" si="142"/>
        <v>-2.2508039576941714</v>
      </c>
      <c r="BC246" s="5">
        <f t="shared" si="143"/>
        <v>-111.25183923366592</v>
      </c>
      <c r="BD246" s="5">
        <f t="shared" si="196"/>
        <v>68.748160766334081</v>
      </c>
      <c r="BE246" s="41"/>
      <c r="BF246" s="40">
        <f t="shared" si="197"/>
        <v>-2</v>
      </c>
      <c r="BG246" s="40">
        <f t="shared" si="198"/>
        <v>-111</v>
      </c>
      <c r="BH246" s="40">
        <f t="shared" si="199"/>
        <v>69</v>
      </c>
      <c r="BL246" s="26">
        <f t="shared" si="136"/>
        <v>-1.8978179131744183E-4</v>
      </c>
      <c r="BM246" s="26">
        <f t="shared" si="137"/>
        <v>-0.37875307374927208</v>
      </c>
      <c r="BO246" s="238" t="str">
        <f t="shared" si="144"/>
        <v>26302.6799189538i</v>
      </c>
      <c r="BP246" s="238" t="str">
        <f t="shared" si="145"/>
        <v>0.992647315286166-0.0855337271423659i</v>
      </c>
      <c r="BQ246" s="238">
        <f t="shared" si="146"/>
        <v>-3.1974169036930768E-2</v>
      </c>
      <c r="BR246" s="238">
        <f t="shared" si="147"/>
        <v>-4.9248572806186219</v>
      </c>
    </row>
    <row r="247" spans="22:70" x14ac:dyDescent="0.3">
      <c r="V247" s="24">
        <v>3.43</v>
      </c>
      <c r="W247" s="32">
        <f t="shared" si="174"/>
        <v>26915.348039269185</v>
      </c>
      <c r="X247" s="25">
        <f t="shared" si="138"/>
        <v>31.048525809863797</v>
      </c>
      <c r="Y247" s="26">
        <f t="shared" si="175"/>
        <v>-29.338117786178696</v>
      </c>
      <c r="Z247" s="26">
        <f t="shared" si="176"/>
        <v>-88.044305214026878</v>
      </c>
      <c r="AA247" s="26">
        <f t="shared" si="177"/>
        <v>5.4758703351144307E-2</v>
      </c>
      <c r="AB247" s="26">
        <f t="shared" si="178"/>
        <v>-6.4268865929345891</v>
      </c>
      <c r="AC247" s="26">
        <f t="shared" si="179"/>
        <v>6.0115491730121305E-5</v>
      </c>
      <c r="AD247" s="26">
        <f t="shared" si="180"/>
        <v>0.21316857290068469</v>
      </c>
      <c r="AE247" s="26">
        <f t="shared" si="181"/>
        <v>1.7652268425279756</v>
      </c>
      <c r="AF247" s="26">
        <f t="shared" si="182"/>
        <v>-94.258023234060786</v>
      </c>
      <c r="AG247" s="26">
        <f t="shared" si="131"/>
        <v>63.934760580666506</v>
      </c>
      <c r="AH247" s="26">
        <f t="shared" si="183"/>
        <v>-98.586318689614231</v>
      </c>
      <c r="AI247" s="26">
        <f t="shared" si="184"/>
        <v>-89.999325772134185</v>
      </c>
      <c r="AJ247" s="26">
        <f t="shared" si="185"/>
        <v>30.587991957621853</v>
      </c>
      <c r="AK247" s="26">
        <f t="shared" si="186"/>
        <v>88.306495824490852</v>
      </c>
      <c r="AL247" s="27">
        <f t="shared" si="187"/>
        <v>-0.12246344915911776</v>
      </c>
      <c r="AM247" s="26">
        <f t="shared" si="188"/>
        <v>-9.5987065650604038</v>
      </c>
      <c r="AN247" s="26">
        <f t="shared" si="132"/>
        <v>-7.9931965394713683E-4</v>
      </c>
      <c r="AO247" s="26">
        <f t="shared" si="133"/>
        <v>-0.77729175600877953</v>
      </c>
      <c r="AP247" s="26">
        <f t="shared" si="139"/>
        <v>-4.1868289201389377</v>
      </c>
      <c r="AQ247" s="26">
        <f t="shared" si="140"/>
        <v>-12.068828268712515</v>
      </c>
      <c r="AR247" s="25">
        <f t="shared" si="134"/>
        <v>18.562359853877492</v>
      </c>
      <c r="AS247" s="25">
        <f t="shared" si="135"/>
        <v>-26.946600306339011</v>
      </c>
      <c r="AT247" s="56">
        <f t="shared" si="141"/>
        <v>-2.4216020776109621</v>
      </c>
      <c r="AU247" s="57">
        <f t="shared" si="189"/>
        <v>-106.32685150277331</v>
      </c>
      <c r="AV247" s="26">
        <f t="shared" si="190"/>
        <v>3.1461858619829554E-9</v>
      </c>
      <c r="AW247" s="26">
        <f t="shared" si="191"/>
        <v>1.5421358464034471E-3</v>
      </c>
      <c r="AX247" s="27">
        <f t="shared" si="192"/>
        <v>-3.1461858631225605E-9</v>
      </c>
      <c r="AY247" s="26">
        <f t="shared" si="193"/>
        <v>-1.5421358464034471E-3</v>
      </c>
      <c r="AZ247" s="28">
        <f t="shared" si="194"/>
        <v>-1.1396050755530811E-18</v>
      </c>
      <c r="BA247" s="29">
        <f t="shared" si="195"/>
        <v>0</v>
      </c>
      <c r="BB247" s="5">
        <f t="shared" si="142"/>
        <v>-2.4552760756091052</v>
      </c>
      <c r="BC247" s="5">
        <f t="shared" si="143"/>
        <v>-111.75341874917281</v>
      </c>
      <c r="BD247" s="5">
        <f t="shared" si="196"/>
        <v>68.246581250827191</v>
      </c>
      <c r="BE247" s="31"/>
      <c r="BF247" s="40">
        <f t="shared" si="197"/>
        <v>-2</v>
      </c>
      <c r="BG247" s="40">
        <f t="shared" si="198"/>
        <v>-112</v>
      </c>
      <c r="BH247" s="40">
        <f t="shared" si="199"/>
        <v>68</v>
      </c>
      <c r="BL247" s="26">
        <f t="shared" si="136"/>
        <v>-1.9872572695758619E-4</v>
      </c>
      <c r="BM247" s="26">
        <f t="shared" si="137"/>
        <v>-0.38757510011112761</v>
      </c>
      <c r="BO247" s="238" t="str">
        <f t="shared" si="144"/>
        <v>26915.3480392692i</v>
      </c>
      <c r="BP247" s="238" t="str">
        <f t="shared" si="145"/>
        <v>0.992303454623826-0.087495816150573i</v>
      </c>
      <c r="BQ247" s="238">
        <f t="shared" si="146"/>
        <v>-3.3475272271185505E-2</v>
      </c>
      <c r="BR247" s="238">
        <f t="shared" si="147"/>
        <v>-5.0389921462883791</v>
      </c>
    </row>
    <row r="248" spans="22:70" x14ac:dyDescent="0.3">
      <c r="V248" s="24">
        <v>3.44</v>
      </c>
      <c r="W248" s="32">
        <f t="shared" si="174"/>
        <v>27542.28703338169</v>
      </c>
      <c r="X248" s="25">
        <f t="shared" si="138"/>
        <v>31.048525809863797</v>
      </c>
      <c r="Y248" s="26">
        <f t="shared" si="175"/>
        <v>-29.537890136010642</v>
      </c>
      <c r="Z248" s="26">
        <f t="shared" si="176"/>
        <v>-88.088788863335409</v>
      </c>
      <c r="AA248" s="26">
        <f t="shared" si="177"/>
        <v>5.7322443261602823E-2</v>
      </c>
      <c r="AB248" s="26">
        <f t="shared" si="178"/>
        <v>-6.5752918110914251</v>
      </c>
      <c r="AC248" s="26">
        <f t="shared" si="179"/>
        <v>6.294862703870844E-5</v>
      </c>
      <c r="AD248" s="26">
        <f t="shared" si="180"/>
        <v>0.2181338593902018</v>
      </c>
      <c r="AE248" s="26">
        <f t="shared" si="181"/>
        <v>1.5680210657417968</v>
      </c>
      <c r="AF248" s="26">
        <f t="shared" si="182"/>
        <v>-94.445946815036621</v>
      </c>
      <c r="AG248" s="26">
        <f t="shared" si="131"/>
        <v>63.934760580666506</v>
      </c>
      <c r="AH248" s="26">
        <f t="shared" si="183"/>
        <v>-98.786318689587148</v>
      </c>
      <c r="AI248" s="26">
        <f t="shared" si="184"/>
        <v>-89.999341119434121</v>
      </c>
      <c r="AJ248" s="26">
        <f t="shared" si="185"/>
        <v>30.787821240251883</v>
      </c>
      <c r="AK248" s="26">
        <f t="shared" si="186"/>
        <v>88.34502299828722</v>
      </c>
      <c r="AL248" s="27">
        <f t="shared" si="187"/>
        <v>-0.12815063438364493</v>
      </c>
      <c r="AM248" s="26">
        <f t="shared" si="188"/>
        <v>-9.817986119230504</v>
      </c>
      <c r="AN248" s="26">
        <f t="shared" si="132"/>
        <v>-8.3698679887656046E-4</v>
      </c>
      <c r="AO248" s="26">
        <f t="shared" si="133"/>
        <v>-0.79539490728573103</v>
      </c>
      <c r="AP248" s="26">
        <f t="shared" si="139"/>
        <v>-4.1927244898512805</v>
      </c>
      <c r="AQ248" s="26">
        <f t="shared" si="140"/>
        <v>-12.267699147663135</v>
      </c>
      <c r="AR248" s="25">
        <f t="shared" si="134"/>
        <v>18.562359853877492</v>
      </c>
      <c r="AS248" s="25">
        <f t="shared" si="135"/>
        <v>-26.946600306339011</v>
      </c>
      <c r="AT248" s="56">
        <f t="shared" si="141"/>
        <v>-2.6247034241094838</v>
      </c>
      <c r="AU248" s="57">
        <f t="shared" si="189"/>
        <v>-106.71364596269976</v>
      </c>
      <c r="AV248" s="26">
        <f t="shared" si="190"/>
        <v>3.2944608531852154E-9</v>
      </c>
      <c r="AW248" s="26">
        <f t="shared" si="191"/>
        <v>1.5780568047516373E-3</v>
      </c>
      <c r="AX248" s="27">
        <f t="shared" si="192"/>
        <v>-3.2944608544347672E-9</v>
      </c>
      <c r="AY248" s="26">
        <f t="shared" si="193"/>
        <v>-1.5780568047516373E-3</v>
      </c>
      <c r="AZ248" s="28">
        <f t="shared" si="194"/>
        <v>-1.2495518546220982E-18</v>
      </c>
      <c r="BA248" s="29">
        <f t="shared" si="195"/>
        <v>0</v>
      </c>
      <c r="BB248" s="5">
        <f t="shared" si="142"/>
        <v>-2.6599580796940838</v>
      </c>
      <c r="BC248" s="5">
        <f t="shared" si="143"/>
        <v>-112.26599291312986</v>
      </c>
      <c r="BD248" s="5">
        <f t="shared" si="196"/>
        <v>67.734007086870136</v>
      </c>
      <c r="BE248" s="31"/>
      <c r="BF248" s="40">
        <f t="shared" si="197"/>
        <v>-3</v>
      </c>
      <c r="BG248" s="40">
        <f t="shared" si="198"/>
        <v>-112</v>
      </c>
      <c r="BH248" s="40">
        <f t="shared" si="199"/>
        <v>68</v>
      </c>
      <c r="BL248" s="26">
        <f t="shared" si="136"/>
        <v>-2.0809115755452098E-4</v>
      </c>
      <c r="BM248" s="26">
        <f t="shared" si="137"/>
        <v>-0.39660259883713195</v>
      </c>
      <c r="BO248" s="238" t="str">
        <f t="shared" si="144"/>
        <v>27542.2870333817i</v>
      </c>
      <c r="BP248" s="238" t="str">
        <f t="shared" si="145"/>
        <v>0.991943642943399-0.0895014677277255i</v>
      </c>
      <c r="BQ248" s="238">
        <f t="shared" si="146"/>
        <v>-3.5046564427045568E-2</v>
      </c>
      <c r="BR248" s="238">
        <f t="shared" si="147"/>
        <v>-5.1557443515929764</v>
      </c>
    </row>
    <row r="249" spans="22:70" x14ac:dyDescent="0.3">
      <c r="V249" s="24">
        <v>3.45</v>
      </c>
      <c r="W249" s="30">
        <f t="shared" si="174"/>
        <v>28183.829312644561</v>
      </c>
      <c r="X249" s="25">
        <f t="shared" si="138"/>
        <v>31.048525809863797</v>
      </c>
      <c r="Y249" s="26">
        <f t="shared" si="175"/>
        <v>-29.737672720647851</v>
      </c>
      <c r="Z249" s="26">
        <f t="shared" si="176"/>
        <v>-88.132262168485312</v>
      </c>
      <c r="AA249" s="26">
        <f t="shared" si="177"/>
        <v>6.0005387394465898E-2</v>
      </c>
      <c r="AB249" s="26">
        <f t="shared" si="178"/>
        <v>-6.7270621345614767</v>
      </c>
      <c r="AC249" s="26">
        <f t="shared" si="179"/>
        <v>6.5915281919079967E-5</v>
      </c>
      <c r="AD249" s="26">
        <f t="shared" si="180"/>
        <v>0.22321479886721654</v>
      </c>
      <c r="AE249" s="26">
        <f t="shared" si="181"/>
        <v>1.3709243918923315</v>
      </c>
      <c r="AF249" s="26">
        <f t="shared" si="182"/>
        <v>-94.636109504179572</v>
      </c>
      <c r="AG249" s="26">
        <f t="shared" si="131"/>
        <v>63.934760580666506</v>
      </c>
      <c r="AH249" s="26">
        <f t="shared" si="183"/>
        <v>-98.986318689561301</v>
      </c>
      <c r="AI249" s="26">
        <f t="shared" si="184"/>
        <v>-89.999356117386853</v>
      </c>
      <c r="AJ249" s="26">
        <f t="shared" si="185"/>
        <v>30.987658200164528</v>
      </c>
      <c r="AK249" s="26">
        <f t="shared" si="186"/>
        <v>88.382674633157379</v>
      </c>
      <c r="AL249" s="27">
        <f t="shared" si="187"/>
        <v>-0.1340978769016857</v>
      </c>
      <c r="AM249" s="26">
        <f t="shared" si="188"/>
        <v>-10.042073017423</v>
      </c>
      <c r="AN249" s="26">
        <f t="shared" si="132"/>
        <v>-8.7642879150468173E-4</v>
      </c>
      <c r="AO249" s="26">
        <f t="shared" si="133"/>
        <v>-0.81391957068640008</v>
      </c>
      <c r="AP249" s="26">
        <f t="shared" si="139"/>
        <v>-4.1988742144234577</v>
      </c>
      <c r="AQ249" s="26">
        <f t="shared" si="140"/>
        <v>-12.472674072338874</v>
      </c>
      <c r="AR249" s="25">
        <f t="shared" si="134"/>
        <v>18.562359853877492</v>
      </c>
      <c r="AS249" s="25">
        <f t="shared" si="135"/>
        <v>-26.946600306339011</v>
      </c>
      <c r="AT249" s="56">
        <f t="shared" si="141"/>
        <v>-2.8279498225311261</v>
      </c>
      <c r="AU249" s="57">
        <f t="shared" si="189"/>
        <v>-107.10878357651845</v>
      </c>
      <c r="AV249" s="26">
        <f t="shared" si="190"/>
        <v>3.4497233612048171E-9</v>
      </c>
      <c r="AW249" s="26">
        <f t="shared" si="191"/>
        <v>1.6148144697040649E-3</v>
      </c>
      <c r="AX249" s="27">
        <f t="shared" si="192"/>
        <v>-3.4497233625749227E-9</v>
      </c>
      <c r="AY249" s="26">
        <f t="shared" si="193"/>
        <v>-1.6148144697040649E-3</v>
      </c>
      <c r="AZ249" s="28">
        <f t="shared" si="194"/>
        <v>-1.3701055706858827E-18</v>
      </c>
      <c r="BA249" s="29">
        <f t="shared" si="195"/>
        <v>0</v>
      </c>
      <c r="BB249" s="5">
        <f t="shared" si="142"/>
        <v>-2.8648590206927942</v>
      </c>
      <c r="BC249" s="5">
        <f t="shared" si="143"/>
        <v>-112.78979587850665</v>
      </c>
      <c r="BD249" s="5">
        <f t="shared" si="196"/>
        <v>67.210204121493348</v>
      </c>
      <c r="BE249" s="41"/>
      <c r="BF249" s="40">
        <f t="shared" si="197"/>
        <v>-3</v>
      </c>
      <c r="BG249" s="40">
        <f t="shared" si="198"/>
        <v>-113</v>
      </c>
      <c r="BH249" s="40">
        <f t="shared" si="199"/>
        <v>67</v>
      </c>
      <c r="BL249" s="26">
        <f t="shared" si="136"/>
        <v>-2.1789794565469874E-4</v>
      </c>
      <c r="BM249" s="26">
        <f t="shared" si="137"/>
        <v>-0.40584035463271062</v>
      </c>
      <c r="BO249" s="238" t="str">
        <f t="shared" si="144"/>
        <v>28183.8293126446i</v>
      </c>
      <c r="BP249" s="238" t="str">
        <f t="shared" si="145"/>
        <v>0.991567152760258-0.0915515462685052i</v>
      </c>
      <c r="BQ249" s="238">
        <f t="shared" si="146"/>
        <v>-3.6691300216013065E-2</v>
      </c>
      <c r="BR249" s="238">
        <f t="shared" si="147"/>
        <v>-5.2751719473554939</v>
      </c>
    </row>
    <row r="250" spans="22:70" x14ac:dyDescent="0.3">
      <c r="V250" s="24">
        <v>3.46</v>
      </c>
      <c r="W250" s="32">
        <f t="shared" si="174"/>
        <v>28840.315031266076</v>
      </c>
      <c r="X250" s="25">
        <f t="shared" si="138"/>
        <v>31.048525809863797</v>
      </c>
      <c r="Y250" s="26">
        <f t="shared" si="175"/>
        <v>-29.937465080427387</v>
      </c>
      <c r="Z250" s="26">
        <f t="shared" si="176"/>
        <v>-88.174747979261596</v>
      </c>
      <c r="AA250" s="26">
        <f t="shared" si="177"/>
        <v>6.2812999465543529E-2</v>
      </c>
      <c r="AB250" s="26">
        <f t="shared" si="178"/>
        <v>-6.882269510056684</v>
      </c>
      <c r="AC250" s="26">
        <f t="shared" si="179"/>
        <v>6.9021748766372732E-5</v>
      </c>
      <c r="AD250" s="26">
        <f t="shared" si="180"/>
        <v>0.22841408499325871</v>
      </c>
      <c r="AE250" s="26">
        <f t="shared" si="181"/>
        <v>1.1739427506507201</v>
      </c>
      <c r="AF250" s="26">
        <f t="shared" si="182"/>
        <v>-94.828603404325023</v>
      </c>
      <c r="AG250" s="26">
        <f t="shared" si="131"/>
        <v>63.934760580666506</v>
      </c>
      <c r="AH250" s="26">
        <f t="shared" si="183"/>
        <v>-99.18631868953662</v>
      </c>
      <c r="AI250" s="26">
        <f t="shared" si="184"/>
        <v>-89.999370773944506</v>
      </c>
      <c r="AJ250" s="26">
        <f t="shared" si="185"/>
        <v>31.187502492375941</v>
      </c>
      <c r="AK250" s="26">
        <f t="shared" si="186"/>
        <v>88.419470562346319</v>
      </c>
      <c r="AL250" s="27">
        <f t="shared" si="187"/>
        <v>-0.14031668768265784</v>
      </c>
      <c r="AM250" s="26">
        <f t="shared" si="188"/>
        <v>-10.271058638138946</v>
      </c>
      <c r="AN250" s="26">
        <f t="shared" si="132"/>
        <v>-9.1772924405626125E-4</v>
      </c>
      <c r="AO250" s="26">
        <f t="shared" si="133"/>
        <v>-0.83287555273205349</v>
      </c>
      <c r="AP250" s="26">
        <f t="shared" si="139"/>
        <v>-4.2052900334208871</v>
      </c>
      <c r="AQ250" s="26">
        <f t="shared" si="140"/>
        <v>-12.683834402469186</v>
      </c>
      <c r="AR250" s="25">
        <f t="shared" si="134"/>
        <v>18.562359853877492</v>
      </c>
      <c r="AS250" s="25">
        <f t="shared" si="135"/>
        <v>-26.946600306339011</v>
      </c>
      <c r="AT250" s="56">
        <f t="shared" si="141"/>
        <v>-3.0313472827701671</v>
      </c>
      <c r="AU250" s="57">
        <f t="shared" si="189"/>
        <v>-107.51243780679421</v>
      </c>
      <c r="AV250" s="26">
        <f t="shared" si="190"/>
        <v>3.6123031860348092E-9</v>
      </c>
      <c r="AW250" s="26">
        <f t="shared" si="191"/>
        <v>1.6524283306611116E-3</v>
      </c>
      <c r="AX250" s="27">
        <f t="shared" si="192"/>
        <v>-3.6123031875370999E-9</v>
      </c>
      <c r="AY250" s="26">
        <f t="shared" si="193"/>
        <v>-1.6524283306611116E-3</v>
      </c>
      <c r="AZ250" s="28">
        <f t="shared" si="194"/>
        <v>-1.5022906869330816E-18</v>
      </c>
      <c r="BA250" s="29">
        <f t="shared" si="195"/>
        <v>0</v>
      </c>
      <c r="BB250" s="5">
        <f t="shared" si="142"/>
        <v>-3.0699883323323482</v>
      </c>
      <c r="BC250" s="5">
        <f t="shared" si="143"/>
        <v>-113.32506520231783</v>
      </c>
      <c r="BD250" s="5">
        <f t="shared" si="196"/>
        <v>66.67493479768217</v>
      </c>
      <c r="BE250" s="31"/>
      <c r="BF250" s="40">
        <f t="shared" si="197"/>
        <v>-3</v>
      </c>
      <c r="BG250" s="40">
        <f t="shared" si="198"/>
        <v>-113</v>
      </c>
      <c r="BH250" s="40">
        <f t="shared" si="199"/>
        <v>67</v>
      </c>
      <c r="BL250" s="26">
        <f t="shared" si="136"/>
        <v>-2.281668897019591E-4</v>
      </c>
      <c r="BM250" s="26">
        <f t="shared" si="137"/>
        <v>-0.41529326355608498</v>
      </c>
      <c r="BO250" s="238" t="str">
        <f t="shared" si="144"/>
        <v>28840.3150312661i</v>
      </c>
      <c r="BP250" s="238" t="str">
        <f t="shared" si="145"/>
        <v>0.991173224601013-0.0936469258850269i</v>
      </c>
      <c r="BQ250" s="238">
        <f t="shared" si="146"/>
        <v>-3.8412882672479297E-2</v>
      </c>
      <c r="BR250" s="238">
        <f t="shared" si="147"/>
        <v>-5.3973341319675434</v>
      </c>
    </row>
    <row r="251" spans="22:70" x14ac:dyDescent="0.3">
      <c r="V251" s="24">
        <v>3.47</v>
      </c>
      <c r="W251" s="32">
        <f t="shared" si="174"/>
        <v>29512.092266663898</v>
      </c>
      <c r="X251" s="25">
        <f t="shared" si="138"/>
        <v>31.048525809863797</v>
      </c>
      <c r="Y251" s="26">
        <f t="shared" si="175"/>
        <v>-30.137266776288559</v>
      </c>
      <c r="Z251" s="26">
        <f t="shared" si="176"/>
        <v>-88.216268635210767</v>
      </c>
      <c r="AA251" s="26">
        <f t="shared" si="177"/>
        <v>6.575098613071835E-2</v>
      </c>
      <c r="AB251" s="26">
        <f t="shared" si="178"/>
        <v>-7.0409871143518314</v>
      </c>
      <c r="AC251" s="26">
        <f t="shared" si="179"/>
        <v>7.227461650189735E-5</v>
      </c>
      <c r="AD251" s="26">
        <f t="shared" si="180"/>
        <v>0.23373447415594439</v>
      </c>
      <c r="AE251" s="26">
        <f t="shared" si="181"/>
        <v>0.9770822943224583</v>
      </c>
      <c r="AF251" s="26">
        <f t="shared" si="182"/>
        <v>-95.023521275406665</v>
      </c>
      <c r="AG251" s="26">
        <f t="shared" si="131"/>
        <v>63.934760580666506</v>
      </c>
      <c r="AH251" s="26">
        <f t="shared" si="183"/>
        <v>-99.386318689513047</v>
      </c>
      <c r="AI251" s="26">
        <f t="shared" si="184"/>
        <v>-89.999385096878171</v>
      </c>
      <c r="AJ251" s="26">
        <f t="shared" si="185"/>
        <v>31.387353787380711</v>
      </c>
      <c r="AK251" s="26">
        <f t="shared" si="186"/>
        <v>88.455430174066166</v>
      </c>
      <c r="AL251" s="27">
        <f t="shared" si="187"/>
        <v>-0.14681905172900181</v>
      </c>
      <c r="AM251" s="26">
        <f t="shared" si="188"/>
        <v>-10.505035118448962</v>
      </c>
      <c r="AN251" s="26">
        <f t="shared" si="132"/>
        <v>-9.6097570601449294E-4</v>
      </c>
      <c r="AO251" s="26">
        <f t="shared" si="133"/>
        <v>-0.85227288752669395</v>
      </c>
      <c r="AP251" s="26">
        <f t="shared" si="139"/>
        <v>-4.2119843489008471</v>
      </c>
      <c r="AQ251" s="26">
        <f t="shared" si="140"/>
        <v>-12.901262928787661</v>
      </c>
      <c r="AR251" s="25">
        <f t="shared" si="134"/>
        <v>18.562359853877492</v>
      </c>
      <c r="AS251" s="25">
        <f t="shared" si="135"/>
        <v>-26.946600306339011</v>
      </c>
      <c r="AT251" s="56">
        <f t="shared" si="141"/>
        <v>-3.2349020545783889</v>
      </c>
      <c r="AU251" s="57">
        <f t="shared" si="189"/>
        <v>-107.92478420419432</v>
      </c>
      <c r="AV251" s="26">
        <f t="shared" si="190"/>
        <v>3.7825455569076577E-9</v>
      </c>
      <c r="AW251" s="26">
        <f t="shared" si="191"/>
        <v>1.6909183309896073E-3</v>
      </c>
      <c r="AX251" s="27">
        <f t="shared" si="192"/>
        <v>-3.7825455585548869E-9</v>
      </c>
      <c r="AY251" s="26">
        <f t="shared" si="193"/>
        <v>-1.6909183309896073E-3</v>
      </c>
      <c r="AZ251" s="28">
        <f t="shared" si="194"/>
        <v>-1.6472292738646231E-18</v>
      </c>
      <c r="BA251" s="29">
        <f t="shared" si="195"/>
        <v>0</v>
      </c>
      <c r="BB251" s="5">
        <f t="shared" si="142"/>
        <v>-3.2753558440111692</v>
      </c>
      <c r="BC251" s="5">
        <f t="shared" si="143"/>
        <v>-113.87204180374962</v>
      </c>
      <c r="BD251" s="5">
        <f t="shared" si="196"/>
        <v>66.127958196250376</v>
      </c>
      <c r="BE251" s="31"/>
      <c r="BF251" s="40">
        <f t="shared" si="197"/>
        <v>-3</v>
      </c>
      <c r="BG251" s="40">
        <f t="shared" si="198"/>
        <v>-114</v>
      </c>
      <c r="BH251" s="40">
        <f t="shared" si="199"/>
        <v>66</v>
      </c>
      <c r="BL251" s="26">
        <f t="shared" si="136"/>
        <v>-2.3891976814776185E-4</v>
      </c>
      <c r="BM251" s="26">
        <f t="shared" si="137"/>
        <v>-0.42496633560505431</v>
      </c>
      <c r="BO251" s="238" t="str">
        <f t="shared" si="144"/>
        <v>29512.0922666639i</v>
      </c>
      <c r="BP251" s="238" t="str">
        <f t="shared" si="145"/>
        <v>0.990761065711016-0.0957884899279783i</v>
      </c>
      <c r="BQ251" s="238">
        <f t="shared" si="146"/>
        <v>-4.0214869664632572E-2</v>
      </c>
      <c r="BR251" s="238">
        <f t="shared" si="147"/>
        <v>-5.5222912639502528</v>
      </c>
    </row>
    <row r="252" spans="22:70" x14ac:dyDescent="0.3">
      <c r="V252" s="24">
        <v>3.48</v>
      </c>
      <c r="W252" s="30">
        <f t="shared" si="174"/>
        <v>30199.517204020176</v>
      </c>
      <c r="X252" s="25">
        <f t="shared" si="138"/>
        <v>31.048525809863797</v>
      </c>
      <c r="Y252" s="26">
        <f t="shared" si="175"/>
        <v>-30.337077388853132</v>
      </c>
      <c r="Z252" s="26">
        <f t="shared" si="176"/>
        <v>-88.256845976597916</v>
      </c>
      <c r="AA252" s="26">
        <f t="shared" si="177"/>
        <v>6.8825307077489156E-2</v>
      </c>
      <c r="AB252" s="26">
        <f t="shared" si="178"/>
        <v>-7.2032893527851458</v>
      </c>
      <c r="AC252" s="26">
        <f t="shared" si="179"/>
        <v>7.5680784559933547E-5</v>
      </c>
      <c r="AD252" s="26">
        <f t="shared" si="180"/>
        <v>0.23917878692881242</v>
      </c>
      <c r="AE252" s="26">
        <f t="shared" si="181"/>
        <v>0.78034940887271431</v>
      </c>
      <c r="AF252" s="26">
        <f t="shared" si="182"/>
        <v>-95.220956542454246</v>
      </c>
      <c r="AG252" s="26">
        <f t="shared" si="131"/>
        <v>63.934760580666506</v>
      </c>
      <c r="AH252" s="26">
        <f t="shared" si="183"/>
        <v>-99.58631868949054</v>
      </c>
      <c r="AI252" s="26">
        <f t="shared" si="184"/>
        <v>-89.99939909378206</v>
      </c>
      <c r="AJ252" s="26">
        <f t="shared" si="185"/>
        <v>31.58721177045944</v>
      </c>
      <c r="AK252" s="26">
        <f t="shared" si="186"/>
        <v>88.49057242119855</v>
      </c>
      <c r="AL252" s="27">
        <f t="shared" si="187"/>
        <v>-0.15361744429702823</v>
      </c>
      <c r="AM252" s="26">
        <f t="shared" si="188"/>
        <v>-10.744095285596053</v>
      </c>
      <c r="AN252" s="26">
        <f t="shared" si="132"/>
        <v>-1.0062598493733963E-3</v>
      </c>
      <c r="AO252" s="26">
        <f t="shared" si="133"/>
        <v>-0.87212184199807596</v>
      </c>
      <c r="AP252" s="26">
        <f t="shared" si="139"/>
        <v>-4.2189700425109953</v>
      </c>
      <c r="AQ252" s="26">
        <f t="shared" si="140"/>
        <v>-13.125043800177639</v>
      </c>
      <c r="AR252" s="25">
        <f t="shared" si="134"/>
        <v>18.562359853877492</v>
      </c>
      <c r="AS252" s="25">
        <f t="shared" si="135"/>
        <v>-26.946600306339011</v>
      </c>
      <c r="AT252" s="56">
        <f t="shared" si="141"/>
        <v>-3.4386206336382807</v>
      </c>
      <c r="AU252" s="57">
        <f t="shared" si="189"/>
        <v>-108.34600034263188</v>
      </c>
      <c r="AV252" s="26">
        <f t="shared" si="190"/>
        <v>3.9608130609501696E-9</v>
      </c>
      <c r="AW252" s="26">
        <f t="shared" si="191"/>
        <v>1.7303048785970573E-3</v>
      </c>
      <c r="AX252" s="27">
        <f t="shared" si="192"/>
        <v>-3.9608130627563218E-9</v>
      </c>
      <c r="AY252" s="26">
        <f t="shared" si="193"/>
        <v>-1.7303048785970573E-3</v>
      </c>
      <c r="AZ252" s="28">
        <f t="shared" si="194"/>
        <v>-1.8061521762319861E-18</v>
      </c>
      <c r="BA252" s="29">
        <f t="shared" si="195"/>
        <v>0</v>
      </c>
      <c r="BB252" s="5">
        <f t="shared" si="142"/>
        <v>-3.4809717936911886</v>
      </c>
      <c r="BC252" s="5">
        <f t="shared" si="143"/>
        <v>-114.430969913845</v>
      </c>
      <c r="BD252" s="5">
        <f t="shared" si="196"/>
        <v>65.569030086154996</v>
      </c>
      <c r="BE252" s="41"/>
      <c r="BF252" s="40">
        <f t="shared" si="197"/>
        <v>-3</v>
      </c>
      <c r="BG252" s="40">
        <f t="shared" si="198"/>
        <v>-114</v>
      </c>
      <c r="BH252" s="40">
        <f t="shared" si="199"/>
        <v>66</v>
      </c>
      <c r="BL252" s="26">
        <f t="shared" si="136"/>
        <v>-2.5017938560842925E-4</v>
      </c>
      <c r="BM252" s="26">
        <f t="shared" si="137"/>
        <v>-0.43486469736353234</v>
      </c>
      <c r="BO252" s="238" t="str">
        <f t="shared" si="144"/>
        <v>30199.5172040202i</v>
      </c>
      <c r="BP252" s="238" t="str">
        <f t="shared" si="145"/>
        <v>0.990329848720772-0.0979771304508784i</v>
      </c>
      <c r="BQ252" s="238">
        <f t="shared" si="146"/>
        <v>-4.2100980667299608E-2</v>
      </c>
      <c r="BR252" s="238">
        <f t="shared" si="147"/>
        <v>-5.6501048738495889</v>
      </c>
    </row>
    <row r="253" spans="22:70" x14ac:dyDescent="0.3">
      <c r="V253" s="24">
        <v>3.49</v>
      </c>
      <c r="W253" s="32">
        <f t="shared" si="174"/>
        <v>30902.954325135921</v>
      </c>
      <c r="X253" s="25">
        <f t="shared" si="138"/>
        <v>31.048525809863797</v>
      </c>
      <c r="Y253" s="26">
        <f t="shared" si="175"/>
        <v>-30.53689651754647</v>
      </c>
      <c r="Z253" s="26">
        <f t="shared" si="176"/>
        <v>-88.296501355158071</v>
      </c>
      <c r="AA253" s="26">
        <f t="shared" si="177"/>
        <v>7.2042185467810452E-2</v>
      </c>
      <c r="AB253" s="26">
        <f t="shared" si="178"/>
        <v>-7.3692518557713598</v>
      </c>
      <c r="AC253" s="26">
        <f t="shared" si="179"/>
        <v>7.9247477510814129E-5</v>
      </c>
      <c r="AD253" s="26">
        <f t="shared" si="180"/>
        <v>0.24474990956507892</v>
      </c>
      <c r="AE253" s="26">
        <f t="shared" si="181"/>
        <v>0.58375072526264826</v>
      </c>
      <c r="AF253" s="26">
        <f t="shared" si="182"/>
        <v>-95.421003301364365</v>
      </c>
      <c r="AG253" s="26">
        <f t="shared" si="131"/>
        <v>63.934760580666506</v>
      </c>
      <c r="AH253" s="26">
        <f t="shared" si="183"/>
        <v>-99.786318689469041</v>
      </c>
      <c r="AI253" s="26">
        <f t="shared" si="184"/>
        <v>-89.999412772077534</v>
      </c>
      <c r="AJ253" s="26">
        <f t="shared" si="185"/>
        <v>31.787076141017188</v>
      </c>
      <c r="AK253" s="26">
        <f t="shared" si="186"/>
        <v>88.524915830804645</v>
      </c>
      <c r="AL253" s="27">
        <f t="shared" si="187"/>
        <v>-0.16072484735935602</v>
      </c>
      <c r="AM253" s="26">
        <f t="shared" si="188"/>
        <v>-10.988332582187272</v>
      </c>
      <c r="AN253" s="26">
        <f t="shared" si="132"/>
        <v>-1.0536776625794523E-3</v>
      </c>
      <c r="AO253" s="26">
        <f t="shared" si="133"/>
        <v>-0.89243292125652174</v>
      </c>
      <c r="AP253" s="26">
        <f t="shared" si="139"/>
        <v>-4.2262604928072829</v>
      </c>
      <c r="AQ253" s="26">
        <f t="shared" si="140"/>
        <v>-13.355262444716683</v>
      </c>
      <c r="AR253" s="25">
        <f t="shared" si="134"/>
        <v>18.562359853877492</v>
      </c>
      <c r="AS253" s="25">
        <f t="shared" si="135"/>
        <v>-26.946600306339011</v>
      </c>
      <c r="AT253" s="56">
        <f t="shared" si="141"/>
        <v>-3.6425097675446345</v>
      </c>
      <c r="AU253" s="57">
        <f t="shared" si="189"/>
        <v>-108.77626574608105</v>
      </c>
      <c r="AV253" s="26">
        <f t="shared" si="190"/>
        <v>4.1474798572186958E-9</v>
      </c>
      <c r="AW253" s="26">
        <f t="shared" si="191"/>
        <v>1.7706088567522019E-3</v>
      </c>
      <c r="AX253" s="27">
        <f t="shared" si="192"/>
        <v>-4.1474798591991018E-9</v>
      </c>
      <c r="AY253" s="26">
        <f t="shared" si="193"/>
        <v>-1.7706088567522019E-3</v>
      </c>
      <c r="AZ253" s="28">
        <f t="shared" si="194"/>
        <v>-1.980406044072407E-18</v>
      </c>
      <c r="BA253" s="29">
        <f t="shared" si="195"/>
        <v>0</v>
      </c>
      <c r="BB253" s="5">
        <f t="shared" si="142"/>
        <v>-3.6868468409709307</v>
      </c>
      <c r="BC253" s="5">
        <f t="shared" si="143"/>
        <v>-115.00209701617928</v>
      </c>
      <c r="BD253" s="5">
        <f t="shared" si="196"/>
        <v>64.997902983820723</v>
      </c>
      <c r="BE253" s="31"/>
      <c r="BF253" s="40">
        <f t="shared" si="197"/>
        <v>-4</v>
      </c>
      <c r="BG253" s="40">
        <f t="shared" si="198"/>
        <v>-115</v>
      </c>
      <c r="BH253" s="40">
        <f t="shared" si="199"/>
        <v>65</v>
      </c>
      <c r="BL253" s="26">
        <f t="shared" si="136"/>
        <v>-2.619696212036002E-4</v>
      </c>
      <c r="BM253" s="26">
        <f t="shared" si="137"/>
        <v>-0.44499359470920119</v>
      </c>
      <c r="BO253" s="238" t="str">
        <f t="shared" si="144"/>
        <v>30902.9543251359i</v>
      </c>
      <c r="BP253" s="238" t="str">
        <f t="shared" si="145"/>
        <v>0.989878710271077-0.100213747613416i</v>
      </c>
      <c r="BQ253" s="238">
        <f t="shared" si="146"/>
        <v>-4.4075103805092726E-2</v>
      </c>
      <c r="BR253" s="238">
        <f t="shared" si="147"/>
        <v>-5.7808376753890292</v>
      </c>
    </row>
    <row r="254" spans="22:70" x14ac:dyDescent="0.3">
      <c r="V254" s="24">
        <v>3.5000000000000102</v>
      </c>
      <c r="W254" s="32">
        <f t="shared" si="174"/>
        <v>31622.776601684531</v>
      </c>
      <c r="X254" s="25">
        <f t="shared" si="138"/>
        <v>31.048525809863797</v>
      </c>
      <c r="Y254" s="26">
        <f t="shared" si="175"/>
        <v>-30.736723779757639</v>
      </c>
      <c r="Z254" s="26">
        <f t="shared" si="176"/>
        <v>-88.335255644643311</v>
      </c>
      <c r="AA254" s="26">
        <f t="shared" si="177"/>
        <v>7.5408118737745333E-2</v>
      </c>
      <c r="AB254" s="26">
        <f t="shared" si="178"/>
        <v>-7.5389514731647989</v>
      </c>
      <c r="AC254" s="26">
        <f t="shared" si="179"/>
        <v>8.2982260380069312E-5</v>
      </c>
      <c r="AD254" s="26">
        <f t="shared" si="180"/>
        <v>0.25045079552609267</v>
      </c>
      <c r="AE254" s="26">
        <f t="shared" si="181"/>
        <v>0.38729313110428309</v>
      </c>
      <c r="AF254" s="26">
        <f t="shared" si="182"/>
        <v>-95.62375632228202</v>
      </c>
      <c r="AG254" s="26">
        <f t="shared" si="131"/>
        <v>63.934760580666506</v>
      </c>
      <c r="AH254" s="26">
        <f t="shared" si="183"/>
        <v>-99.986318689448694</v>
      </c>
      <c r="AI254" s="26">
        <f t="shared" si="184"/>
        <v>-89.999426139016975</v>
      </c>
      <c r="AJ254" s="26">
        <f t="shared" si="185"/>
        <v>31.986946611951449</v>
      </c>
      <c r="AK254" s="26">
        <f t="shared" si="186"/>
        <v>88.558478513445138</v>
      </c>
      <c r="AL254" s="27">
        <f t="shared" si="187"/>
        <v>-0.1681547662791322</v>
      </c>
      <c r="AM254" s="26">
        <f t="shared" si="188"/>
        <v>-11.237840984624407</v>
      </c>
      <c r="AN254" s="26">
        <f t="shared" si="132"/>
        <v>-1.1033296535819196E-3</v>
      </c>
      <c r="AO254" s="26">
        <f t="shared" si="133"/>
        <v>-0.91321687407396968</v>
      </c>
      <c r="AP254" s="26">
        <f t="shared" si="139"/>
        <v>-4.2338695927634538</v>
      </c>
      <c r="AQ254" s="26">
        <f t="shared" si="140"/>
        <v>-13.592005484270214</v>
      </c>
      <c r="AR254" s="25">
        <f t="shared" si="134"/>
        <v>18.562359853877492</v>
      </c>
      <c r="AS254" s="25">
        <f t="shared" si="135"/>
        <v>-26.946600306339011</v>
      </c>
      <c r="AT254" s="56">
        <f t="shared" si="141"/>
        <v>-3.8465764616591707</v>
      </c>
      <c r="AU254" s="57">
        <f t="shared" si="189"/>
        <v>-109.21576180655224</v>
      </c>
      <c r="AV254" s="26">
        <f t="shared" si="190"/>
        <v>4.342945177283647E-9</v>
      </c>
      <c r="AW254" s="26">
        <f t="shared" si="191"/>
        <v>1.8118516351576252E-3</v>
      </c>
      <c r="AX254" s="27">
        <f t="shared" si="192"/>
        <v>-4.3429451794551202E-9</v>
      </c>
      <c r="AY254" s="26">
        <f t="shared" si="193"/>
        <v>-1.8118516351576252E-3</v>
      </c>
      <c r="AZ254" s="28">
        <f t="shared" si="194"/>
        <v>-2.1714731850435806E-18</v>
      </c>
      <c r="BA254" s="29">
        <f t="shared" si="195"/>
        <v>0</v>
      </c>
      <c r="BB254" s="5">
        <f t="shared" si="142"/>
        <v>-3.8929920803121436</v>
      </c>
      <c r="BC254" s="5">
        <f t="shared" si="143"/>
        <v>-115.58567377793253</v>
      </c>
      <c r="BD254" s="5">
        <f t="shared" si="196"/>
        <v>64.414326222067473</v>
      </c>
      <c r="BE254" s="31"/>
      <c r="BF254" s="40">
        <f t="shared" si="197"/>
        <v>-4</v>
      </c>
      <c r="BG254" s="40">
        <f t="shared" si="198"/>
        <v>-116</v>
      </c>
      <c r="BH254" s="40">
        <f t="shared" si="199"/>
        <v>64</v>
      </c>
      <c r="BL254" s="26">
        <f t="shared" si="136"/>
        <v>-2.7431547917636403E-4</v>
      </c>
      <c r="BM254" s="26">
        <f t="shared" si="137"/>
        <v>-0.45535839558366709</v>
      </c>
      <c r="BO254" s="238" t="str">
        <f t="shared" si="144"/>
        <v>31622.7766016845i</v>
      </c>
      <c r="BP254" s="238" t="str">
        <f t="shared" si="145"/>
        <v>0.989406749596902-0.102499249019601i</v>
      </c>
      <c r="BQ254" s="238">
        <f t="shared" si="146"/>
        <v>-4.6141303173796708E-2</v>
      </c>
      <c r="BR254" s="238">
        <f t="shared" si="147"/>
        <v>-5.9145535757966208</v>
      </c>
    </row>
    <row r="255" spans="22:70" x14ac:dyDescent="0.3">
      <c r="V255" s="24">
        <v>3.51000000000001</v>
      </c>
      <c r="W255" s="30">
        <f t="shared" si="174"/>
        <v>32359.36569296358</v>
      </c>
      <c r="X255" s="25">
        <f t="shared" si="138"/>
        <v>31.048525809863797</v>
      </c>
      <c r="Y255" s="26">
        <f t="shared" si="175"/>
        <v>-30.936558810035887</v>
      </c>
      <c r="Z255" s="26">
        <f t="shared" si="176"/>
        <v>-88.37312925116791</v>
      </c>
      <c r="AA255" s="26">
        <f t="shared" si="177"/>
        <v>7.8929889758793823E-2</v>
      </c>
      <c r="AB255" s="26">
        <f t="shared" si="178"/>
        <v>-7.7124662662998889</v>
      </c>
      <c r="AC255" s="26">
        <f t="shared" si="179"/>
        <v>8.689305470218695E-5</v>
      </c>
      <c r="AD255" s="26">
        <f t="shared" si="180"/>
        <v>0.25628446704526503</v>
      </c>
      <c r="AE255" s="26">
        <f t="shared" si="181"/>
        <v>0.19098378264140606</v>
      </c>
      <c r="AF255" s="26">
        <f t="shared" si="182"/>
        <v>-95.829311050422533</v>
      </c>
      <c r="AG255" s="26">
        <f t="shared" si="131"/>
        <v>63.934760580666506</v>
      </c>
      <c r="AH255" s="26">
        <f t="shared" si="183"/>
        <v>-100.1863186894291</v>
      </c>
      <c r="AI255" s="26">
        <f t="shared" si="184"/>
        <v>-89.999439201687736</v>
      </c>
      <c r="AJ255" s="26">
        <f t="shared" si="185"/>
        <v>32.186822909047372</v>
      </c>
      <c r="AK255" s="26">
        <f t="shared" si="186"/>
        <v>88.591278172312911</v>
      </c>
      <c r="AL255" s="27">
        <f t="shared" si="187"/>
        <v>-0.17592124666185163</v>
      </c>
      <c r="AM255" s="26">
        <f t="shared" si="188"/>
        <v>-11.492714914415002</v>
      </c>
      <c r="AN255" s="26">
        <f t="shared" si="132"/>
        <v>-1.1553210624144408E-3</v>
      </c>
      <c r="AO255" s="26">
        <f t="shared" si="133"/>
        <v>-0.93448469848562976</v>
      </c>
      <c r="AP255" s="26">
        <f t="shared" si="139"/>
        <v>-4.2418117674394891</v>
      </c>
      <c r="AQ255" s="26">
        <f t="shared" si="140"/>
        <v>-13.835360642275456</v>
      </c>
      <c r="AR255" s="25">
        <f t="shared" si="134"/>
        <v>18.562359853877492</v>
      </c>
      <c r="AS255" s="25">
        <f t="shared" si="135"/>
        <v>-26.946600306339011</v>
      </c>
      <c r="AT255" s="56">
        <f t="shared" si="141"/>
        <v>-4.050827984798083</v>
      </c>
      <c r="AU255" s="57">
        <f t="shared" si="189"/>
        <v>-109.66467169269799</v>
      </c>
      <c r="AV255" s="26">
        <f t="shared" si="190"/>
        <v>4.5476217532998995E-9</v>
      </c>
      <c r="AW255" s="26">
        <f t="shared" si="191"/>
        <v>1.8540550812800971E-3</v>
      </c>
      <c r="AX255" s="27">
        <f t="shared" si="192"/>
        <v>-4.5476217556808728E-9</v>
      </c>
      <c r="AY255" s="26">
        <f t="shared" si="193"/>
        <v>-1.8540550812800971E-3</v>
      </c>
      <c r="AZ255" s="28">
        <f t="shared" si="194"/>
        <v>-2.3809732187848859E-18</v>
      </c>
      <c r="BA255" s="29">
        <f t="shared" si="195"/>
        <v>0</v>
      </c>
      <c r="BB255" s="5">
        <f t="shared" si="142"/>
        <v>-4.0994190543886422</v>
      </c>
      <c r="BC255" s="5">
        <f t="shared" si="143"/>
        <v>-116.18195397074098</v>
      </c>
      <c r="BD255" s="5">
        <f t="shared" si="196"/>
        <v>63.818046029259023</v>
      </c>
      <c r="BE255" s="41"/>
      <c r="BF255" s="40">
        <f t="shared" si="197"/>
        <v>-4</v>
      </c>
      <c r="BG255" s="40">
        <f t="shared" si="198"/>
        <v>-116</v>
      </c>
      <c r="BH255" s="40">
        <f t="shared" si="199"/>
        <v>64</v>
      </c>
      <c r="BL255" s="26">
        <f t="shared" si="136"/>
        <v>-2.8724314189362794E-4</v>
      </c>
      <c r="BM255" s="26">
        <f t="shared" si="137"/>
        <v>-0.46596459282648284</v>
      </c>
      <c r="BO255" s="238" t="str">
        <f t="shared" si="144"/>
        <v>32359.3656929636i</v>
      </c>
      <c r="BP255" s="238" t="str">
        <f t="shared" si="145"/>
        <v>0.988913027070124-0.104834548986199i</v>
      </c>
      <c r="BQ255" s="238">
        <f t="shared" si="146"/>
        <v>-4.8303826448665564E-2</v>
      </c>
      <c r="BR255" s="238">
        <f t="shared" si="147"/>
        <v>-6.0513176852165049</v>
      </c>
    </row>
    <row r="256" spans="22:70" x14ac:dyDescent="0.3">
      <c r="V256" s="24">
        <v>3.5200000000000098</v>
      </c>
      <c r="W256" s="32">
        <f t="shared" si="174"/>
        <v>33113.112148259883</v>
      </c>
      <c r="X256" s="25">
        <f t="shared" si="138"/>
        <v>31.048525809863797</v>
      </c>
      <c r="Y256" s="26">
        <f t="shared" si="175"/>
        <v>-31.136401259324707</v>
      </c>
      <c r="Z256" s="26">
        <f t="shared" si="176"/>
        <v>-88.410142123353808</v>
      </c>
      <c r="AA256" s="26">
        <f t="shared" si="177"/>
        <v>8.2614578364988991E-2</v>
      </c>
      <c r="AB256" s="26">
        <f t="shared" si="178"/>
        <v>-7.8898754975298964</v>
      </c>
      <c r="AC256" s="26">
        <f t="shared" si="179"/>
        <v>9.0988155308969153E-5</v>
      </c>
      <c r="AD256" s="26">
        <f t="shared" si="180"/>
        <v>0.26225401672837562</v>
      </c>
      <c r="AE256" s="26">
        <f t="shared" si="181"/>
        <v>-5.1698829406117888E-3</v>
      </c>
      <c r="AF256" s="26">
        <f t="shared" si="182"/>
        <v>-96.03776360415533</v>
      </c>
      <c r="AG256" s="26">
        <f t="shared" si="131"/>
        <v>63.934760580666506</v>
      </c>
      <c r="AH256" s="26">
        <f t="shared" si="183"/>
        <v>-100.38631868941037</v>
      </c>
      <c r="AI256" s="26">
        <f t="shared" si="184"/>
        <v>-89.999451967015801</v>
      </c>
      <c r="AJ256" s="26">
        <f t="shared" si="185"/>
        <v>32.38670477040182</v>
      </c>
      <c r="AK256" s="26">
        <f t="shared" si="186"/>
        <v>88.62333211218106</v>
      </c>
      <c r="AL256" s="27">
        <f t="shared" si="187"/>
        <v>-0.18403889134638476</v>
      </c>
      <c r="AM256" s="26">
        <f t="shared" si="188"/>
        <v>-11.753049142002972</v>
      </c>
      <c r="AN256" s="26">
        <f t="shared" si="132"/>
        <v>-1.2097620837597722E-3</v>
      </c>
      <c r="AO256" s="26">
        <f t="shared" si="133"/>
        <v>-0.95624764751704727</v>
      </c>
      <c r="AP256" s="26">
        <f t="shared" si="139"/>
        <v>-4.2501019917721914</v>
      </c>
      <c r="AQ256" s="26">
        <f t="shared" si="140"/>
        <v>-14.08541664435476</v>
      </c>
      <c r="AR256" s="25">
        <f t="shared" si="134"/>
        <v>18.562359853877492</v>
      </c>
      <c r="AS256" s="25">
        <f t="shared" si="135"/>
        <v>-26.946600306339011</v>
      </c>
      <c r="AT256" s="56">
        <f t="shared" si="141"/>
        <v>-4.2552718747128031</v>
      </c>
      <c r="AU256" s="57">
        <f t="shared" si="189"/>
        <v>-110.1231802485101</v>
      </c>
      <c r="AV256" s="26">
        <f t="shared" si="190"/>
        <v>4.7619435326265123E-9</v>
      </c>
      <c r="AW256" s="26">
        <f t="shared" si="191"/>
        <v>1.8972415719452379E-3</v>
      </c>
      <c r="AX256" s="27">
        <f t="shared" si="192"/>
        <v>-4.7619435352371952E-9</v>
      </c>
      <c r="AY256" s="26">
        <f t="shared" si="193"/>
        <v>-1.8972415719452379E-3</v>
      </c>
      <c r="AZ256" s="28">
        <f t="shared" si="194"/>
        <v>-2.6106829292520868E-18</v>
      </c>
      <c r="BA256" s="29">
        <f t="shared" si="195"/>
        <v>0</v>
      </c>
      <c r="BB256" s="5">
        <f t="shared" si="142"/>
        <v>-4.3061397675254867</v>
      </c>
      <c r="BC256" s="5">
        <f t="shared" si="143"/>
        <v>-116.79119438069803</v>
      </c>
      <c r="BD256" s="5">
        <f t="shared" si="196"/>
        <v>63.20880561930197</v>
      </c>
      <c r="BE256" s="31"/>
      <c r="BF256" s="40">
        <f t="shared" si="197"/>
        <v>-4</v>
      </c>
      <c r="BG256" s="40">
        <f t="shared" si="198"/>
        <v>-117</v>
      </c>
      <c r="BH256" s="40">
        <f t="shared" si="199"/>
        <v>63</v>
      </c>
      <c r="BL256" s="26">
        <f t="shared" si="136"/>
        <v>-3.0078002533975726E-4</v>
      </c>
      <c r="BM256" s="26">
        <f t="shared" si="137"/>
        <v>-0.47681780707462929</v>
      </c>
      <c r="BO256" s="238" t="str">
        <f t="shared" si="144"/>
        <v>33113.1121482599i</v>
      </c>
      <c r="BP256" s="238" t="str">
        <f t="shared" si="145"/>
        <v>0.988396562701478-0.107220567736765i</v>
      </c>
      <c r="BQ256" s="238">
        <f t="shared" si="146"/>
        <v>-5.0567112787343826E-2</v>
      </c>
      <c r="BR256" s="238">
        <f t="shared" si="147"/>
        <v>-6.1911963251133146</v>
      </c>
    </row>
    <row r="257" spans="22:70" x14ac:dyDescent="0.3">
      <c r="V257" s="24">
        <v>3.53000000000001</v>
      </c>
      <c r="W257" s="32">
        <f t="shared" si="174"/>
        <v>33884.415613921039</v>
      </c>
      <c r="X257" s="25">
        <f t="shared" si="138"/>
        <v>31.048525809863797</v>
      </c>
      <c r="Y257" s="26">
        <f t="shared" si="175"/>
        <v>-31.336250794227961</v>
      </c>
      <c r="Z257" s="26">
        <f t="shared" si="176"/>
        <v>-88.446313762277811</v>
      </c>
      <c r="AA257" s="26">
        <f t="shared" si="177"/>
        <v>8.6469573248903392E-2</v>
      </c>
      <c r="AB257" s="26">
        <f t="shared" si="178"/>
        <v>-8.0712596170689359</v>
      </c>
      <c r="AC257" s="26">
        <f t="shared" si="179"/>
        <v>9.5276247921895674E-5</v>
      </c>
      <c r="AD257" s="26">
        <f t="shared" si="180"/>
        <v>0.26836260919097954</v>
      </c>
      <c r="AE257" s="26">
        <f t="shared" si="181"/>
        <v>-0.201160134867339</v>
      </c>
      <c r="AF257" s="26">
        <f t="shared" si="182"/>
        <v>-96.24921077015577</v>
      </c>
      <c r="AG257" s="26">
        <f t="shared" si="131"/>
        <v>63.934760580666506</v>
      </c>
      <c r="AH257" s="26">
        <f t="shared" si="183"/>
        <v>-100.58631868939247</v>
      </c>
      <c r="AI257" s="26">
        <f t="shared" si="184"/>
        <v>-89.999464441769533</v>
      </c>
      <c r="AJ257" s="26">
        <f t="shared" si="185"/>
        <v>32.586591945871156</v>
      </c>
      <c r="AK257" s="26">
        <f t="shared" si="186"/>
        <v>88.654657248168704</v>
      </c>
      <c r="AL257" s="27">
        <f t="shared" si="187"/>
        <v>-0.19252287749163763</v>
      </c>
      <c r="AM257" s="26">
        <f t="shared" si="188"/>
        <v>-12.018938682744231</v>
      </c>
      <c r="AN257" s="26">
        <f t="shared" si="132"/>
        <v>-1.2667680999555936E-3</v>
      </c>
      <c r="AO257" s="26">
        <f t="shared" si="133"/>
        <v>-0.9785172350387058</v>
      </c>
      <c r="AP257" s="26">
        <f t="shared" si="139"/>
        <v>-4.2587558084464021</v>
      </c>
      <c r="AQ257" s="26">
        <f t="shared" si="140"/>
        <v>-14.342263111383765</v>
      </c>
      <c r="AR257" s="25">
        <f t="shared" si="134"/>
        <v>18.562359853877492</v>
      </c>
      <c r="AS257" s="25">
        <f t="shared" si="135"/>
        <v>-26.946600306339011</v>
      </c>
      <c r="AT257" s="56">
        <f t="shared" si="141"/>
        <v>-4.4599159433137414</v>
      </c>
      <c r="AU257" s="57">
        <f t="shared" si="189"/>
        <v>-110.59147388153954</v>
      </c>
      <c r="AV257" s="26">
        <f t="shared" si="190"/>
        <v>4.9863676064816554E-9</v>
      </c>
      <c r="AW257" s="26">
        <f t="shared" si="191"/>
        <v>1.9414340052018426E-3</v>
      </c>
      <c r="AX257" s="27">
        <f t="shared" si="192"/>
        <v>-4.9863676093442132E-9</v>
      </c>
      <c r="AY257" s="26">
        <f t="shared" si="193"/>
        <v>-1.9414340052018426E-3</v>
      </c>
      <c r="AZ257" s="28">
        <f t="shared" si="194"/>
        <v>-2.8625577714132586E-18</v>
      </c>
      <c r="BA257" s="29">
        <f t="shared" si="195"/>
        <v>0</v>
      </c>
      <c r="BB257" s="5">
        <f t="shared" si="142"/>
        <v>-4.5131666991868498</v>
      </c>
      <c r="BC257" s="5">
        <f t="shared" si="143"/>
        <v>-117.41365470683232</v>
      </c>
      <c r="BD257" s="5">
        <f t="shared" si="196"/>
        <v>62.586345293167682</v>
      </c>
      <c r="BE257" s="31"/>
      <c r="BF257" s="40">
        <f t="shared" si="197"/>
        <v>-5</v>
      </c>
      <c r="BG257" s="40">
        <f t="shared" si="198"/>
        <v>-117</v>
      </c>
      <c r="BH257" s="40">
        <f t="shared" si="199"/>
        <v>63</v>
      </c>
      <c r="BL257" s="26">
        <f t="shared" si="136"/>
        <v>-3.1495483722426251E-4</v>
      </c>
      <c r="BM257" s="26">
        <f t="shared" si="137"/>
        <v>-0.48792378972872719</v>
      </c>
      <c r="BO257" s="238" t="str">
        <f t="shared" si="144"/>
        <v>33884.415613921i</v>
      </c>
      <c r="BP257" s="238" t="str">
        <f t="shared" si="145"/>
        <v>0.987856334602239-0.109658230516208i</v>
      </c>
      <c r="BQ257" s="238">
        <f t="shared" si="146"/>
        <v>-5.2935801035884036E-2</v>
      </c>
      <c r="BR257" s="238">
        <f t="shared" si="147"/>
        <v>-6.3342570355640486</v>
      </c>
    </row>
    <row r="258" spans="22:70" x14ac:dyDescent="0.3">
      <c r="V258" s="24">
        <v>3.5400000000000098</v>
      </c>
      <c r="W258" s="30">
        <f t="shared" si="174"/>
        <v>34673.685045253958</v>
      </c>
      <c r="X258" s="25">
        <f t="shared" si="138"/>
        <v>31.048525809863797</v>
      </c>
      <c r="Y258" s="26">
        <f t="shared" si="175"/>
        <v>-31.53610709630961</v>
      </c>
      <c r="Z258" s="26">
        <f t="shared" si="176"/>
        <v>-88.48166323122382</v>
      </c>
      <c r="AA258" s="26">
        <f t="shared" si="177"/>
        <v>9.0502584228827315E-2</v>
      </c>
      <c r="AB258" s="26">
        <f t="shared" si="178"/>
        <v>-8.2567002469377275</v>
      </c>
      <c r="AC258" s="26">
        <f t="shared" si="179"/>
        <v>9.9766427575471496E-5</v>
      </c>
      <c r="AD258" s="26">
        <f t="shared" si="180"/>
        <v>0.2746134827338586</v>
      </c>
      <c r="AE258" s="26">
        <f t="shared" si="181"/>
        <v>-0.39697893578941057</v>
      </c>
      <c r="AF258" s="26">
        <f t="shared" si="182"/>
        <v>-96.46374999542769</v>
      </c>
      <c r="AG258" s="26">
        <f t="shared" si="131"/>
        <v>63.934760580666506</v>
      </c>
      <c r="AH258" s="26">
        <f t="shared" si="183"/>
        <v>-100.78631868937541</v>
      </c>
      <c r="AI258" s="26">
        <f t="shared" si="184"/>
        <v>-89.999476632563201</v>
      </c>
      <c r="AJ258" s="26">
        <f t="shared" si="185"/>
        <v>32.786484196544649</v>
      </c>
      <c r="AK258" s="26">
        <f t="shared" si="186"/>
        <v>88.685270114327437</v>
      </c>
      <c r="AL258" s="27">
        <f t="shared" si="187"/>
        <v>-0.20138897371040435</v>
      </c>
      <c r="AM258" s="26">
        <f t="shared" si="188"/>
        <v>-12.290478684657662</v>
      </c>
      <c r="AN258" s="26">
        <f t="shared" si="132"/>
        <v>-1.3264599249411732E-3</v>
      </c>
      <c r="AO258" s="26">
        <f t="shared" si="133"/>
        <v>-1.0013052417510553</v>
      </c>
      <c r="AP258" s="26">
        <f t="shared" si="139"/>
        <v>-4.2677893457995975</v>
      </c>
      <c r="AQ258" s="26">
        <f t="shared" si="140"/>
        <v>-14.605990444644481</v>
      </c>
      <c r="AR258" s="25">
        <f t="shared" si="134"/>
        <v>18.562359853877492</v>
      </c>
      <c r="AS258" s="25">
        <f t="shared" si="135"/>
        <v>-26.946600306339011</v>
      </c>
      <c r="AT258" s="56">
        <f t="shared" si="141"/>
        <v>-4.6647682815890077</v>
      </c>
      <c r="AU258" s="57">
        <f t="shared" si="189"/>
        <v>-111.06974044007217</v>
      </c>
      <c r="AV258" s="26">
        <f t="shared" si="190"/>
        <v>5.2213684239778046E-9</v>
      </c>
      <c r="AW258" s="26">
        <f t="shared" si="191"/>
        <v>1.9866558124627689E-3</v>
      </c>
      <c r="AX258" s="27">
        <f t="shared" si="192"/>
        <v>-5.2213684271165381E-9</v>
      </c>
      <c r="AY258" s="26">
        <f t="shared" si="193"/>
        <v>-1.9866558124627689E-3</v>
      </c>
      <c r="AZ258" s="28">
        <f t="shared" si="194"/>
        <v>-3.1387335256100133E-18</v>
      </c>
      <c r="BA258" s="29">
        <f t="shared" si="195"/>
        <v>0</v>
      </c>
      <c r="BB258" s="5">
        <f t="shared" si="142"/>
        <v>-4.7205128174723168</v>
      </c>
      <c r="BC258" s="5">
        <f t="shared" si="143"/>
        <v>-118.04959744739269</v>
      </c>
      <c r="BD258" s="5">
        <f t="shared" si="196"/>
        <v>61.950402552607315</v>
      </c>
      <c r="BE258" s="41"/>
      <c r="BF258" s="40">
        <f t="shared" si="197"/>
        <v>-5</v>
      </c>
      <c r="BG258" s="40">
        <f t="shared" si="198"/>
        <v>-118</v>
      </c>
      <c r="BH258" s="40">
        <f t="shared" si="199"/>
        <v>62</v>
      </c>
      <c r="BL258" s="26">
        <f t="shared" si="136"/>
        <v>-3.297976378252935E-4</v>
      </c>
      <c r="BM258" s="26">
        <f t="shared" si="137"/>
        <v>-0.49928842598764189</v>
      </c>
      <c r="BO258" s="238" t="str">
        <f t="shared" si="144"/>
        <v>34673.685045254i</v>
      </c>
      <c r="BP258" s="238" t="str">
        <f t="shared" si="145"/>
        <v>0.987291277406425-0.112148466620703i</v>
      </c>
      <c r="BQ258" s="238">
        <f t="shared" si="146"/>
        <v>-5.5414738245484346E-2</v>
      </c>
      <c r="BR258" s="238">
        <f t="shared" si="147"/>
        <v>-6.4805685813328697</v>
      </c>
    </row>
    <row r="259" spans="22:70" x14ac:dyDescent="0.3">
      <c r="V259" s="24">
        <v>3.55000000000001</v>
      </c>
      <c r="W259" s="32">
        <f t="shared" si="174"/>
        <v>35481.338923358424</v>
      </c>
      <c r="X259" s="25">
        <f t="shared" si="138"/>
        <v>31.048525809863797</v>
      </c>
      <c r="Y259" s="26">
        <f t="shared" si="175"/>
        <v>-31.735969861424383</v>
      </c>
      <c r="Z259" s="26">
        <f t="shared" si="176"/>
        <v>-88.516209165241634</v>
      </c>
      <c r="AA259" s="26">
        <f t="shared" si="177"/>
        <v>9.4721654888068191E-2</v>
      </c>
      <c r="AB259" s="26">
        <f t="shared" si="178"/>
        <v>-8.4462801617993861</v>
      </c>
      <c r="AC259" s="26">
        <f t="shared" si="179"/>
        <v>1.0446821790046325E-4</v>
      </c>
      <c r="AD259" s="26">
        <f t="shared" si="180"/>
        <v>0.28100995105735854</v>
      </c>
      <c r="AE259" s="26">
        <f t="shared" si="181"/>
        <v>-0.59261792845461758</v>
      </c>
      <c r="AF259" s="26">
        <f t="shared" si="182"/>
        <v>-96.68147937598367</v>
      </c>
      <c r="AG259" s="26">
        <f t="shared" si="131"/>
        <v>63.934760580666506</v>
      </c>
      <c r="AH259" s="26">
        <f t="shared" si="183"/>
        <v>-100.98631868935911</v>
      </c>
      <c r="AI259" s="26">
        <f t="shared" si="184"/>
        <v>-89.999488545860515</v>
      </c>
      <c r="AJ259" s="26">
        <f t="shared" si="185"/>
        <v>32.98638129424112</v>
      </c>
      <c r="AK259" s="26">
        <f t="shared" si="186"/>
        <v>88.715186872051248</v>
      </c>
      <c r="AL259" s="27">
        <f t="shared" si="187"/>
        <v>-0.21065355719632944</v>
      </c>
      <c r="AM259" s="26">
        <f t="shared" si="188"/>
        <v>-12.567764307574571</v>
      </c>
      <c r="AN259" s="26">
        <f t="shared" si="132"/>
        <v>-1.3889640596354258E-3</v>
      </c>
      <c r="AO259" s="26">
        <f t="shared" si="133"/>
        <v>-1.0246237213024394</v>
      </c>
      <c r="AP259" s="26">
        <f t="shared" si="139"/>
        <v>-4.2772193357074482</v>
      </c>
      <c r="AQ259" s="26">
        <f t="shared" si="140"/>
        <v>-14.876689702686278</v>
      </c>
      <c r="AR259" s="25">
        <f t="shared" si="134"/>
        <v>18.562359853877492</v>
      </c>
      <c r="AS259" s="25">
        <f t="shared" si="135"/>
        <v>-26.946600306339011</v>
      </c>
      <c r="AT259" s="56">
        <f t="shared" si="141"/>
        <v>-4.869837264162066</v>
      </c>
      <c r="AU259" s="57">
        <f t="shared" si="189"/>
        <v>-111.55816907866995</v>
      </c>
      <c r="AV259" s="26">
        <f t="shared" si="190"/>
        <v>5.4674435780865299E-9</v>
      </c>
      <c r="AW259" s="26">
        <f t="shared" si="191"/>
        <v>2.0329309709285872E-3</v>
      </c>
      <c r="AX259" s="27">
        <f t="shared" si="192"/>
        <v>-5.4674435815280819E-9</v>
      </c>
      <c r="AY259" s="26">
        <f t="shared" si="193"/>
        <v>-2.0329309709285872E-3</v>
      </c>
      <c r="AZ259" s="28">
        <f t="shared" si="194"/>
        <v>-3.4415519401564884E-18</v>
      </c>
      <c r="BA259" s="29">
        <f t="shared" si="195"/>
        <v>0</v>
      </c>
      <c r="BB259" s="5">
        <f t="shared" si="142"/>
        <v>-4.9281915925738984</v>
      </c>
      <c r="BC259" s="5">
        <f t="shared" si="143"/>
        <v>-118.69928777323466</v>
      </c>
      <c r="BD259" s="5">
        <f t="shared" si="196"/>
        <v>61.300712226765341</v>
      </c>
      <c r="BE259" s="31"/>
      <c r="BF259" s="40">
        <f t="shared" si="197"/>
        <v>-5</v>
      </c>
      <c r="BG259" s="40">
        <f t="shared" si="198"/>
        <v>-119</v>
      </c>
      <c r="BH259" s="40">
        <f t="shared" si="199"/>
        <v>61</v>
      </c>
      <c r="BL259" s="26">
        <f t="shared" si="136"/>
        <v>-3.4533990369747634E-4</v>
      </c>
      <c r="BM259" s="26">
        <f t="shared" si="137"/>
        <v>-0.51091773795295625</v>
      </c>
      <c r="BO259" s="238" t="str">
        <f t="shared" si="144"/>
        <v>35481.3389233584i</v>
      </c>
      <c r="BP259" s="238" t="str">
        <f t="shared" si="145"/>
        <v>0.986700280654515-0.114692208337406i</v>
      </c>
      <c r="BQ259" s="238">
        <f t="shared" si="146"/>
        <v>-5.8008988508134546E-2</v>
      </c>
      <c r="BR259" s="238">
        <f t="shared" si="147"/>
        <v>-6.6302009566117546</v>
      </c>
    </row>
    <row r="260" spans="22:70" x14ac:dyDescent="0.3">
      <c r="V260" s="24">
        <v>3.5600000000000098</v>
      </c>
      <c r="W260" s="32">
        <f t="shared" si="174"/>
        <v>36307.805477010959</v>
      </c>
      <c r="X260" s="25">
        <f t="shared" si="138"/>
        <v>31.048525809863797</v>
      </c>
      <c r="Y260" s="26">
        <f t="shared" si="175"/>
        <v>-31.935838799078105</v>
      </c>
      <c r="Z260" s="26">
        <f t="shared" si="176"/>
        <v>-88.549969780515411</v>
      </c>
      <c r="AA260" s="26">
        <f t="shared" si="177"/>
        <v>9.9135175586246502E-2</v>
      </c>
      <c r="AB260" s="26">
        <f t="shared" si="178"/>
        <v>-8.6400832664616853</v>
      </c>
      <c r="AC260" s="26">
        <f t="shared" si="179"/>
        <v>1.0939159132099831E-4</v>
      </c>
      <c r="AD260" s="26">
        <f t="shared" si="180"/>
        <v>0.28755540501551169</v>
      </c>
      <c r="AE260" s="26">
        <f t="shared" si="181"/>
        <v>-0.78806842203674088</v>
      </c>
      <c r="AF260" s="26">
        <f t="shared" si="182"/>
        <v>-96.902497641961588</v>
      </c>
      <c r="AG260" s="26">
        <f t="shared" ref="AG260:AG323" si="200">DC_gain_comp</f>
        <v>63.934760580666506</v>
      </c>
      <c r="AH260" s="26">
        <f t="shared" si="183"/>
        <v>-101.18631868934351</v>
      </c>
      <c r="AI260" s="26">
        <f t="shared" si="184"/>
        <v>-89.999500187978086</v>
      </c>
      <c r="AJ260" s="26">
        <f t="shared" si="185"/>
        <v>33.186283021028039</v>
      </c>
      <c r="AK260" s="26">
        <f t="shared" si="186"/>
        <v>88.744423318312499</v>
      </c>
      <c r="AL260" s="27">
        <f t="shared" si="187"/>
        <v>-0.22033363078409601</v>
      </c>
      <c r="AM260" s="26">
        <f t="shared" si="188"/>
        <v>-12.850890593311609</v>
      </c>
      <c r="AN260" s="26">
        <f t="shared" ref="AN260:AN323" si="201">20*LOG(1/SQRT((W260/fp3p)^2+1))</f>
        <v>-1.4544129592990388E-3</v>
      </c>
      <c r="AO260" s="26">
        <f t="shared" ref="AO260:AO323" si="202">-180/PI()*ATAN(W260/fp3p)</f>
        <v>-1.0484850065425713</v>
      </c>
      <c r="AP260" s="26">
        <f t="shared" si="139"/>
        <v>-4.2870631313923582</v>
      </c>
      <c r="AQ260" s="26">
        <f t="shared" si="140"/>
        <v>-15.154452469519768</v>
      </c>
      <c r="AR260" s="25">
        <f t="shared" ref="AR260:AR323" si="203">-20*LOG(GmPS*Rsns)</f>
        <v>18.562359853877492</v>
      </c>
      <c r="AS260" s="25">
        <f t="shared" ref="AS260:AS323" si="204">20*LOG(Vref/Vout)</f>
        <v>-26.946600306339011</v>
      </c>
      <c r="AT260" s="56">
        <f t="shared" si="141"/>
        <v>-5.0751315534290988</v>
      </c>
      <c r="AU260" s="57">
        <f t="shared" si="189"/>
        <v>-112.05695011148136</v>
      </c>
      <c r="AV260" s="26">
        <f t="shared" si="190"/>
        <v>5.7251157342934173E-9</v>
      </c>
      <c r="AW260" s="26">
        <f t="shared" si="191"/>
        <v>2.0802840163005867E-3</v>
      </c>
      <c r="AX260" s="27">
        <f t="shared" si="192"/>
        <v>-5.7251157380670036E-9</v>
      </c>
      <c r="AY260" s="26">
        <f t="shared" si="193"/>
        <v>-2.0802840163005867E-3</v>
      </c>
      <c r="AZ260" s="28">
        <f t="shared" si="194"/>
        <v>-3.7735863739383365E-18</v>
      </c>
      <c r="BA260" s="29">
        <f t="shared" si="195"/>
        <v>0</v>
      </c>
      <c r="BB260" s="5">
        <f t="shared" si="142"/>
        <v>-5.1362170101416655</v>
      </c>
      <c r="BC260" s="5">
        <f t="shared" si="143"/>
        <v>-119.3629933875924</v>
      </c>
      <c r="BD260" s="5">
        <f t="shared" si="196"/>
        <v>60.637006612407603</v>
      </c>
      <c r="BE260" s="31"/>
      <c r="BF260" s="40">
        <f t="shared" si="197"/>
        <v>-5</v>
      </c>
      <c r="BG260" s="40">
        <f t="shared" si="198"/>
        <v>-119</v>
      </c>
      <c r="BH260" s="40">
        <f t="shared" si="199"/>
        <v>61</v>
      </c>
      <c r="BL260" s="26">
        <f t="shared" ref="BL260:BL323" si="205">20*LOG(1/SQRT((W260/fp_comp2p)^2+1))</f>
        <v>-3.6161459437747726E-4</v>
      </c>
      <c r="BM260" s="26">
        <f t="shared" ref="BM260:BM323" si="206">-180/PI()*ATAN(W260/fp_comp2p)</f>
        <v>-0.52281788780488492</v>
      </c>
      <c r="BO260" s="238" t="str">
        <f t="shared" si="144"/>
        <v>36307.805477011i</v>
      </c>
      <c r="BP260" s="238" t="str">
        <f t="shared" si="145"/>
        <v>0.986082187140038-0.117290389788238i</v>
      </c>
      <c r="BQ260" s="238">
        <f t="shared" si="146"/>
        <v>-6.0723842118189111E-2</v>
      </c>
      <c r="BR260" s="238">
        <f t="shared" si="147"/>
        <v>-6.7832253883061506</v>
      </c>
    </row>
    <row r="261" spans="22:70" x14ac:dyDescent="0.3">
      <c r="V261" s="24">
        <v>3.5700000000000101</v>
      </c>
      <c r="W261" s="30">
        <f t="shared" si="174"/>
        <v>37153.522909718165</v>
      </c>
      <c r="X261" s="25">
        <f t="shared" ref="X261:X324" si="207">DC_gain_power</f>
        <v>31.048525809863797</v>
      </c>
      <c r="Y261" s="26">
        <f t="shared" si="175"/>
        <v>-32.13571363181682</v>
      </c>
      <c r="Z261" s="26">
        <f t="shared" si="176"/>
        <v>-88.582962883543971</v>
      </c>
      <c r="AA261" s="26">
        <f t="shared" si="177"/>
        <v>0.1037518968408216</v>
      </c>
      <c r="AB261" s="26">
        <f t="shared" si="178"/>
        <v>-8.8381945698114368</v>
      </c>
      <c r="AC261" s="26">
        <f t="shared" si="179"/>
        <v>1.1454699020214048E-4</v>
      </c>
      <c r="AD261" s="26">
        <f t="shared" si="180"/>
        <v>0.29425331441087293</v>
      </c>
      <c r="AE261" s="26">
        <f t="shared" si="181"/>
        <v>-0.98332137812199927</v>
      </c>
      <c r="AF261" s="26">
        <f t="shared" si="182"/>
        <v>-97.126904138944539</v>
      </c>
      <c r="AG261" s="26">
        <f t="shared" si="200"/>
        <v>63.934760580666506</v>
      </c>
      <c r="AH261" s="26">
        <f t="shared" si="183"/>
        <v>-101.38631868932865</v>
      </c>
      <c r="AI261" s="26">
        <f t="shared" si="184"/>
        <v>-89.99951156508871</v>
      </c>
      <c r="AJ261" s="26">
        <f t="shared" si="185"/>
        <v>33.386189168762257</v>
      </c>
      <c r="AK261" s="26">
        <f t="shared" si="186"/>
        <v>88.772994893726946</v>
      </c>
      <c r="AL261" s="27">
        <f t="shared" si="187"/>
        <v>-0.23044683987678261</v>
      </c>
      <c r="AM261" s="26">
        <f t="shared" si="188"/>
        <v>-13.139952326495242</v>
      </c>
      <c r="AN261" s="26">
        <f t="shared" si="201"/>
        <v>-1.5229453134434825E-3</v>
      </c>
      <c r="AO261" s="26">
        <f t="shared" si="202"/>
        <v>-1.0729017159142555</v>
      </c>
      <c r="AP261" s="26">
        <f t="shared" ref="AP261:AP324" si="208">AG261+AH261+AJ261+AL261+AN261</f>
        <v>-4.2973387250901096</v>
      </c>
      <c r="AQ261" s="26">
        <f t="shared" ref="AQ261:AQ324" si="209">AI261+AK261+AM261+AO261</f>
        <v>-15.439370713771263</v>
      </c>
      <c r="AR261" s="25">
        <f t="shared" si="203"/>
        <v>18.562359853877492</v>
      </c>
      <c r="AS261" s="25">
        <f t="shared" si="204"/>
        <v>-26.946600306339011</v>
      </c>
      <c r="AT261" s="56">
        <f t="shared" ref="AT261:AT324" si="210">AE261+AP261</f>
        <v>-5.2806601032121092</v>
      </c>
      <c r="AU261" s="57">
        <f t="shared" si="189"/>
        <v>-112.56627485271581</v>
      </c>
      <c r="AV261" s="26">
        <f t="shared" si="190"/>
        <v>5.9949326305980595E-9</v>
      </c>
      <c r="AW261" s="26">
        <f t="shared" si="191"/>
        <v>2.1287400557899717E-3</v>
      </c>
      <c r="AX261" s="27">
        <f t="shared" si="192"/>
        <v>-5.9949326347357145E-9</v>
      </c>
      <c r="AY261" s="26">
        <f t="shared" si="193"/>
        <v>-2.1287400557899717E-3</v>
      </c>
      <c r="AZ261" s="28">
        <f t="shared" si="194"/>
        <v>-4.1376550313025257E-18</v>
      </c>
      <c r="BA261" s="29">
        <f t="shared" si="195"/>
        <v>0</v>
      </c>
      <c r="BB261" s="5">
        <f t="shared" ref="BB261:BB324" si="211">AT261+AZ261+BL261+BQ261</f>
        <v>-5.3446035845020292</v>
      </c>
      <c r="BC261" s="5">
        <f t="shared" ref="BC261:BC324" si="212">AU261+BA261+BM261+BR261</f>
        <v>-120.04098437150158</v>
      </c>
      <c r="BD261" s="5">
        <f t="shared" si="196"/>
        <v>59.95901562849842</v>
      </c>
      <c r="BE261" s="41"/>
      <c r="BF261" s="40">
        <f t="shared" si="197"/>
        <v>-5</v>
      </c>
      <c r="BG261" s="40">
        <f t="shared" si="198"/>
        <v>-120</v>
      </c>
      <c r="BH261" s="40">
        <f t="shared" si="199"/>
        <v>60</v>
      </c>
      <c r="BL261" s="26">
        <f t="shared" si="205"/>
        <v>-3.7865622223324336E-4</v>
      </c>
      <c r="BM261" s="26">
        <f t="shared" si="206"/>
        <v>-0.53499518105125654</v>
      </c>
      <c r="BO261" s="238" t="str">
        <f t="shared" ref="BO261:BO324" si="213">COMPLEX(0,W261)</f>
        <v>37153.5229097182i</v>
      </c>
      <c r="BP261" s="238" t="str">
        <f t="shared" ref="BP261:BP324" si="214">IMDIV(1,IMSUM(1,IMPRODUCT($BO$1,BO261),IMPRODUCT(IMPOWER(BO261,2),$BN$1)))</f>
        <v>0.985435791220605-0.119943945671681i</v>
      </c>
      <c r="BQ261" s="238">
        <f t="shared" ref="BQ261:BQ324" si="215">20*LOG(IMABS(BP261))</f>
        <v>-6.3564825067686445E-2</v>
      </c>
      <c r="BR261" s="238">
        <f t="shared" ref="BR261:BR324" si="216">IMARGUMENT(BP261)*180/PI()</f>
        <v>-6.9397143377345145</v>
      </c>
    </row>
    <row r="262" spans="22:70" x14ac:dyDescent="0.3">
      <c r="V262" s="24">
        <v>3.5800000000000098</v>
      </c>
      <c r="W262" s="32">
        <f t="shared" si="174"/>
        <v>38018.939632056979</v>
      </c>
      <c r="X262" s="25">
        <f t="shared" si="207"/>
        <v>31.048525809863797</v>
      </c>
      <c r="Y262" s="26">
        <f t="shared" si="175"/>
        <v>-32.335594094642616</v>
      </c>
      <c r="Z262" s="26">
        <f t="shared" si="176"/>
        <v>-88.615205880135733</v>
      </c>
      <c r="AA262" s="26">
        <f t="shared" si="177"/>
        <v>0.10858094307561712</v>
      </c>
      <c r="AB262" s="26">
        <f t="shared" si="178"/>
        <v>-9.040700154934175</v>
      </c>
      <c r="AC262" s="26">
        <f t="shared" si="179"/>
        <v>1.1994534898648129E-4</v>
      </c>
      <c r="AD262" s="26">
        <f t="shared" si="180"/>
        <v>0.30110722983098265</v>
      </c>
      <c r="AE262" s="26">
        <f t="shared" si="181"/>
        <v>-1.1783673963542154</v>
      </c>
      <c r="AF262" s="26">
        <f t="shared" si="182"/>
        <v>-97.354798805238929</v>
      </c>
      <c r="AG262" s="26">
        <f t="shared" si="200"/>
        <v>63.934760580666506</v>
      </c>
      <c r="AH262" s="26">
        <f t="shared" si="183"/>
        <v>-101.58631868931444</v>
      </c>
      <c r="AI262" s="26">
        <f t="shared" si="184"/>
        <v>-89.999522683224669</v>
      </c>
      <c r="AJ262" s="26">
        <f t="shared" si="185"/>
        <v>33.586099538650878</v>
      </c>
      <c r="AK262" s="26">
        <f t="shared" si="186"/>
        <v>88.800916690450322</v>
      </c>
      <c r="AL262" s="27">
        <f t="shared" si="187"/>
        <v>-0.24101148916778267</v>
      </c>
      <c r="AM262" s="26">
        <f t="shared" si="188"/>
        <v>-13.435043885669597</v>
      </c>
      <c r="AN262" s="26">
        <f t="shared" si="201"/>
        <v>-1.5947063388492481E-3</v>
      </c>
      <c r="AO262" s="26">
        <f t="shared" si="202"/>
        <v>-1.097886759985969</v>
      </c>
      <c r="AP262" s="26">
        <f t="shared" si="208"/>
        <v>-4.3080647655036879</v>
      </c>
      <c r="AQ262" s="26">
        <f t="shared" si="209"/>
        <v>-15.731536638429912</v>
      </c>
      <c r="AR262" s="25">
        <f t="shared" si="203"/>
        <v>18.562359853877492</v>
      </c>
      <c r="AS262" s="25">
        <f t="shared" si="204"/>
        <v>-26.946600306339011</v>
      </c>
      <c r="AT262" s="56">
        <f t="shared" si="210"/>
        <v>-5.4864321618579037</v>
      </c>
      <c r="AU262" s="57">
        <f t="shared" si="189"/>
        <v>-113.08633544366884</v>
      </c>
      <c r="AV262" s="26">
        <f t="shared" si="190"/>
        <v>6.2774651488591103E-9</v>
      </c>
      <c r="AW262" s="26">
        <f t="shared" si="191"/>
        <v>2.1783247814299782E-3</v>
      </c>
      <c r="AX262" s="27">
        <f t="shared" si="192"/>
        <v>-6.2774651533959593E-9</v>
      </c>
      <c r="AY262" s="26">
        <f t="shared" si="193"/>
        <v>-2.1783247814299782E-3</v>
      </c>
      <c r="AZ262" s="28">
        <f t="shared" si="194"/>
        <v>-4.5368490861981666E-18</v>
      </c>
      <c r="BA262" s="29">
        <f t="shared" si="195"/>
        <v>0</v>
      </c>
      <c r="BB262" s="5">
        <f t="shared" si="211"/>
        <v>-5.5533663716653825</v>
      </c>
      <c r="BC262" s="5">
        <f t="shared" si="212"/>
        <v>-120.73353301412317</v>
      </c>
      <c r="BD262" s="5">
        <f t="shared" si="196"/>
        <v>59.266466985876832</v>
      </c>
      <c r="BE262" s="31"/>
      <c r="BF262" s="40">
        <f t="shared" si="197"/>
        <v>-6</v>
      </c>
      <c r="BG262" s="40">
        <f t="shared" si="198"/>
        <v>-121</v>
      </c>
      <c r="BH262" s="40">
        <f t="shared" si="199"/>
        <v>59</v>
      </c>
      <c r="BL262" s="26">
        <f t="shared" si="205"/>
        <v>-3.965009255961525E-4</v>
      </c>
      <c r="BM262" s="26">
        <f t="shared" si="206"/>
        <v>-0.54745606985115569</v>
      </c>
      <c r="BO262" s="238" t="str">
        <f t="shared" si="213"/>
        <v>38018.939632057i</v>
      </c>
      <c r="BP262" s="238" t="str">
        <f t="shared" si="214"/>
        <v>0.984759837095401-0.122653809896285i</v>
      </c>
      <c r="BQ262" s="238">
        <f t="shared" si="215"/>
        <v>-6.6537708881882471E-2</v>
      </c>
      <c r="BR262" s="238">
        <f t="shared" si="216"/>
        <v>-7.0997415006031774</v>
      </c>
    </row>
    <row r="263" spans="22:70" x14ac:dyDescent="0.3">
      <c r="V263" s="24">
        <v>3.5900000000000101</v>
      </c>
      <c r="W263" s="32">
        <f t="shared" si="174"/>
        <v>38904.514499429002</v>
      </c>
      <c r="X263" s="25">
        <f t="shared" si="207"/>
        <v>31.048525809863797</v>
      </c>
      <c r="Y263" s="26">
        <f t="shared" si="175"/>
        <v>-32.535479934456035</v>
      </c>
      <c r="Z263" s="26">
        <f t="shared" si="176"/>
        <v>-88.646715784220845</v>
      </c>
      <c r="AA263" s="26">
        <f t="shared" si="177"/>
        <v>0.11363182673129953</v>
      </c>
      <c r="AB263" s="26">
        <f t="shared" si="178"/>
        <v>-9.2476871451626614</v>
      </c>
      <c r="AC263" s="26">
        <f t="shared" si="179"/>
        <v>1.2559811738914158E-4</v>
      </c>
      <c r="AD263" s="26">
        <f t="shared" si="180"/>
        <v>0.30812078452744762</v>
      </c>
      <c r="AE263" s="26">
        <f t="shared" si="181"/>
        <v>-1.3731966997435492</v>
      </c>
      <c r="AF263" s="26">
        <f t="shared" si="182"/>
        <v>-97.586282144856057</v>
      </c>
      <c r="AG263" s="26">
        <f t="shared" si="200"/>
        <v>63.934760580666506</v>
      </c>
      <c r="AH263" s="26">
        <f t="shared" si="183"/>
        <v>-101.78631868930088</v>
      </c>
      <c r="AI263" s="26">
        <f t="shared" si="184"/>
        <v>-89.999533548280965</v>
      </c>
      <c r="AJ263" s="26">
        <f t="shared" si="185"/>
        <v>33.786013940832234</v>
      </c>
      <c r="AK263" s="26">
        <f t="shared" si="186"/>
        <v>88.828203459909759</v>
      </c>
      <c r="AL263" s="27">
        <f t="shared" si="187"/>
        <v>-0.25204655907789797</v>
      </c>
      <c r="AM263" s="26">
        <f t="shared" si="188"/>
        <v>-13.736259084330497</v>
      </c>
      <c r="AN263" s="26">
        <f t="shared" si="201"/>
        <v>-1.669848086321831E-3</v>
      </c>
      <c r="AO263" s="26">
        <f t="shared" si="202"/>
        <v>-1.123453348128121</v>
      </c>
      <c r="AP263" s="26">
        <f t="shared" si="208"/>
        <v>-4.3192605749663642</v>
      </c>
      <c r="AQ263" s="26">
        <f t="shared" si="209"/>
        <v>-16.031042520829825</v>
      </c>
      <c r="AR263" s="25">
        <f t="shared" si="203"/>
        <v>18.562359853877492</v>
      </c>
      <c r="AS263" s="25">
        <f t="shared" si="204"/>
        <v>-26.946600306339011</v>
      </c>
      <c r="AT263" s="56">
        <f t="shared" si="210"/>
        <v>-5.6924572747099136</v>
      </c>
      <c r="AU263" s="57">
        <f t="shared" si="189"/>
        <v>-113.61732466568589</v>
      </c>
      <c r="AV263" s="26">
        <f t="shared" si="190"/>
        <v>6.5733131007590731E-9</v>
      </c>
      <c r="AW263" s="26">
        <f t="shared" si="191"/>
        <v>2.2290644836981898E-3</v>
      </c>
      <c r="AX263" s="27">
        <f t="shared" si="192"/>
        <v>-6.573313105733629E-9</v>
      </c>
      <c r="AY263" s="26">
        <f t="shared" si="193"/>
        <v>-2.2290644836981898E-3</v>
      </c>
      <c r="AZ263" s="28">
        <f t="shared" si="194"/>
        <v>-4.974555843233664E-18</v>
      </c>
      <c r="BA263" s="29">
        <f t="shared" si="195"/>
        <v>0</v>
      </c>
      <c r="BB263" s="5">
        <f t="shared" si="211"/>
        <v>-5.7625209820569356</v>
      </c>
      <c r="BC263" s="5">
        <f t="shared" si="212"/>
        <v>-121.44091362721181</v>
      </c>
      <c r="BD263" s="5">
        <f t="shared" si="196"/>
        <v>58.559086372788187</v>
      </c>
      <c r="BE263" s="31"/>
      <c r="BF263" s="40">
        <f t="shared" si="197"/>
        <v>-6</v>
      </c>
      <c r="BG263" s="40">
        <f t="shared" si="198"/>
        <v>-121</v>
      </c>
      <c r="BH263" s="40">
        <f t="shared" si="199"/>
        <v>59</v>
      </c>
      <c r="BL263" s="26">
        <f t="shared" si="205"/>
        <v>-4.1518654532883971E-4</v>
      </c>
      <c r="BM263" s="26">
        <f t="shared" si="206"/>
        <v>-0.56020715641494978</v>
      </c>
      <c r="BO263" s="238" t="str">
        <f t="shared" si="213"/>
        <v>38904.514499429i</v>
      </c>
      <c r="BP263" s="238" t="str">
        <f t="shared" si="214"/>
        <v>0.984053017051469-0.125420914099333i</v>
      </c>
      <c r="BQ263" s="238">
        <f t="shared" si="215"/>
        <v>-6.9648520801692981E-2</v>
      </c>
      <c r="BR263" s="238">
        <f t="shared" si="216"/>
        <v>-7.2633818051109884</v>
      </c>
    </row>
    <row r="264" spans="22:70" x14ac:dyDescent="0.3">
      <c r="V264" s="24">
        <v>3.6000000000000099</v>
      </c>
      <c r="W264" s="30">
        <f t="shared" si="174"/>
        <v>39810.717055350688</v>
      </c>
      <c r="X264" s="25">
        <f t="shared" si="207"/>
        <v>31.048525809863797</v>
      </c>
      <c r="Y264" s="26">
        <f t="shared" si="175"/>
        <v>-32.735370909522857</v>
      </c>
      <c r="Z264" s="26">
        <f t="shared" si="176"/>
        <v>-88.677509226483309</v>
      </c>
      <c r="AA264" s="26">
        <f t="shared" si="177"/>
        <v>0.11891446273074131</v>
      </c>
      <c r="AB264" s="26">
        <f t="shared" si="178"/>
        <v>-9.4592436657841397</v>
      </c>
      <c r="AC264" s="26">
        <f t="shared" si="179"/>
        <v>1.3151728467428647E-4</v>
      </c>
      <c r="AD264" s="26">
        <f t="shared" si="180"/>
        <v>0.31529769633858346</v>
      </c>
      <c r="AE264" s="26">
        <f t="shared" si="181"/>
        <v>-1.567799119643644</v>
      </c>
      <c r="AF264" s="26">
        <f t="shared" si="182"/>
        <v>-97.821455195928863</v>
      </c>
      <c r="AG264" s="26">
        <f t="shared" si="200"/>
        <v>63.934760580666506</v>
      </c>
      <c r="AH264" s="26">
        <f t="shared" si="183"/>
        <v>-101.98631868928793</v>
      </c>
      <c r="AI264" s="26">
        <f t="shared" si="184"/>
        <v>-89.999544166018367</v>
      </c>
      <c r="AJ264" s="26">
        <f t="shared" si="185"/>
        <v>33.985932193975096</v>
      </c>
      <c r="AK264" s="26">
        <f t="shared" si="186"/>
        <v>88.85486962037227</v>
      </c>
      <c r="AL264" s="27">
        <f t="shared" si="187"/>
        <v>-0.26357172182100674</v>
      </c>
      <c r="AM264" s="26">
        <f t="shared" si="188"/>
        <v>-14.043691001537566</v>
      </c>
      <c r="AN264" s="26">
        <f t="shared" si="201"/>
        <v>-1.7485297618194022E-3</v>
      </c>
      <c r="AO264" s="26">
        <f t="shared" si="202"/>
        <v>-1.1496149953356141</v>
      </c>
      <c r="AP264" s="26">
        <f t="shared" si="208"/>
        <v>-4.3309461662291522</v>
      </c>
      <c r="AQ264" s="26">
        <f t="shared" si="209"/>
        <v>-16.337980542519276</v>
      </c>
      <c r="AR264" s="25">
        <f t="shared" si="203"/>
        <v>18.562359853877492</v>
      </c>
      <c r="AS264" s="25">
        <f t="shared" si="204"/>
        <v>-26.946600306339011</v>
      </c>
      <c r="AT264" s="56">
        <f t="shared" si="210"/>
        <v>-5.8987452858727965</v>
      </c>
      <c r="AU264" s="57">
        <f t="shared" si="189"/>
        <v>-114.15943573844814</v>
      </c>
      <c r="AV264" s="26">
        <f t="shared" si="190"/>
        <v>6.8831032991493491E-9</v>
      </c>
      <c r="AW264" s="26">
        <f t="shared" si="191"/>
        <v>2.2809860654560395E-3</v>
      </c>
      <c r="AX264" s="27">
        <f t="shared" si="192"/>
        <v>-6.8831033046038401E-9</v>
      </c>
      <c r="AY264" s="26">
        <f t="shared" si="193"/>
        <v>-2.2809860654560395E-3</v>
      </c>
      <c r="AZ264" s="28">
        <f t="shared" si="194"/>
        <v>-5.454490997720606E-18</v>
      </c>
      <c r="BA264" s="29">
        <f t="shared" si="195"/>
        <v>0</v>
      </c>
      <c r="BB264" s="5">
        <f t="shared" si="211"/>
        <v>-5.9720835928966993</v>
      </c>
      <c r="BC264" s="5">
        <f t="shared" si="212"/>
        <v>-122.16340234295726</v>
      </c>
      <c r="BD264" s="5">
        <f t="shared" si="196"/>
        <v>57.836597657042745</v>
      </c>
      <c r="BE264" s="41"/>
      <c r="BF264" s="40">
        <f t="shared" si="197"/>
        <v>-6</v>
      </c>
      <c r="BG264" s="40">
        <f t="shared" si="198"/>
        <v>-122</v>
      </c>
      <c r="BH264" s="40">
        <f t="shared" si="199"/>
        <v>58</v>
      </c>
      <c r="BL264" s="26">
        <f t="shared" si="205"/>
        <v>-4.3475270502297625E-4</v>
      </c>
      <c r="BM264" s="26">
        <f t="shared" si="206"/>
        <v>-0.57325519648234458</v>
      </c>
      <c r="BO264" s="238" t="str">
        <f t="shared" si="213"/>
        <v>39810.7170553507i</v>
      </c>
      <c r="BP264" s="238" t="str">
        <f t="shared" si="214"/>
        <v>0.983313969681578-0.128246186043806i</v>
      </c>
      <c r="BQ264" s="238">
        <f t="shared" si="215"/>
        <v>-7.2903554318880279E-2</v>
      </c>
      <c r="BR264" s="238">
        <f t="shared" si="216"/>
        <v>-7.4307114080267702</v>
      </c>
    </row>
    <row r="265" spans="22:70" x14ac:dyDescent="0.3">
      <c r="V265" s="24">
        <v>3.6100000000000101</v>
      </c>
      <c r="W265" s="32">
        <f t="shared" si="174"/>
        <v>40738.02778041226</v>
      </c>
      <c r="X265" s="25">
        <f t="shared" si="207"/>
        <v>31.048525809863797</v>
      </c>
      <c r="Y265" s="26">
        <f t="shared" si="175"/>
        <v>-32.93526678896496</v>
      </c>
      <c r="Z265" s="26">
        <f t="shared" si="176"/>
        <v>-88.707602462815743</v>
      </c>
      <c r="AA265" s="26">
        <f t="shared" si="177"/>
        <v>0.12443918329009207</v>
      </c>
      <c r="AB265" s="26">
        <f t="shared" si="178"/>
        <v>-9.675458801126867</v>
      </c>
      <c r="AC265" s="26">
        <f t="shared" si="179"/>
        <v>1.377154050728977E-4</v>
      </c>
      <c r="AD265" s="26">
        <f t="shared" si="180"/>
        <v>0.32264176965665259</v>
      </c>
      <c r="AE265" s="26">
        <f t="shared" si="181"/>
        <v>-1.7621640804059975</v>
      </c>
      <c r="AF265" s="26">
        <f t="shared" si="182"/>
        <v>-98.060419494285952</v>
      </c>
      <c r="AG265" s="26">
        <f t="shared" si="200"/>
        <v>63.934760580666506</v>
      </c>
      <c r="AH265" s="26">
        <f t="shared" si="183"/>
        <v>-102.18631868927557</v>
      </c>
      <c r="AI265" s="26">
        <f t="shared" si="184"/>
        <v>-89.999554542066576</v>
      </c>
      <c r="AJ265" s="26">
        <f t="shared" si="185"/>
        <v>34.185854124896181</v>
      </c>
      <c r="AK265" s="26">
        <f t="shared" si="186"/>
        <v>88.880929264353625</v>
      </c>
      <c r="AL265" s="27">
        <f t="shared" si="187"/>
        <v>-0.27560735700428601</v>
      </c>
      <c r="AM265" s="26">
        <f t="shared" si="188"/>
        <v>-14.357431801774759</v>
      </c>
      <c r="AN265" s="26">
        <f t="shared" si="201"/>
        <v>-1.830918062628284E-3</v>
      </c>
      <c r="AO265" s="26">
        <f t="shared" si="202"/>
        <v>-1.1763855291995637</v>
      </c>
      <c r="AP265" s="26">
        <f t="shared" si="208"/>
        <v>-4.3431422587797934</v>
      </c>
      <c r="AQ265" s="26">
        <f t="shared" si="209"/>
        <v>-16.652442608687274</v>
      </c>
      <c r="AR265" s="25">
        <f t="shared" si="203"/>
        <v>18.562359853877492</v>
      </c>
      <c r="AS265" s="25">
        <f t="shared" si="204"/>
        <v>-26.946600306339011</v>
      </c>
      <c r="AT265" s="56">
        <f t="shared" si="210"/>
        <v>-6.1053063391857911</v>
      </c>
      <c r="AU265" s="57">
        <f t="shared" si="189"/>
        <v>-114.71286210297322</v>
      </c>
      <c r="AV265" s="26">
        <f t="shared" si="190"/>
        <v>7.2074934153600902E-9</v>
      </c>
      <c r="AW265" s="26">
        <f t="shared" si="191"/>
        <v>2.3341170562130998E-3</v>
      </c>
      <c r="AX265" s="27">
        <f t="shared" si="192"/>
        <v>-7.2074934213408203E-9</v>
      </c>
      <c r="AY265" s="26">
        <f t="shared" si="193"/>
        <v>-2.3341170562130998E-3</v>
      </c>
      <c r="AZ265" s="28">
        <f t="shared" si="194"/>
        <v>-5.9807300685370413E-18</v>
      </c>
      <c r="BA265" s="29">
        <f t="shared" si="195"/>
        <v>0</v>
      </c>
      <c r="BB265" s="5">
        <f t="shared" si="211"/>
        <v>-6.1820709601502388</v>
      </c>
      <c r="BC265" s="5">
        <f t="shared" si="212"/>
        <v>-122.90127689442944</v>
      </c>
      <c r="BD265" s="5">
        <f t="shared" si="196"/>
        <v>57.098723105570556</v>
      </c>
      <c r="BE265" s="31"/>
      <c r="BF265" s="40">
        <f t="shared" si="197"/>
        <v>-6</v>
      </c>
      <c r="BG265" s="40">
        <f t="shared" si="198"/>
        <v>-123</v>
      </c>
      <c r="BH265" s="40">
        <f t="shared" si="199"/>
        <v>57</v>
      </c>
      <c r="BL265" s="26">
        <f t="shared" si="205"/>
        <v>-4.552408949345235E-4</v>
      </c>
      <c r="BM265" s="26">
        <f t="shared" si="206"/>
        <v>-0.58660710288025697</v>
      </c>
      <c r="BO265" s="238" t="str">
        <f t="shared" si="213"/>
        <v>40738.0277804123i</v>
      </c>
      <c r="BP265" s="238" t="str">
        <f t="shared" si="214"/>
        <v>0.982541278076896-0.131130547886564i</v>
      </c>
      <c r="BQ265" s="238">
        <f t="shared" si="215"/>
        <v>-7.6309380069512503E-2</v>
      </c>
      <c r="BR265" s="238">
        <f t="shared" si="216"/>
        <v>-7.6018076885759722</v>
      </c>
    </row>
    <row r="266" spans="22:70" x14ac:dyDescent="0.3">
      <c r="V266" s="24">
        <v>3.6200000000000099</v>
      </c>
      <c r="W266" s="32">
        <f t="shared" si="174"/>
        <v>41686.938347034535</v>
      </c>
      <c r="X266" s="25">
        <f t="shared" si="207"/>
        <v>31.048525809863797</v>
      </c>
      <c r="Y266" s="26">
        <f t="shared" si="175"/>
        <v>-33.135167352273804</v>
      </c>
      <c r="Z266" s="26">
        <f t="shared" si="176"/>
        <v>-88.73701138259959</v>
      </c>
      <c r="AA266" s="26">
        <f t="shared" si="177"/>
        <v>0.13021675306393657</v>
      </c>
      <c r="AB266" s="26">
        <f t="shared" si="178"/>
        <v>-9.8964225467332678</v>
      </c>
      <c r="AC266" s="26">
        <f t="shared" si="179"/>
        <v>1.442056244053999E-4</v>
      </c>
      <c r="AD266" s="26">
        <f t="shared" si="180"/>
        <v>0.33015689744069865</v>
      </c>
      <c r="AE266" s="26">
        <f t="shared" si="181"/>
        <v>-1.9562805837216648</v>
      </c>
      <c r="AF266" s="26">
        <f t="shared" si="182"/>
        <v>-98.303277031892151</v>
      </c>
      <c r="AG266" s="26">
        <f t="shared" si="200"/>
        <v>63.934760580666506</v>
      </c>
      <c r="AH266" s="26">
        <f t="shared" si="183"/>
        <v>-102.38631868926375</v>
      </c>
      <c r="AI266" s="26">
        <f t="shared" si="184"/>
        <v>-89.999564681927083</v>
      </c>
      <c r="AJ266" s="26">
        <f t="shared" si="185"/>
        <v>34.385779568194536</v>
      </c>
      <c r="AK266" s="26">
        <f t="shared" si="186"/>
        <v>88.906396165870206</v>
      </c>
      <c r="AL266" s="27">
        <f t="shared" si="187"/>
        <v>-0.28817456666120939</v>
      </c>
      <c r="AM266" s="26">
        <f t="shared" si="188"/>
        <v>-14.677572543747528</v>
      </c>
      <c r="AN266" s="26">
        <f t="shared" si="201"/>
        <v>-1.9171875292823656E-3</v>
      </c>
      <c r="AO266" s="26">
        <f t="shared" si="202"/>
        <v>-1.2037790970308837</v>
      </c>
      <c r="AP266" s="26">
        <f t="shared" si="208"/>
        <v>-4.3558702945931955</v>
      </c>
      <c r="AQ266" s="26">
        <f t="shared" si="209"/>
        <v>-16.97452015683529</v>
      </c>
      <c r="AR266" s="25">
        <f t="shared" si="203"/>
        <v>18.562359853877492</v>
      </c>
      <c r="AS266" s="25">
        <f t="shared" si="204"/>
        <v>-26.946600306339011</v>
      </c>
      <c r="AT266" s="56">
        <f t="shared" si="210"/>
        <v>-6.3121508783148599</v>
      </c>
      <c r="AU266" s="57">
        <f t="shared" si="189"/>
        <v>-115.27779718872745</v>
      </c>
      <c r="AV266" s="26">
        <f t="shared" si="190"/>
        <v>7.5471719792001811E-9</v>
      </c>
      <c r="AW266" s="26">
        <f t="shared" si="191"/>
        <v>2.3884856267235763E-3</v>
      </c>
      <c r="AX266" s="27">
        <f t="shared" si="192"/>
        <v>-7.5471719857579201E-9</v>
      </c>
      <c r="AY266" s="26">
        <f t="shared" si="193"/>
        <v>-2.3884856267235763E-3</v>
      </c>
      <c r="AZ266" s="28">
        <f t="shared" si="194"/>
        <v>-6.5577390038101439E-18</v>
      </c>
      <c r="BA266" s="29">
        <f t="shared" si="195"/>
        <v>0</v>
      </c>
      <c r="BB266" s="5">
        <f t="shared" si="211"/>
        <v>-6.3925004299648398</v>
      </c>
      <c r="BC266" s="5">
        <f t="shared" si="212"/>
        <v>-123.65481637785142</v>
      </c>
      <c r="BD266" s="5">
        <f t="shared" si="196"/>
        <v>56.345183622148582</v>
      </c>
      <c r="BE266" s="31"/>
      <c r="BF266" s="40">
        <f t="shared" si="197"/>
        <v>-6</v>
      </c>
      <c r="BG266" s="40">
        <f t="shared" si="198"/>
        <v>-124</v>
      </c>
      <c r="BH266" s="40">
        <f t="shared" si="199"/>
        <v>56</v>
      </c>
      <c r="BL266" s="26">
        <f t="shared" si="205"/>
        <v>-4.7669455989518832E-4</v>
      </c>
      <c r="BM266" s="26">
        <f t="shared" si="206"/>
        <v>-0.60026994916223941</v>
      </c>
      <c r="BO266" s="238" t="str">
        <f t="shared" si="213"/>
        <v>41686.9383470345i</v>
      </c>
      <c r="BP266" s="238" t="str">
        <f t="shared" si="214"/>
        <v>0.98173346799824-0.134074914310383i</v>
      </c>
      <c r="BQ266" s="238">
        <f t="shared" si="215"/>
        <v>-7.9872857090085292E-2</v>
      </c>
      <c r="BR266" s="238">
        <f t="shared" si="216"/>
        <v>-7.7767492399617293</v>
      </c>
    </row>
    <row r="267" spans="22:70" x14ac:dyDescent="0.3">
      <c r="V267" s="24">
        <v>3.6300000000000101</v>
      </c>
      <c r="W267" s="30">
        <f t="shared" si="174"/>
        <v>42657.95188016029</v>
      </c>
      <c r="X267" s="25">
        <f t="shared" si="207"/>
        <v>31.048525809863797</v>
      </c>
      <c r="Y267" s="26">
        <f t="shared" si="175"/>
        <v>-33.335072388845603</v>
      </c>
      <c r="Z267" s="26">
        <f t="shared" si="176"/>
        <v>-88.765751516813509</v>
      </c>
      <c r="AA267" s="26">
        <f t="shared" si="177"/>
        <v>0.13625838461031889</v>
      </c>
      <c r="AB267" s="26">
        <f t="shared" si="178"/>
        <v>-10.122225756317064</v>
      </c>
      <c r="AC267" s="26">
        <f t="shared" si="179"/>
        <v>1.5100170795537463E-4</v>
      </c>
      <c r="AD267" s="26">
        <f t="shared" si="180"/>
        <v>0.33784706327603575</v>
      </c>
      <c r="AE267" s="26">
        <f t="shared" si="181"/>
        <v>-2.1501371926635318</v>
      </c>
      <c r="AF267" s="26">
        <f t="shared" si="182"/>
        <v>-98.550130209854544</v>
      </c>
      <c r="AG267" s="26">
        <f t="shared" si="200"/>
        <v>63.934760580666506</v>
      </c>
      <c r="AH267" s="26">
        <f t="shared" si="183"/>
        <v>-102.58631868925247</v>
      </c>
      <c r="AI267" s="26">
        <f t="shared" si="184"/>
        <v>-89.999574590976195</v>
      </c>
      <c r="AJ267" s="26">
        <f t="shared" si="185"/>
        <v>34.585708365902391</v>
      </c>
      <c r="AK267" s="26">
        <f t="shared" si="186"/>
        <v>88.931283787536543</v>
      </c>
      <c r="AL267" s="27">
        <f t="shared" si="187"/>
        <v>-0.3012951896076152</v>
      </c>
      <c r="AM267" s="26">
        <f t="shared" si="188"/>
        <v>-15.004202977830872</v>
      </c>
      <c r="AN267" s="26">
        <f t="shared" si="201"/>
        <v>-2.0075209139504297E-3</v>
      </c>
      <c r="AO267" s="26">
        <f t="shared" si="202"/>
        <v>-1.2318101731385585</v>
      </c>
      <c r="AP267" s="26">
        <f t="shared" si="208"/>
        <v>-4.3691524532051336</v>
      </c>
      <c r="AQ267" s="26">
        <f t="shared" si="209"/>
        <v>-17.304303954409082</v>
      </c>
      <c r="AR267" s="25">
        <f t="shared" si="203"/>
        <v>18.562359853877492</v>
      </c>
      <c r="AS267" s="25">
        <f t="shared" si="204"/>
        <v>-26.946600306339011</v>
      </c>
      <c r="AT267" s="56">
        <f t="shared" si="210"/>
        <v>-6.5192896458686658</v>
      </c>
      <c r="AU267" s="57">
        <f t="shared" si="189"/>
        <v>-115.85443416426362</v>
      </c>
      <c r="AV267" s="26">
        <f t="shared" si="190"/>
        <v>7.9028603076121542E-9</v>
      </c>
      <c r="AW267" s="26">
        <f t="shared" si="191"/>
        <v>2.4441206039228164E-3</v>
      </c>
      <c r="AX267" s="27">
        <f t="shared" si="192"/>
        <v>-7.9028603148025756E-9</v>
      </c>
      <c r="AY267" s="26">
        <f t="shared" si="193"/>
        <v>-2.4441206039228164E-3</v>
      </c>
      <c r="AZ267" s="28">
        <f t="shared" si="194"/>
        <v>-7.1904213302111279E-18</v>
      </c>
      <c r="BA267" s="29">
        <f t="shared" si="195"/>
        <v>0</v>
      </c>
      <c r="BB267" s="5">
        <f t="shared" si="211"/>
        <v>-6.6033899495004613</v>
      </c>
      <c r="BC267" s="5">
        <f t="shared" si="212"/>
        <v>-124.42430099593092</v>
      </c>
      <c r="BD267" s="5">
        <f t="shared" si="196"/>
        <v>55.575699004069079</v>
      </c>
      <c r="BE267" s="41"/>
      <c r="BF267" s="40">
        <f t="shared" si="197"/>
        <v>-7</v>
      </c>
      <c r="BG267" s="40">
        <f t="shared" si="198"/>
        <v>-124</v>
      </c>
      <c r="BH267" s="40">
        <f t="shared" si="199"/>
        <v>56</v>
      </c>
      <c r="BL267" s="26">
        <f t="shared" si="205"/>
        <v>-4.9915919134820323E-4</v>
      </c>
      <c r="BM267" s="26">
        <f t="shared" si="206"/>
        <v>-0.61425097333128287</v>
      </c>
      <c r="BO267" s="238" t="str">
        <f t="shared" si="213"/>
        <v>42657.9518801603i</v>
      </c>
      <c r="BP267" s="238" t="str">
        <f t="shared" si="214"/>
        <v>0.980889006030169-0.137080190512237i</v>
      </c>
      <c r="BQ267" s="238">
        <f t="shared" si="215"/>
        <v>-8.3601144440446556E-2</v>
      </c>
      <c r="BR267" s="238">
        <f t="shared" si="216"/>
        <v>-7.9556158583360173</v>
      </c>
    </row>
    <row r="268" spans="22:70" x14ac:dyDescent="0.3">
      <c r="V268" s="24">
        <v>3.6400000000000099</v>
      </c>
      <c r="W268" s="32">
        <f t="shared" si="174"/>
        <v>43651.583224017639</v>
      </c>
      <c r="X268" s="25">
        <f t="shared" si="207"/>
        <v>31.048525809863797</v>
      </c>
      <c r="Y268" s="26">
        <f t="shared" si="175"/>
        <v>-33.53498169753729</v>
      </c>
      <c r="Z268" s="26">
        <f t="shared" si="176"/>
        <v>-88.793838045972919</v>
      </c>
      <c r="AA268" s="26">
        <f t="shared" si="177"/>
        <v>0.14257575415851273</v>
      </c>
      <c r="AB268" s="26">
        <f t="shared" si="178"/>
        <v>-10.352960083190025</v>
      </c>
      <c r="AC268" s="26">
        <f t="shared" si="179"/>
        <v>1.5811806965794988E-4</v>
      </c>
      <c r="AD268" s="26">
        <f t="shared" si="180"/>
        <v>0.34571634348145852</v>
      </c>
      <c r="AE268" s="26">
        <f t="shared" si="181"/>
        <v>-2.3437220154453224</v>
      </c>
      <c r="AF268" s="26">
        <f t="shared" si="182"/>
        <v>-98.80108178568149</v>
      </c>
      <c r="AG268" s="26">
        <f t="shared" si="200"/>
        <v>63.934760580666506</v>
      </c>
      <c r="AH268" s="26">
        <f t="shared" si="183"/>
        <v>-102.78631868924167</v>
      </c>
      <c r="AI268" s="26">
        <f t="shared" si="184"/>
        <v>-89.999584274467807</v>
      </c>
      <c r="AJ268" s="26">
        <f t="shared" si="185"/>
        <v>34.78564036715153</v>
      </c>
      <c r="AK268" s="26">
        <f t="shared" si="186"/>
        <v>88.955605287511517</v>
      </c>
      <c r="AL268" s="27">
        <f t="shared" si="187"/>
        <v>-0.31499181500293583</v>
      </c>
      <c r="AM268" s="26">
        <f t="shared" si="188"/>
        <v>-15.337411331911474</v>
      </c>
      <c r="AN268" s="26">
        <f t="shared" si="201"/>
        <v>-2.102109566069303E-3</v>
      </c>
      <c r="AO268" s="26">
        <f t="shared" si="202"/>
        <v>-1.2604935662653942</v>
      </c>
      <c r="AP268" s="26">
        <f t="shared" si="208"/>
        <v>-4.3830116659926368</v>
      </c>
      <c r="AQ268" s="26">
        <f t="shared" si="209"/>
        <v>-17.641883885133161</v>
      </c>
      <c r="AR268" s="25">
        <f t="shared" si="203"/>
        <v>18.562359853877492</v>
      </c>
      <c r="AS268" s="25">
        <f t="shared" si="204"/>
        <v>-26.946600306339011</v>
      </c>
      <c r="AT268" s="56">
        <f t="shared" si="210"/>
        <v>-6.7267336814379597</v>
      </c>
      <c r="AU268" s="57">
        <f t="shared" si="189"/>
        <v>-116.44296567081466</v>
      </c>
      <c r="AV268" s="26">
        <f t="shared" si="190"/>
        <v>8.2753105760172376E-9</v>
      </c>
      <c r="AW268" s="26">
        <f t="shared" si="191"/>
        <v>2.5010514862117256E-3</v>
      </c>
      <c r="AX268" s="27">
        <f t="shared" si="192"/>
        <v>-8.2753105839013772E-9</v>
      </c>
      <c r="AY268" s="26">
        <f t="shared" si="193"/>
        <v>-2.5010514862117256E-3</v>
      </c>
      <c r="AZ268" s="28">
        <f t="shared" si="194"/>
        <v>-7.8841396596511748E-18</v>
      </c>
      <c r="BA268" s="29">
        <f t="shared" si="195"/>
        <v>0</v>
      </c>
      <c r="BB268" s="5">
        <f t="shared" si="211"/>
        <v>-6.8147580770579079</v>
      </c>
      <c r="BC268" s="5">
        <f t="shared" si="212"/>
        <v>-125.21001178148946</v>
      </c>
      <c r="BD268" s="5">
        <f t="shared" si="196"/>
        <v>54.789988218510544</v>
      </c>
      <c r="BE268" s="31"/>
      <c r="BF268" s="40">
        <f t="shared" si="197"/>
        <v>-7</v>
      </c>
      <c r="BG268" s="40">
        <f t="shared" si="198"/>
        <v>-125</v>
      </c>
      <c r="BH268" s="40">
        <f t="shared" si="199"/>
        <v>55</v>
      </c>
      <c r="BL268" s="26">
        <f t="shared" si="205"/>
        <v>-5.2268242371833365E-4</v>
      </c>
      <c r="BM268" s="26">
        <f t="shared" si="206"/>
        <v>-0.6285575816478306</v>
      </c>
      <c r="BO268" s="238" t="str">
        <f t="shared" si="213"/>
        <v>43651.5832240176i</v>
      </c>
      <c r="BP268" s="238" t="str">
        <f t="shared" si="214"/>
        <v>0.980006297722837-0.140147270039998i</v>
      </c>
      <c r="BQ268" s="238">
        <f t="shared" si="215"/>
        <v>-8.7501713196230041E-2</v>
      </c>
      <c r="BR268" s="238">
        <f t="shared" si="216"/>
        <v>-8.1384885290269775</v>
      </c>
    </row>
    <row r="269" spans="22:70" x14ac:dyDescent="0.3">
      <c r="V269" s="24">
        <v>3.6500000000000101</v>
      </c>
      <c r="W269" s="32">
        <f t="shared" si="174"/>
        <v>44668.359215097371</v>
      </c>
      <c r="X269" s="25">
        <f t="shared" si="207"/>
        <v>31.048525809863797</v>
      </c>
      <c r="Y269" s="26">
        <f t="shared" si="175"/>
        <v>-33.734895086242275</v>
      </c>
      <c r="Z269" s="26">
        <f t="shared" si="176"/>
        <v>-88.821285807903166</v>
      </c>
      <c r="AA269" s="26">
        <f t="shared" si="177"/>
        <v>0.14918101765932024</v>
      </c>
      <c r="AB269" s="26">
        <f t="shared" si="178"/>
        <v>-10.588717915833879</v>
      </c>
      <c r="AC269" s="26">
        <f t="shared" si="179"/>
        <v>1.6556980265487357E-4</v>
      </c>
      <c r="AD269" s="26">
        <f t="shared" si="180"/>
        <v>0.35376890926526783</v>
      </c>
      <c r="AE269" s="26">
        <f t="shared" si="181"/>
        <v>-2.5370226889165033</v>
      </c>
      <c r="AF269" s="26">
        <f t="shared" si="182"/>
        <v>-99.056234814471779</v>
      </c>
      <c r="AG269" s="26">
        <f t="shared" si="200"/>
        <v>63.934760580666506</v>
      </c>
      <c r="AH269" s="26">
        <f t="shared" si="183"/>
        <v>-102.98631868923138</v>
      </c>
      <c r="AI269" s="26">
        <f t="shared" si="184"/>
        <v>-89.99959373753623</v>
      </c>
      <c r="AJ269" s="26">
        <f t="shared" si="185"/>
        <v>34.985575427854712</v>
      </c>
      <c r="AK269" s="26">
        <f t="shared" si="186"/>
        <v>88.979373526295944</v>
      </c>
      <c r="AL269" s="27">
        <f t="shared" si="187"/>
        <v>-0.32928779499038441</v>
      </c>
      <c r="AM269" s="26">
        <f t="shared" si="188"/>
        <v>-15.677284085402798</v>
      </c>
      <c r="AN269" s="26">
        <f t="shared" si="201"/>
        <v>-2.2011538360258418E-3</v>
      </c>
      <c r="AO269" s="26">
        <f t="shared" si="202"/>
        <v>-1.2898444271840654</v>
      </c>
      <c r="AP269" s="26">
        <f t="shared" si="208"/>
        <v>-4.3974716295365743</v>
      </c>
      <c r="AQ269" s="26">
        <f t="shared" si="209"/>
        <v>-17.987348723827147</v>
      </c>
      <c r="AR269" s="25">
        <f t="shared" si="203"/>
        <v>18.562359853877492</v>
      </c>
      <c r="AS269" s="25">
        <f t="shared" si="204"/>
        <v>-26.946600306339011</v>
      </c>
      <c r="AT269" s="56">
        <f t="shared" si="210"/>
        <v>-6.9344943184530781</v>
      </c>
      <c r="AU269" s="57">
        <f t="shared" si="189"/>
        <v>-117.04358353829892</v>
      </c>
      <c r="AV269" s="26">
        <f t="shared" si="190"/>
        <v>8.6653135329350605E-9</v>
      </c>
      <c r="AW269" s="26">
        <f t="shared" si="191"/>
        <v>2.559308459097214E-3</v>
      </c>
      <c r="AX269" s="27">
        <f t="shared" si="192"/>
        <v>-8.6653135415798473E-9</v>
      </c>
      <c r="AY269" s="26">
        <f t="shared" si="193"/>
        <v>-2.559308459097214E-3</v>
      </c>
      <c r="AZ269" s="28">
        <f t="shared" si="194"/>
        <v>-8.6447868268141122E-18</v>
      </c>
      <c r="BA269" s="29">
        <f t="shared" si="195"/>
        <v>0</v>
      </c>
      <c r="BB269" s="5">
        <f t="shared" si="211"/>
        <v>-7.0266239914013404</v>
      </c>
      <c r="BC269" s="5">
        <f t="shared" si="212"/>
        <v>-126.01223030064162</v>
      </c>
      <c r="BD269" s="5">
        <f t="shared" si="196"/>
        <v>53.987769699358381</v>
      </c>
      <c r="BE269" s="31"/>
      <c r="BF269" s="40">
        <f t="shared" si="197"/>
        <v>-7</v>
      </c>
      <c r="BG269" s="40">
        <f t="shared" si="198"/>
        <v>-126</v>
      </c>
      <c r="BH269" s="40">
        <f t="shared" si="199"/>
        <v>54</v>
      </c>
      <c r="BL269" s="26">
        <f t="shared" si="205"/>
        <v>-5.4731413531546448E-4</v>
      </c>
      <c r="BM269" s="26">
        <f t="shared" si="206"/>
        <v>-0.64319735252488586</v>
      </c>
      <c r="BO269" s="238" t="str">
        <f t="shared" si="213"/>
        <v>44668.3592150974i</v>
      </c>
      <c r="BP269" s="238" t="str">
        <f t="shared" si="214"/>
        <v>0.979083685727123-0.143277032469498i</v>
      </c>
      <c r="BQ269" s="238">
        <f t="shared" si="215"/>
        <v>-9.1582358812946879E-2</v>
      </c>
      <c r="BR269" s="238">
        <f t="shared" si="216"/>
        <v>-8.3254494098178267</v>
      </c>
    </row>
    <row r="270" spans="22:70" x14ac:dyDescent="0.3">
      <c r="V270" s="24">
        <v>3.6600000000000099</v>
      </c>
      <c r="W270" s="30">
        <f t="shared" si="174"/>
        <v>45708.818961488585</v>
      </c>
      <c r="X270" s="25">
        <f t="shared" si="207"/>
        <v>31.048525809863797</v>
      </c>
      <c r="Y270" s="26">
        <f t="shared" si="175"/>
        <v>-33.934812371485222</v>
      </c>
      <c r="Z270" s="26">
        <f t="shared" si="176"/>
        <v>-88.848109305349638</v>
      </c>
      <c r="AA270" s="26">
        <f t="shared" si="177"/>
        <v>0.15608682709423208</v>
      </c>
      <c r="AB270" s="26">
        <f t="shared" si="178"/>
        <v>-10.829592307282601</v>
      </c>
      <c r="AC270" s="26">
        <f t="shared" si="179"/>
        <v>1.7337271130684714E-4</v>
      </c>
      <c r="AD270" s="26">
        <f t="shared" si="180"/>
        <v>0.36200902893122971</v>
      </c>
      <c r="AE270" s="26">
        <f t="shared" si="181"/>
        <v>-2.7300263618158862</v>
      </c>
      <c r="AF270" s="26">
        <f t="shared" si="182"/>
        <v>-99.315692583701008</v>
      </c>
      <c r="AG270" s="26">
        <f t="shared" si="200"/>
        <v>63.934760580666506</v>
      </c>
      <c r="AH270" s="26">
        <f t="shared" si="183"/>
        <v>-103.18631868922155</v>
      </c>
      <c r="AI270" s="26">
        <f t="shared" si="184"/>
        <v>-89.999602985198933</v>
      </c>
      <c r="AJ270" s="26">
        <f t="shared" si="185"/>
        <v>35.185513410401235</v>
      </c>
      <c r="AK270" s="26">
        <f t="shared" si="186"/>
        <v>89.002601073384156</v>
      </c>
      <c r="AL270" s="27">
        <f t="shared" si="187"/>
        <v>-0.34420725628145071</v>
      </c>
      <c r="AM270" s="26">
        <f t="shared" si="188"/>
        <v>-16.023905731252814</v>
      </c>
      <c r="AN270" s="26">
        <f t="shared" si="201"/>
        <v>-2.3048634977014793E-3</v>
      </c>
      <c r="AO270" s="26">
        <f t="shared" si="202"/>
        <v>-1.3198782564562668</v>
      </c>
      <c r="AP270" s="26">
        <f t="shared" si="208"/>
        <v>-4.4125568179329626</v>
      </c>
      <c r="AQ270" s="26">
        <f t="shared" si="209"/>
        <v>-18.340785899523858</v>
      </c>
      <c r="AR270" s="25">
        <f t="shared" si="203"/>
        <v>18.562359853877492</v>
      </c>
      <c r="AS270" s="25">
        <f t="shared" si="204"/>
        <v>-26.946600306339011</v>
      </c>
      <c r="AT270" s="56">
        <f t="shared" si="210"/>
        <v>-7.1425831797488488</v>
      </c>
      <c r="AU270" s="57">
        <f t="shared" si="189"/>
        <v>-117.65647848322487</v>
      </c>
      <c r="AV270" s="26">
        <f t="shared" si="190"/>
        <v>9.0736965713286974E-9</v>
      </c>
      <c r="AW270" s="26">
        <f t="shared" si="191"/>
        <v>2.6189224111969451E-3</v>
      </c>
      <c r="AX270" s="27">
        <f t="shared" si="192"/>
        <v>-9.0736965808075138E-9</v>
      </c>
      <c r="AY270" s="26">
        <f t="shared" si="193"/>
        <v>-2.6189224111969451E-3</v>
      </c>
      <c r="AZ270" s="28">
        <f t="shared" si="194"/>
        <v>-9.478816494839079E-18</v>
      </c>
      <c r="BA270" s="29">
        <f t="shared" si="195"/>
        <v>0</v>
      </c>
      <c r="BB270" s="5">
        <f t="shared" si="211"/>
        <v>-7.2390075001650134</v>
      </c>
      <c r="BC270" s="5">
        <f t="shared" si="212"/>
        <v>-126.83123833479858</v>
      </c>
      <c r="BD270" s="5">
        <f t="shared" si="196"/>
        <v>53.168761665201416</v>
      </c>
      <c r="BE270" s="41"/>
      <c r="BF270" s="40">
        <f t="shared" si="197"/>
        <v>-7</v>
      </c>
      <c r="BG270" s="40">
        <f t="shared" si="198"/>
        <v>-127</v>
      </c>
      <c r="BH270" s="40">
        <f t="shared" si="199"/>
        <v>53</v>
      </c>
      <c r="BL270" s="26">
        <f t="shared" si="205"/>
        <v>-5.7310655398276134E-4</v>
      </c>
      <c r="BM270" s="26">
        <f t="shared" si="206"/>
        <v>-0.65817804051212414</v>
      </c>
      <c r="BO270" s="238" t="str">
        <f t="shared" si="213"/>
        <v>45708.8189614886i</v>
      </c>
      <c r="BP270" s="238" t="str">
        <f t="shared" si="214"/>
        <v>0.978119447929316-0.146470340913701i</v>
      </c>
      <c r="BQ270" s="238">
        <f t="shared" si="215"/>
        <v>-9.5851213862181983E-2</v>
      </c>
      <c r="BR270" s="238">
        <f t="shared" si="216"/>
        <v>-8.5165818110615881</v>
      </c>
    </row>
    <row r="271" spans="22:70" x14ac:dyDescent="0.3">
      <c r="V271" s="24">
        <v>3.6700000000000101</v>
      </c>
      <c r="W271" s="32">
        <f t="shared" si="174"/>
        <v>46773.514128720919</v>
      </c>
      <c r="X271" s="25">
        <f t="shared" si="207"/>
        <v>31.048525809863797</v>
      </c>
      <c r="Y271" s="26">
        <f t="shared" si="175"/>
        <v>-34.134733378034838</v>
      </c>
      <c r="Z271" s="26">
        <f t="shared" si="176"/>
        <v>-88.874322713426992</v>
      </c>
      <c r="AA271" s="26">
        <f t="shared" si="177"/>
        <v>0.16330634701613864</v>
      </c>
      <c r="AB271" s="26">
        <f t="shared" si="178"/>
        <v>-11.075676897971046</v>
      </c>
      <c r="AC271" s="26">
        <f t="shared" si="179"/>
        <v>1.8154334468618687E-4</v>
      </c>
      <c r="AD271" s="26">
        <f t="shared" si="180"/>
        <v>0.37044107013560967</v>
      </c>
      <c r="AE271" s="26">
        <f t="shared" si="181"/>
        <v>-2.9227196778102162</v>
      </c>
      <c r="AF271" s="26">
        <f t="shared" si="182"/>
        <v>-99.579558541262429</v>
      </c>
      <c r="AG271" s="26">
        <f t="shared" si="200"/>
        <v>63.934760580666506</v>
      </c>
      <c r="AH271" s="26">
        <f t="shared" si="183"/>
        <v>-103.38631868921217</v>
      </c>
      <c r="AI271" s="26">
        <f t="shared" si="184"/>
        <v>-89.99961202235913</v>
      </c>
      <c r="AJ271" s="26">
        <f t="shared" si="185"/>
        <v>35.385454183366235</v>
      </c>
      <c r="AK271" s="26">
        <f t="shared" si="186"/>
        <v>89.025300213772553</v>
      </c>
      <c r="AL271" s="27">
        <f t="shared" si="187"/>
        <v>-0.35977511054164696</v>
      </c>
      <c r="AM271" s="26">
        <f t="shared" si="188"/>
        <v>-16.377358525811783</v>
      </c>
      <c r="AN271" s="26">
        <f t="shared" si="201"/>
        <v>-2.4134581908013177E-3</v>
      </c>
      <c r="AO271" s="26">
        <f t="shared" si="202"/>
        <v>-1.3506109123577821</v>
      </c>
      <c r="AP271" s="26">
        <f t="shared" si="208"/>
        <v>-4.428292493911882</v>
      </c>
      <c r="AQ271" s="26">
        <f t="shared" si="209"/>
        <v>-18.702281246756144</v>
      </c>
      <c r="AR271" s="25">
        <f t="shared" si="203"/>
        <v>18.562359853877492</v>
      </c>
      <c r="AS271" s="25">
        <f t="shared" si="204"/>
        <v>-26.946600306339011</v>
      </c>
      <c r="AT271" s="56">
        <f t="shared" si="210"/>
        <v>-7.3510121717220986</v>
      </c>
      <c r="AU271" s="57">
        <f t="shared" si="189"/>
        <v>-118.28183978801857</v>
      </c>
      <c r="AV271" s="26">
        <f t="shared" si="190"/>
        <v>9.5013275859144992E-9</v>
      </c>
      <c r="AW271" s="26">
        <f t="shared" si="191"/>
        <v>2.6799249506168892E-3</v>
      </c>
      <c r="AX271" s="27">
        <f t="shared" si="192"/>
        <v>-9.5013275963078185E-9</v>
      </c>
      <c r="AY271" s="26">
        <f t="shared" si="193"/>
        <v>-2.6799249506168892E-3</v>
      </c>
      <c r="AZ271" s="28">
        <f t="shared" si="194"/>
        <v>-1.039331925593688E-17</v>
      </c>
      <c r="BA271" s="29">
        <f t="shared" si="195"/>
        <v>0</v>
      </c>
      <c r="BB271" s="5">
        <f t="shared" si="211"/>
        <v>-7.4519290472293305</v>
      </c>
      <c r="BC271" s="5">
        <f t="shared" si="212"/>
        <v>-127.66731754079457</v>
      </c>
      <c r="BD271" s="5">
        <f t="shared" si="196"/>
        <v>52.332682459205429</v>
      </c>
      <c r="BE271" s="31"/>
      <c r="BF271" s="40">
        <f t="shared" si="197"/>
        <v>-7</v>
      </c>
      <c r="BG271" s="40">
        <f t="shared" si="198"/>
        <v>-128</v>
      </c>
      <c r="BH271" s="40">
        <f t="shared" si="199"/>
        <v>52</v>
      </c>
      <c r="BL271" s="26">
        <f t="shared" si="205"/>
        <v>-6.0011436771590298E-4</v>
      </c>
      <c r="BM271" s="26">
        <f t="shared" si="206"/>
        <v>-0.6735075803709607</v>
      </c>
      <c r="BO271" s="238" t="str">
        <f t="shared" si="213"/>
        <v>46773.5141287209i</v>
      </c>
      <c r="BP271" s="238" t="str">
        <f t="shared" si="214"/>
        <v>0.977111795592336-0.149728039355555i</v>
      </c>
      <c r="BQ271" s="238">
        <f t="shared" si="215"/>
        <v>-0.100316761139516</v>
      </c>
      <c r="BR271" s="238">
        <f t="shared" si="216"/>
        <v>-8.7119701724050369</v>
      </c>
    </row>
    <row r="272" spans="22:70" x14ac:dyDescent="0.3">
      <c r="V272" s="24">
        <v>3.6800000000000099</v>
      </c>
      <c r="W272" s="32">
        <f t="shared" si="174"/>
        <v>47863.009232264958</v>
      </c>
      <c r="X272" s="25">
        <f t="shared" si="207"/>
        <v>31.048525809863797</v>
      </c>
      <c r="Y272" s="26">
        <f t="shared" si="175"/>
        <v>-34.3346579385341</v>
      </c>
      <c r="Z272" s="26">
        <f t="shared" si="176"/>
        <v>-88.899939886911</v>
      </c>
      <c r="AA272" s="26">
        <f t="shared" si="177"/>
        <v>0.17085327129026961</v>
      </c>
      <c r="AB272" s="26">
        <f t="shared" si="178"/>
        <v>-11.327065831697416</v>
      </c>
      <c r="AC272" s="26">
        <f t="shared" si="179"/>
        <v>1.9009903167894592E-4</v>
      </c>
      <c r="AD272" s="26">
        <f t="shared" si="180"/>
        <v>0.37906950219645102</v>
      </c>
      <c r="AE272" s="26">
        <f t="shared" si="181"/>
        <v>-3.1150887583483549</v>
      </c>
      <c r="AF272" s="26">
        <f t="shared" si="182"/>
        <v>-99.847936216411952</v>
      </c>
      <c r="AG272" s="26">
        <f t="shared" si="200"/>
        <v>63.934760580666506</v>
      </c>
      <c r="AH272" s="26">
        <f t="shared" si="183"/>
        <v>-103.58631868920321</v>
      </c>
      <c r="AI272" s="26">
        <f t="shared" si="184"/>
        <v>-89.999620853808437</v>
      </c>
      <c r="AJ272" s="26">
        <f t="shared" si="185"/>
        <v>35.585397621232907</v>
      </c>
      <c r="AK272" s="26">
        <f t="shared" si="186"/>
        <v>89.047482954327648</v>
      </c>
      <c r="AL272" s="27">
        <f t="shared" si="187"/>
        <v>-0.37601706342601182</v>
      </c>
      <c r="AM272" s="26">
        <f t="shared" si="188"/>
        <v>-16.737722226481782</v>
      </c>
      <c r="AN272" s="26">
        <f t="shared" si="201"/>
        <v>-2.5271678838177246E-3</v>
      </c>
      <c r="AO272" s="26">
        <f t="shared" si="202"/>
        <v>-1.3820586189722961</v>
      </c>
      <c r="AP272" s="26">
        <f t="shared" si="208"/>
        <v>-4.444704718613627</v>
      </c>
      <c r="AQ272" s="26">
        <f t="shared" si="209"/>
        <v>-19.071918744934866</v>
      </c>
      <c r="AR272" s="25">
        <f t="shared" si="203"/>
        <v>18.562359853877492</v>
      </c>
      <c r="AS272" s="25">
        <f t="shared" si="204"/>
        <v>-26.946600306339011</v>
      </c>
      <c r="AT272" s="56">
        <f t="shared" si="210"/>
        <v>-7.5597934769619819</v>
      </c>
      <c r="AU272" s="57">
        <f t="shared" si="189"/>
        <v>-118.91985496134681</v>
      </c>
      <c r="AV272" s="26">
        <f t="shared" si="190"/>
        <v>9.9491111158522209E-9</v>
      </c>
      <c r="AW272" s="26">
        <f t="shared" si="191"/>
        <v>2.7423484217103571E-3</v>
      </c>
      <c r="AX272" s="27">
        <f t="shared" si="192"/>
        <v>-9.94911112724827E-9</v>
      </c>
      <c r="AY272" s="26">
        <f t="shared" si="193"/>
        <v>-2.7423484217103571E-3</v>
      </c>
      <c r="AZ272" s="28">
        <f t="shared" si="194"/>
        <v>-1.1396049101169586E-17</v>
      </c>
      <c r="BA272" s="29">
        <f t="shared" si="195"/>
        <v>0</v>
      </c>
      <c r="BB272" s="5">
        <f t="shared" si="211"/>
        <v>-7.665409718944538</v>
      </c>
      <c r="BC272" s="5">
        <f t="shared" si="212"/>
        <v>-128.52074908847433</v>
      </c>
      <c r="BD272" s="5">
        <f t="shared" si="196"/>
        <v>51.479250911525668</v>
      </c>
      <c r="BE272" s="31"/>
      <c r="BF272" s="40">
        <f t="shared" si="197"/>
        <v>-8</v>
      </c>
      <c r="BG272" s="40">
        <f t="shared" si="198"/>
        <v>-129</v>
      </c>
      <c r="BH272" s="40">
        <f t="shared" si="199"/>
        <v>51</v>
      </c>
      <c r="BL272" s="26">
        <f t="shared" si="205"/>
        <v>-6.2839484048381991E-4</v>
      </c>
      <c r="BM272" s="26">
        <f t="shared" si="206"/>
        <v>-0.68919409124256126</v>
      </c>
      <c r="BO272" s="238" t="str">
        <f t="shared" si="213"/>
        <v>47863.009232265i</v>
      </c>
      <c r="BP272" s="238" t="str">
        <f t="shared" si="214"/>
        <v>0.976058871511324-0.153050949795974i</v>
      </c>
      <c r="BQ272" s="238">
        <f t="shared" si="215"/>
        <v>-0.10498784714207238</v>
      </c>
      <c r="BR272" s="238">
        <f t="shared" si="216"/>
        <v>-8.9117000358849623</v>
      </c>
    </row>
    <row r="273" spans="22:70" x14ac:dyDescent="0.3">
      <c r="V273" s="24">
        <v>3.6900000000000102</v>
      </c>
      <c r="W273" s="30">
        <f t="shared" si="174"/>
        <v>48977.881936845763</v>
      </c>
      <c r="X273" s="25">
        <f t="shared" si="207"/>
        <v>31.048525809863797</v>
      </c>
      <c r="Y273" s="26">
        <f t="shared" si="175"/>
        <v>-34.534585893146897</v>
      </c>
      <c r="Z273" s="26">
        <f t="shared" si="176"/>
        <v>-88.924974367375256</v>
      </c>
      <c r="AA273" s="26">
        <f t="shared" si="177"/>
        <v>0.17874183999972859</v>
      </c>
      <c r="AB273" s="26">
        <f t="shared" si="178"/>
        <v>-11.583853664339427</v>
      </c>
      <c r="AC273" s="26">
        <f t="shared" si="179"/>
        <v>1.9905791771183512E-4</v>
      </c>
      <c r="AD273" s="26">
        <f t="shared" si="180"/>
        <v>0.38789889845628989</v>
      </c>
      <c r="AE273" s="26">
        <f t="shared" si="181"/>
        <v>-3.3071191853656594</v>
      </c>
      <c r="AF273" s="26">
        <f t="shared" si="182"/>
        <v>-100.1209291332584</v>
      </c>
      <c r="AG273" s="26">
        <f t="shared" si="200"/>
        <v>63.934760580666506</v>
      </c>
      <c r="AH273" s="26">
        <f t="shared" si="183"/>
        <v>-103.78631868919464</v>
      </c>
      <c r="AI273" s="26">
        <f t="shared" si="184"/>
        <v>-89.999629484229416</v>
      </c>
      <c r="AJ273" s="26">
        <f t="shared" si="185"/>
        <v>35.785343604127249</v>
      </c>
      <c r="AK273" s="26">
        <f t="shared" si="186"/>
        <v>89.069161030016303</v>
      </c>
      <c r="AL273" s="27">
        <f t="shared" si="187"/>
        <v>-0.39295962210465768</v>
      </c>
      <c r="AM273" s="26">
        <f t="shared" si="188"/>
        <v>-17.105073817131061</v>
      </c>
      <c r="AN273" s="26">
        <f t="shared" si="201"/>
        <v>-2.6462333586601905E-3</v>
      </c>
      <c r="AO273" s="26">
        <f t="shared" si="202"/>
        <v>-1.4142379744567302</v>
      </c>
      <c r="AP273" s="26">
        <f t="shared" si="208"/>
        <v>-4.4618203598642072</v>
      </c>
      <c r="AQ273" s="26">
        <f t="shared" si="209"/>
        <v>-19.449780245800902</v>
      </c>
      <c r="AR273" s="25">
        <f t="shared" si="203"/>
        <v>18.562359853877492</v>
      </c>
      <c r="AS273" s="25">
        <f t="shared" si="204"/>
        <v>-26.946600306339011</v>
      </c>
      <c r="AT273" s="56">
        <f t="shared" si="210"/>
        <v>-7.7689395452298662</v>
      </c>
      <c r="AU273" s="57">
        <f t="shared" si="189"/>
        <v>-119.57070937905931</v>
      </c>
      <c r="AV273" s="26">
        <f t="shared" si="190"/>
        <v>1.0417997988019624E-8</v>
      </c>
      <c r="AW273" s="26">
        <f t="shared" si="191"/>
        <v>2.8062259222274028E-3</v>
      </c>
      <c r="AX273" s="27">
        <f t="shared" si="192"/>
        <v>-1.0417998000515144E-8</v>
      </c>
      <c r="AY273" s="26">
        <f t="shared" si="193"/>
        <v>-2.8062259222274028E-3</v>
      </c>
      <c r="AZ273" s="28">
        <f t="shared" si="194"/>
        <v>-1.2495519373401594E-17</v>
      </c>
      <c r="BA273" s="29">
        <f t="shared" si="195"/>
        <v>0</v>
      </c>
      <c r="BB273" s="5">
        <f t="shared" si="211"/>
        <v>-7.8794712490751371</v>
      </c>
      <c r="BC273" s="5">
        <f t="shared" si="212"/>
        <v>-129.39181327511699</v>
      </c>
      <c r="BD273" s="5">
        <f t="shared" si="196"/>
        <v>50.608186724883012</v>
      </c>
      <c r="BE273" s="41"/>
      <c r="BF273" s="40">
        <f t="shared" si="197"/>
        <v>-8</v>
      </c>
      <c r="BG273" s="40">
        <f t="shared" si="198"/>
        <v>-129</v>
      </c>
      <c r="BH273" s="40">
        <f t="shared" si="199"/>
        <v>51</v>
      </c>
      <c r="BL273" s="26">
        <f t="shared" si="205"/>
        <v>-6.5800793349014592E-4</v>
      </c>
      <c r="BM273" s="26">
        <f t="shared" si="206"/>
        <v>-0.70524588091081752</v>
      </c>
      <c r="BO273" s="238" t="str">
        <f t="shared" si="213"/>
        <v>48977.8819368458i</v>
      </c>
      <c r="BP273" s="238" t="str">
        <f t="shared" si="214"/>
        <v>0.974958748192325-0.156439869208268i</v>
      </c>
      <c r="BQ273" s="238">
        <f t="shared" si="215"/>
        <v>-0.10987369591178112</v>
      </c>
      <c r="BR273" s="238">
        <f t="shared" si="216"/>
        <v>-9.1158580151468591</v>
      </c>
    </row>
    <row r="274" spans="22:70" x14ac:dyDescent="0.3">
      <c r="V274" s="24">
        <v>3.7000000000000099</v>
      </c>
      <c r="W274" s="32">
        <f t="shared" si="174"/>
        <v>50118.7233627284</v>
      </c>
      <c r="X274" s="25">
        <f t="shared" si="207"/>
        <v>31.048525809863797</v>
      </c>
      <c r="Y274" s="26">
        <f t="shared" si="175"/>
        <v>-34.734517089220546</v>
      </c>
      <c r="Z274" s="26">
        <f t="shared" si="176"/>
        <v>-88.949439390175755</v>
      </c>
      <c r="AA274" s="26">
        <f t="shared" si="177"/>
        <v>0.18698685647542787</v>
      </c>
      <c r="AB274" s="26">
        <f t="shared" si="178"/>
        <v>-11.846135264957903</v>
      </c>
      <c r="AC274" s="26">
        <f t="shared" si="179"/>
        <v>2.0843900322920189E-4</v>
      </c>
      <c r="AD274" s="26">
        <f t="shared" si="180"/>
        <v>0.39693393869952626</v>
      </c>
      <c r="AE274" s="26">
        <f t="shared" si="181"/>
        <v>-3.4987959838780918</v>
      </c>
      <c r="AF274" s="26">
        <f t="shared" si="182"/>
        <v>-100.39864071643413</v>
      </c>
      <c r="AG274" s="26">
        <f t="shared" si="200"/>
        <v>63.934760580666506</v>
      </c>
      <c r="AH274" s="26">
        <f t="shared" si="183"/>
        <v>-103.98631868918648</v>
      </c>
      <c r="AI274" s="26">
        <f t="shared" si="184"/>
        <v>-89.999637918198047</v>
      </c>
      <c r="AJ274" s="26">
        <f t="shared" si="185"/>
        <v>35.985292017564639</v>
      </c>
      <c r="AK274" s="26">
        <f t="shared" si="186"/>
        <v>89.090345910000934</v>
      </c>
      <c r="AL274" s="27">
        <f t="shared" si="187"/>
        <v>-0.41063010111056708</v>
      </c>
      <c r="AM274" s="26">
        <f t="shared" si="188"/>
        <v>-17.47948722132552</v>
      </c>
      <c r="AN274" s="26">
        <f t="shared" si="201"/>
        <v>-2.7709067178882962E-3</v>
      </c>
      <c r="AO274" s="26">
        <f t="shared" si="202"/>
        <v>-1.4471659594809101</v>
      </c>
      <c r="AP274" s="26">
        <f t="shared" si="208"/>
        <v>-4.4796670987837865</v>
      </c>
      <c r="AQ274" s="26">
        <f t="shared" si="209"/>
        <v>-19.835945189003542</v>
      </c>
      <c r="AR274" s="25">
        <f t="shared" si="203"/>
        <v>18.562359853877492</v>
      </c>
      <c r="AS274" s="25">
        <f t="shared" si="204"/>
        <v>-26.946600306339011</v>
      </c>
      <c r="AT274" s="56">
        <f t="shared" si="210"/>
        <v>-7.9784630826618788</v>
      </c>
      <c r="AU274" s="57">
        <f t="shared" si="189"/>
        <v>-120.23458590543767</v>
      </c>
      <c r="AV274" s="26">
        <f t="shared" si="190"/>
        <v>1.0908983388357527E-8</v>
      </c>
      <c r="AW274" s="26">
        <f t="shared" si="191"/>
        <v>2.8715913208636839E-3</v>
      </c>
      <c r="AX274" s="27">
        <f t="shared" si="192"/>
        <v>-1.0908983402058588E-8</v>
      </c>
      <c r="AY274" s="26">
        <f t="shared" si="193"/>
        <v>-2.8715913208636839E-3</v>
      </c>
      <c r="AZ274" s="28">
        <f t="shared" si="194"/>
        <v>-1.3701060669942502E-17</v>
      </c>
      <c r="BA274" s="29">
        <f t="shared" si="195"/>
        <v>0</v>
      </c>
      <c r="BB274" s="5">
        <f t="shared" si="211"/>
        <v>-8.094136022333192</v>
      </c>
      <c r="BC274" s="5">
        <f t="shared" si="212"/>
        <v>-130.28078911612661</v>
      </c>
      <c r="BD274" s="5">
        <f t="shared" si="196"/>
        <v>49.719210883873387</v>
      </c>
      <c r="BE274" s="31"/>
      <c r="BF274" s="40">
        <f t="shared" si="197"/>
        <v>-8</v>
      </c>
      <c r="BG274" s="40">
        <f t="shared" si="198"/>
        <v>-130</v>
      </c>
      <c r="BH274" s="40">
        <f t="shared" si="199"/>
        <v>50</v>
      </c>
      <c r="BL274" s="26">
        <f t="shared" si="205"/>
        <v>-6.8901643215518358E-4</v>
      </c>
      <c r="BM274" s="26">
        <f t="shared" si="206"/>
        <v>-0.7216714501623499</v>
      </c>
      <c r="BO274" s="238" t="str">
        <f t="shared" si="213"/>
        <v>50118.7233627284i</v>
      </c>
      <c r="BP274" s="238" t="str">
        <f t="shared" si="214"/>
        <v>0.973809426063681-0.159895566290304i</v>
      </c>
      <c r="BQ274" s="238">
        <f t="shared" si="215"/>
        <v>-0.11498392323915708</v>
      </c>
      <c r="BR274" s="238">
        <f t="shared" si="216"/>
        <v>-9.3245317605265949</v>
      </c>
    </row>
    <row r="275" spans="22:70" x14ac:dyDescent="0.3">
      <c r="V275" s="24">
        <v>3.7100000000000102</v>
      </c>
      <c r="W275" s="32">
        <f t="shared" si="174"/>
        <v>51286.138399137766</v>
      </c>
      <c r="X275" s="25">
        <f t="shared" si="207"/>
        <v>31.048525809863797</v>
      </c>
      <c r="Y275" s="26">
        <f t="shared" si="175"/>
        <v>-34.934451380963438</v>
      </c>
      <c r="Z275" s="26">
        <f t="shared" si="176"/>
        <v>-88.973347891286323</v>
      </c>
      <c r="AA275" s="26">
        <f t="shared" si="177"/>
        <v>0.19560370440521085</v>
      </c>
      <c r="AB275" s="26">
        <f t="shared" si="178"/>
        <v>-12.114005708916535</v>
      </c>
      <c r="AC275" s="26">
        <f t="shared" si="179"/>
        <v>2.1826218396431496E-4</v>
      </c>
      <c r="AD275" s="26">
        <f t="shared" si="180"/>
        <v>0.40617941162569865</v>
      </c>
      <c r="AE275" s="26">
        <f t="shared" si="181"/>
        <v>-3.6901036045104658</v>
      </c>
      <c r="AF275" s="26">
        <f t="shared" si="182"/>
        <v>-100.68117418857716</v>
      </c>
      <c r="AG275" s="26">
        <f t="shared" si="200"/>
        <v>63.934760580666506</v>
      </c>
      <c r="AH275" s="26">
        <f t="shared" si="183"/>
        <v>-104.18631868917869</v>
      </c>
      <c r="AI275" s="26">
        <f t="shared" si="184"/>
        <v>-89.999646160186103</v>
      </c>
      <c r="AJ275" s="26">
        <f t="shared" si="185"/>
        <v>36.185242752207799</v>
      </c>
      <c r="AK275" s="26">
        <f t="shared" si="186"/>
        <v>89.111048803602216</v>
      </c>
      <c r="AL275" s="27">
        <f t="shared" si="187"/>
        <v>-0.42905662633429587</v>
      </c>
      <c r="AM275" s="26">
        <f t="shared" si="188"/>
        <v>-17.861033003506577</v>
      </c>
      <c r="AN275" s="26">
        <f t="shared" si="201"/>
        <v>-2.9014519156329629E-3</v>
      </c>
      <c r="AO275" s="26">
        <f t="shared" si="202"/>
        <v>-1.4808599458443163</v>
      </c>
      <c r="AP275" s="26">
        <f t="shared" si="208"/>
        <v>-4.4982734345543154</v>
      </c>
      <c r="AQ275" s="26">
        <f t="shared" si="209"/>
        <v>-20.230490305934779</v>
      </c>
      <c r="AR275" s="25">
        <f t="shared" si="203"/>
        <v>18.562359853877492</v>
      </c>
      <c r="AS275" s="25">
        <f t="shared" si="204"/>
        <v>-26.946600306339011</v>
      </c>
      <c r="AT275" s="56">
        <f t="shared" si="210"/>
        <v>-8.1883770390647808</v>
      </c>
      <c r="AU275" s="57">
        <f t="shared" si="189"/>
        <v>-120.91166449451194</v>
      </c>
      <c r="AV275" s="26">
        <f t="shared" si="190"/>
        <v>1.1423108790524683E-8</v>
      </c>
      <c r="AW275" s="26">
        <f t="shared" si="191"/>
        <v>2.938479275218093E-3</v>
      </c>
      <c r="AX275" s="27">
        <f t="shared" si="192"/>
        <v>-1.1423108805547602E-8</v>
      </c>
      <c r="AY275" s="26">
        <f t="shared" si="193"/>
        <v>-2.938479275218093E-3</v>
      </c>
      <c r="AZ275" s="28">
        <f t="shared" si="194"/>
        <v>-1.5022918449859392E-17</v>
      </c>
      <c r="BA275" s="29">
        <f t="shared" si="195"/>
        <v>0</v>
      </c>
      <c r="BB275" s="5">
        <f t="shared" si="211"/>
        <v>-8.3094270763634217</v>
      </c>
      <c r="BC275" s="5">
        <f t="shared" si="212"/>
        <v>-131.18795391148015</v>
      </c>
      <c r="BD275" s="5">
        <f t="shared" si="196"/>
        <v>48.81204608851985</v>
      </c>
      <c r="BE275" s="31"/>
      <c r="BF275" s="40">
        <f t="shared" si="197"/>
        <v>-8</v>
      </c>
      <c r="BG275" s="40">
        <f t="shared" si="198"/>
        <v>-131</v>
      </c>
      <c r="BH275" s="40">
        <f t="shared" si="199"/>
        <v>49</v>
      </c>
      <c r="BL275" s="26">
        <f t="shared" si="205"/>
        <v>-7.2148607904332941E-4</v>
      </c>
      <c r="BM275" s="26">
        <f t="shared" si="206"/>
        <v>-0.73847949724563644</v>
      </c>
      <c r="BO275" s="238" t="str">
        <f t="shared" si="213"/>
        <v>51286.1383991378i</v>
      </c>
      <c r="BP275" s="238" t="str">
        <f t="shared" si="214"/>
        <v>0.972608831730835-0.163418778005653i</v>
      </c>
      <c r="BQ275" s="238">
        <f t="shared" si="215"/>
        <v>-0.12032855121959712</v>
      </c>
      <c r="BR275" s="238">
        <f t="shared" si="216"/>
        <v>-9.5378099197225676</v>
      </c>
    </row>
    <row r="276" spans="22:70" x14ac:dyDescent="0.3">
      <c r="V276" s="24">
        <v>3.72000000000001</v>
      </c>
      <c r="W276" s="30">
        <f t="shared" si="174"/>
        <v>52480.746024978471</v>
      </c>
      <c r="X276" s="25">
        <f t="shared" si="207"/>
        <v>31.048525809863797</v>
      </c>
      <c r="Y276" s="26">
        <f t="shared" si="175"/>
        <v>-35.134388629136964</v>
      </c>
      <c r="Z276" s="26">
        <f t="shared" si="176"/>
        <v>-88.996712513987191</v>
      </c>
      <c r="AA276" s="26">
        <f t="shared" si="177"/>
        <v>0.20460836497172985</v>
      </c>
      <c r="AB276" s="26">
        <f t="shared" si="178"/>
        <v>-12.38756016264349</v>
      </c>
      <c r="AC276" s="26">
        <f t="shared" si="179"/>
        <v>2.2854829313212298E-4</v>
      </c>
      <c r="AD276" s="26">
        <f t="shared" si="180"/>
        <v>0.41564021737992973</v>
      </c>
      <c r="AE276" s="26">
        <f t="shared" si="181"/>
        <v>-3.8810259060083054</v>
      </c>
      <c r="AF276" s="26">
        <f t="shared" si="182"/>
        <v>-100.96863245925076</v>
      </c>
      <c r="AG276" s="26">
        <f t="shared" si="200"/>
        <v>63.934760580666506</v>
      </c>
      <c r="AH276" s="26">
        <f t="shared" si="183"/>
        <v>-104.3863186891712</v>
      </c>
      <c r="AI276" s="26">
        <f t="shared" si="184"/>
        <v>-89.999654214563591</v>
      </c>
      <c r="AJ276" s="26">
        <f t="shared" si="185"/>
        <v>36.385195703635553</v>
      </c>
      <c r="AK276" s="26">
        <f t="shared" si="186"/>
        <v>89.131280666131858</v>
      </c>
      <c r="AL276" s="27">
        <f t="shared" si="187"/>
        <v>-0.44826813698287282</v>
      </c>
      <c r="AM276" s="26">
        <f t="shared" si="188"/>
        <v>-18.249778058329579</v>
      </c>
      <c r="AN276" s="26">
        <f t="shared" si="201"/>
        <v>-3.0381453132968697E-3</v>
      </c>
      <c r="AO276" s="26">
        <f t="shared" si="202"/>
        <v>-1.5153377052726538</v>
      </c>
      <c r="AP276" s="26">
        <f t="shared" si="208"/>
        <v>-4.5176686871653153</v>
      </c>
      <c r="AQ276" s="26">
        <f t="shared" si="209"/>
        <v>-20.633489312033966</v>
      </c>
      <c r="AR276" s="25">
        <f t="shared" si="203"/>
        <v>18.562359853877492</v>
      </c>
      <c r="AS276" s="25">
        <f t="shared" si="204"/>
        <v>-26.946600306339011</v>
      </c>
      <c r="AT276" s="56">
        <f t="shared" si="210"/>
        <v>-8.3986945931736212</v>
      </c>
      <c r="AU276" s="57">
        <f t="shared" si="189"/>
        <v>-121.60212177128471</v>
      </c>
      <c r="AV276" s="26">
        <f t="shared" si="190"/>
        <v>1.1961461955897764E-8</v>
      </c>
      <c r="AW276" s="26">
        <f t="shared" si="191"/>
        <v>3.0069252501686516E-3</v>
      </c>
      <c r="AX276" s="27">
        <f t="shared" si="192"/>
        <v>-1.1961461972370064E-8</v>
      </c>
      <c r="AY276" s="26">
        <f t="shared" si="193"/>
        <v>-3.0069252501686516E-3</v>
      </c>
      <c r="AZ276" s="28">
        <f t="shared" si="194"/>
        <v>-1.6472299356091132E-17</v>
      </c>
      <c r="BA276" s="29">
        <f t="shared" si="195"/>
        <v>0</v>
      </c>
      <c r="BB276" s="5">
        <f t="shared" si="211"/>
        <v>-8.525368102039474</v>
      </c>
      <c r="BC276" s="5">
        <f t="shared" si="212"/>
        <v>-132.11358278749046</v>
      </c>
      <c r="BD276" s="5">
        <f t="shared" si="196"/>
        <v>47.886417212509542</v>
      </c>
      <c r="BE276" s="41"/>
      <c r="BF276" s="40">
        <f t="shared" si="197"/>
        <v>-9</v>
      </c>
      <c r="BG276" s="40">
        <f t="shared" si="198"/>
        <v>-132</v>
      </c>
      <c r="BH276" s="40">
        <f t="shared" si="199"/>
        <v>48</v>
      </c>
      <c r="BL276" s="26">
        <f t="shared" si="205"/>
        <v>-7.5548571306227412E-4</v>
      </c>
      <c r="BM276" s="26">
        <f t="shared" si="206"/>
        <v>-0.75567892243139234</v>
      </c>
      <c r="BO276" s="238" t="str">
        <f t="shared" si="213"/>
        <v>52480.7460249785i</v>
      </c>
      <c r="BP276" s="238" t="str">
        <f t="shared" si="214"/>
        <v>0.971354816286249-0.167010205905016i</v>
      </c>
      <c r="BQ276" s="238">
        <f t="shared" si="215"/>
        <v>-0.12591802315279091</v>
      </c>
      <c r="BR276" s="238">
        <f t="shared" si="216"/>
        <v>-9.7557820937743642</v>
      </c>
    </row>
    <row r="277" spans="22:70" x14ac:dyDescent="0.3">
      <c r="V277" s="24">
        <v>3.7300000000000102</v>
      </c>
      <c r="W277" s="32">
        <f t="shared" si="174"/>
        <v>53703.179637026609</v>
      </c>
      <c r="X277" s="25">
        <f t="shared" si="207"/>
        <v>31.048525809863797</v>
      </c>
      <c r="Y277" s="26">
        <f t="shared" si="175"/>
        <v>-35.334328700761539</v>
      </c>
      <c r="Z277" s="26">
        <f t="shared" si="176"/>
        <v>-89.019545615409868</v>
      </c>
      <c r="AA277" s="26">
        <f t="shared" si="177"/>
        <v>0.21401743396303044</v>
      </c>
      <c r="AB277" s="26">
        <f t="shared" si="178"/>
        <v>-12.666893759659635</v>
      </c>
      <c r="AC277" s="26">
        <f t="shared" si="179"/>
        <v>2.3931914557999732E-4</v>
      </c>
      <c r="AD277" s="26">
        <f t="shared" si="180"/>
        <v>0.42532137014185967</v>
      </c>
      <c r="AE277" s="26">
        <f t="shared" si="181"/>
        <v>-4.0715461377891318</v>
      </c>
      <c r="AF277" s="26">
        <f t="shared" si="182"/>
        <v>-101.26111800492764</v>
      </c>
      <c r="AG277" s="26">
        <f t="shared" si="200"/>
        <v>63.934760580666506</v>
      </c>
      <c r="AH277" s="26">
        <f t="shared" si="183"/>
        <v>-104.58631868916412</v>
      </c>
      <c r="AI277" s="26">
        <f t="shared" si="184"/>
        <v>-89.999662085601074</v>
      </c>
      <c r="AJ277" s="26">
        <f t="shared" si="185"/>
        <v>36.585150772122091</v>
      </c>
      <c r="AK277" s="26">
        <f t="shared" si="186"/>
        <v>89.151052204598159</v>
      </c>
      <c r="AL277" s="27">
        <f t="shared" si="187"/>
        <v>-0.46829438531383949</v>
      </c>
      <c r="AM277" s="26">
        <f t="shared" si="188"/>
        <v>-18.645785288471437</v>
      </c>
      <c r="AN277" s="26">
        <f t="shared" si="201"/>
        <v>-3.1812762611414499E-3</v>
      </c>
      <c r="AO277" s="26">
        <f t="shared" si="202"/>
        <v>-1.5506174183969939</v>
      </c>
      <c r="AP277" s="26">
        <f t="shared" si="208"/>
        <v>-4.5378829979505007</v>
      </c>
      <c r="AQ277" s="26">
        <f t="shared" si="209"/>
        <v>-21.045012587871344</v>
      </c>
      <c r="AR277" s="25">
        <f t="shared" si="203"/>
        <v>18.562359853877492</v>
      </c>
      <c r="AS277" s="25">
        <f t="shared" si="204"/>
        <v>-26.946600306339011</v>
      </c>
      <c r="AT277" s="56">
        <f t="shared" si="210"/>
        <v>-8.6094291357396315</v>
      </c>
      <c r="AU277" s="57">
        <f t="shared" si="189"/>
        <v>-122.30613059279898</v>
      </c>
      <c r="AV277" s="26">
        <f t="shared" si="190"/>
        <v>1.2525188505500875E-8</v>
      </c>
      <c r="AW277" s="26">
        <f t="shared" si="191"/>
        <v>3.0769655366765071E-3</v>
      </c>
      <c r="AX277" s="27">
        <f t="shared" si="192"/>
        <v>-1.2525188523562392E-8</v>
      </c>
      <c r="AY277" s="26">
        <f t="shared" si="193"/>
        <v>-3.0769655366765071E-3</v>
      </c>
      <c r="AZ277" s="28">
        <f t="shared" si="194"/>
        <v>-1.8061516799236186E-17</v>
      </c>
      <c r="BA277" s="29">
        <f t="shared" si="195"/>
        <v>0</v>
      </c>
      <c r="BB277" s="5">
        <f t="shared" si="211"/>
        <v>-8.7419834419274629</v>
      </c>
      <c r="BC277" s="5">
        <f t="shared" si="212"/>
        <v>-133.05794821353092</v>
      </c>
      <c r="BD277" s="5">
        <f t="shared" si="196"/>
        <v>46.942051786469079</v>
      </c>
      <c r="BE277" s="31"/>
      <c r="BF277" s="40">
        <f t="shared" si="197"/>
        <v>-9</v>
      </c>
      <c r="BG277" s="40">
        <f t="shared" si="198"/>
        <v>-133</v>
      </c>
      <c r="BH277" s="40">
        <f t="shared" si="199"/>
        <v>47</v>
      </c>
      <c r="BL277" s="26">
        <f t="shared" si="205"/>
        <v>-7.910874151813485E-4</v>
      </c>
      <c r="BM277" s="26">
        <f t="shared" si="206"/>
        <v>-0.77327883267640429</v>
      </c>
      <c r="BO277" s="238" t="str">
        <f t="shared" si="213"/>
        <v>53703.1796370266i</v>
      </c>
      <c r="BP277" s="238" t="str">
        <f t="shared" si="214"/>
        <v>0.970045153687342-0.170670512219395i</v>
      </c>
      <c r="BQ277" s="238">
        <f t="shared" si="215"/>
        <v>-0.13176321877264915</v>
      </c>
      <c r="BR277" s="238">
        <f t="shared" si="216"/>
        <v>-9.9785387880555376</v>
      </c>
    </row>
    <row r="278" spans="22:70" x14ac:dyDescent="0.3">
      <c r="V278" s="24">
        <v>3.74000000000001</v>
      </c>
      <c r="W278" s="32">
        <f t="shared" si="174"/>
        <v>54954.087385763814</v>
      </c>
      <c r="X278" s="25">
        <f t="shared" si="207"/>
        <v>31.048525809863797</v>
      </c>
      <c r="Y278" s="26">
        <f t="shared" si="175"/>
        <v>-35.534271468835321</v>
      </c>
      <c r="Z278" s="26">
        <f t="shared" si="176"/>
        <v>-89.041859272940897</v>
      </c>
      <c r="AA278" s="26">
        <f t="shared" si="177"/>
        <v>0.22384813879377008</v>
      </c>
      <c r="AB278" s="26">
        <f t="shared" si="178"/>
        <v>-12.952101467498155</v>
      </c>
      <c r="AC278" s="26">
        <f t="shared" si="179"/>
        <v>2.5059758403324611E-4</v>
      </c>
      <c r="AD278" s="26">
        <f t="shared" si="180"/>
        <v>0.43522800077436619</v>
      </c>
      <c r="AE278" s="26">
        <f t="shared" si="181"/>
        <v>-4.2616469225937212</v>
      </c>
      <c r="AF278" s="26">
        <f t="shared" si="182"/>
        <v>-101.55873273966468</v>
      </c>
      <c r="AG278" s="26">
        <f t="shared" si="200"/>
        <v>63.934760580666506</v>
      </c>
      <c r="AH278" s="26">
        <f t="shared" si="183"/>
        <v>-104.7863186891573</v>
      </c>
      <c r="AI278" s="26">
        <f t="shared" si="184"/>
        <v>-89.99966977747188</v>
      </c>
      <c r="AJ278" s="26">
        <f t="shared" si="185"/>
        <v>36.785107862425896</v>
      </c>
      <c r="AK278" s="26">
        <f t="shared" si="186"/>
        <v>89.170373883286686</v>
      </c>
      <c r="AL278" s="27">
        <f t="shared" si="187"/>
        <v>-0.48916593394938263</v>
      </c>
      <c r="AM278" s="26">
        <f t="shared" si="188"/>
        <v>-19.049113271316433</v>
      </c>
      <c r="AN278" s="26">
        <f t="shared" si="201"/>
        <v>-3.3311477070196195E-3</v>
      </c>
      <c r="AO278" s="26">
        <f t="shared" si="202"/>
        <v>-1.5867176839180448</v>
      </c>
      <c r="AP278" s="26">
        <f t="shared" si="208"/>
        <v>-4.558947327721298</v>
      </c>
      <c r="AQ278" s="26">
        <f t="shared" si="209"/>
        <v>-21.465126849419672</v>
      </c>
      <c r="AR278" s="25">
        <f t="shared" si="203"/>
        <v>18.562359853877492</v>
      </c>
      <c r="AS278" s="25">
        <f t="shared" si="204"/>
        <v>-26.946600306339011</v>
      </c>
      <c r="AT278" s="56">
        <f t="shared" si="210"/>
        <v>-8.8205942503150183</v>
      </c>
      <c r="AU278" s="57">
        <f t="shared" si="189"/>
        <v>-123.02385958908435</v>
      </c>
      <c r="AV278" s="26">
        <f t="shared" si="190"/>
        <v>1.3115482276730869E-8</v>
      </c>
      <c r="AW278" s="26">
        <f t="shared" si="191"/>
        <v>3.1486372710278045E-3</v>
      </c>
      <c r="AX278" s="27">
        <f t="shared" si="192"/>
        <v>-1.3115482296534926E-8</v>
      </c>
      <c r="AY278" s="26">
        <f t="shared" si="193"/>
        <v>-3.1486372710278045E-3</v>
      </c>
      <c r="AZ278" s="28">
        <f t="shared" si="194"/>
        <v>-1.9804057132001619E-17</v>
      </c>
      <c r="BA278" s="29">
        <f t="shared" si="195"/>
        <v>0</v>
      </c>
      <c r="BB278" s="5">
        <f t="shared" si="211"/>
        <v>-8.9592980867690919</v>
      </c>
      <c r="BC278" s="5">
        <f t="shared" si="212"/>
        <v>-134.02131949344817</v>
      </c>
      <c r="BD278" s="5">
        <f t="shared" si="196"/>
        <v>45.978680506551825</v>
      </c>
      <c r="BE278" s="31"/>
      <c r="BF278" s="40">
        <f t="shared" si="197"/>
        <v>-9</v>
      </c>
      <c r="BG278" s="40">
        <f t="shared" si="198"/>
        <v>-134</v>
      </c>
      <c r="BH278" s="40">
        <f t="shared" si="199"/>
        <v>46</v>
      </c>
      <c r="BL278" s="26">
        <f t="shared" si="205"/>
        <v>-8.2836666103031846E-4</v>
      </c>
      <c r="BM278" s="26">
        <f t="shared" si="206"/>
        <v>-0.79128854639297208</v>
      </c>
      <c r="BO278" s="238" t="str">
        <f t="shared" si="213"/>
        <v>54954.0873857638i</v>
      </c>
      <c r="BP278" s="238" t="str">
        <f t="shared" si="214"/>
        <v>0.968677539216532-0.174400315716554i</v>
      </c>
      <c r="BQ278" s="238">
        <f t="shared" si="215"/>
        <v>-0.13787546979304366</v>
      </c>
      <c r="BR278" s="238">
        <f t="shared" si="216"/>
        <v>-10.206171357970836</v>
      </c>
    </row>
    <row r="279" spans="22:70" x14ac:dyDescent="0.3">
      <c r="V279" s="24">
        <v>3.7500000000000102</v>
      </c>
      <c r="W279" s="30">
        <f t="shared" si="174"/>
        <v>56234.132519036291</v>
      </c>
      <c r="X279" s="25">
        <f t="shared" si="207"/>
        <v>31.048525809863797</v>
      </c>
      <c r="Y279" s="26">
        <f t="shared" si="175"/>
        <v>-35.73421681206603</v>
      </c>
      <c r="Z279" s="26">
        <f t="shared" si="176"/>
        <v>-89.063665290487023</v>
      </c>
      <c r="AA279" s="26">
        <f t="shared" si="177"/>
        <v>0.23411835536878814</v>
      </c>
      <c r="AB279" s="26">
        <f t="shared" si="178"/>
        <v>-13.243277945145671</v>
      </c>
      <c r="AC279" s="26">
        <f t="shared" si="179"/>
        <v>2.624075275220267E-4</v>
      </c>
      <c r="AD279" s="26">
        <f t="shared" si="180"/>
        <v>0.44536535953346634</v>
      </c>
      <c r="AE279" s="26">
        <f t="shared" si="181"/>
        <v>-4.451310239305923</v>
      </c>
      <c r="AF279" s="26">
        <f t="shared" si="182"/>
        <v>-101.86157787609923</v>
      </c>
      <c r="AG279" s="26">
        <f t="shared" si="200"/>
        <v>63.934760580666506</v>
      </c>
      <c r="AH279" s="26">
        <f t="shared" si="183"/>
        <v>-104.98631868915082</v>
      </c>
      <c r="AI279" s="26">
        <f t="shared" si="184"/>
        <v>-89.999677294254326</v>
      </c>
      <c r="AJ279" s="26">
        <f t="shared" si="185"/>
        <v>36.985066883588388</v>
      </c>
      <c r="AK279" s="26">
        <f t="shared" si="186"/>
        <v>89.189255929218731</v>
      </c>
      <c r="AL279" s="27">
        <f t="shared" si="187"/>
        <v>-0.51091415057080614</v>
      </c>
      <c r="AM279" s="26">
        <f t="shared" si="188"/>
        <v>-19.459815915042764</v>
      </c>
      <c r="AN279" s="26">
        <f t="shared" si="201"/>
        <v>-3.4880768334299987E-3</v>
      </c>
      <c r="AO279" s="26">
        <f t="shared" si="202"/>
        <v>-1.6236575279583045</v>
      </c>
      <c r="AP279" s="26">
        <f t="shared" si="208"/>
        <v>-4.5808934523001632</v>
      </c>
      <c r="AQ279" s="26">
        <f t="shared" si="209"/>
        <v>-21.893894808036663</v>
      </c>
      <c r="AR279" s="25">
        <f t="shared" si="203"/>
        <v>18.562359853877492</v>
      </c>
      <c r="AS279" s="25">
        <f t="shared" si="204"/>
        <v>-26.946600306339011</v>
      </c>
      <c r="AT279" s="56">
        <f t="shared" si="210"/>
        <v>-9.0322036916060853</v>
      </c>
      <c r="AU279" s="57">
        <f t="shared" si="189"/>
        <v>-123.7554726841359</v>
      </c>
      <c r="AV279" s="26">
        <f t="shared" si="190"/>
        <v>1.3733596895286863E-8</v>
      </c>
      <c r="AW279" s="26">
        <f t="shared" si="191"/>
        <v>3.2219784545238924E-3</v>
      </c>
      <c r="AX279" s="27">
        <f t="shared" si="192"/>
        <v>-1.3733596917001584E-8</v>
      </c>
      <c r="AY279" s="26">
        <f t="shared" si="193"/>
        <v>-3.2219784545238924E-3</v>
      </c>
      <c r="AZ279" s="28">
        <f t="shared" si="194"/>
        <v>-2.171472026990723E-17</v>
      </c>
      <c r="BA279" s="29">
        <f t="shared" si="195"/>
        <v>0</v>
      </c>
      <c r="BB279" s="5">
        <f t="shared" si="211"/>
        <v>-9.1773376698379572</v>
      </c>
      <c r="BC279" s="5">
        <f t="shared" si="212"/>
        <v>-135.00396223150716</v>
      </c>
      <c r="BD279" s="5">
        <f t="shared" si="196"/>
        <v>44.99603776849284</v>
      </c>
      <c r="BE279" s="41"/>
      <c r="BF279" s="40">
        <f t="shared" si="197"/>
        <v>-9</v>
      </c>
      <c r="BG279" s="40">
        <f t="shared" si="198"/>
        <v>-135</v>
      </c>
      <c r="BH279" s="40">
        <f t="shared" si="199"/>
        <v>45</v>
      </c>
      <c r="BL279" s="26">
        <f t="shared" si="205"/>
        <v>-8.674024806320773E-4</v>
      </c>
      <c r="BM279" s="26">
        <f t="shared" si="206"/>
        <v>-0.80971759832627321</v>
      </c>
      <c r="BO279" s="238" t="str">
        <f t="shared" si="213"/>
        <v>56234.1325190362i</v>
      </c>
      <c r="BP279" s="238" t="str">
        <f t="shared" si="214"/>
        <v>0.967249588038767-0.17820018731273i</v>
      </c>
      <c r="BQ279" s="238">
        <f t="shared" si="215"/>
        <v>-0.14426657575123983</v>
      </c>
      <c r="BR279" s="238">
        <f t="shared" si="216"/>
        <v>-10.438771949044979</v>
      </c>
    </row>
    <row r="280" spans="22:70" x14ac:dyDescent="0.3">
      <c r="V280" s="24">
        <v>3.76000000000001</v>
      </c>
      <c r="W280" s="32">
        <f t="shared" si="174"/>
        <v>57543.9937337171</v>
      </c>
      <c r="X280" s="25">
        <f t="shared" si="207"/>
        <v>31.048525809863797</v>
      </c>
      <c r="Y280" s="26">
        <f t="shared" si="175"/>
        <v>-35.934164614614453</v>
      </c>
      <c r="Z280" s="26">
        <f t="shared" si="176"/>
        <v>-89.084975204604717</v>
      </c>
      <c r="AA280" s="26">
        <f t="shared" si="177"/>
        <v>0.24484662471405977</v>
      </c>
      <c r="AB280" s="26">
        <f t="shared" si="178"/>
        <v>-13.540517390639481</v>
      </c>
      <c r="AC280" s="26">
        <f t="shared" si="179"/>
        <v>2.7477402207819776E-4</v>
      </c>
      <c r="AD280" s="26">
        <f t="shared" si="180"/>
        <v>0.45573881884075446</v>
      </c>
      <c r="AE280" s="26">
        <f t="shared" si="181"/>
        <v>-4.6405174060145171</v>
      </c>
      <c r="AF280" s="26">
        <f t="shared" si="182"/>
        <v>-102.16975377640344</v>
      </c>
      <c r="AG280" s="26">
        <f t="shared" si="200"/>
        <v>63.934760580666506</v>
      </c>
      <c r="AH280" s="26">
        <f t="shared" si="183"/>
        <v>-105.18631868914461</v>
      </c>
      <c r="AI280" s="26">
        <f t="shared" si="184"/>
        <v>-89.999684639933903</v>
      </c>
      <c r="AJ280" s="26">
        <f t="shared" si="185"/>
        <v>37.185027748741433</v>
      </c>
      <c r="AK280" s="26">
        <f t="shared" si="186"/>
        <v>89.20770833748999</v>
      </c>
      <c r="AL280" s="27">
        <f t="shared" si="187"/>
        <v>-0.53357119978974454</v>
      </c>
      <c r="AM280" s="26">
        <f t="shared" si="188"/>
        <v>-19.877942104748861</v>
      </c>
      <c r="AN280" s="26">
        <f t="shared" si="201"/>
        <v>-3.6523957242591684E-3</v>
      </c>
      <c r="AO280" s="26">
        <f t="shared" si="202"/>
        <v>-1.6614564136045284</v>
      </c>
      <c r="AP280" s="26">
        <f t="shared" si="208"/>
        <v>-4.6037539552506779</v>
      </c>
      <c r="AQ280" s="26">
        <f t="shared" si="209"/>
        <v>-22.331374820797304</v>
      </c>
      <c r="AR280" s="25">
        <f t="shared" si="203"/>
        <v>18.562359853877492</v>
      </c>
      <c r="AS280" s="25">
        <f t="shared" si="204"/>
        <v>-26.946600306339011</v>
      </c>
      <c r="AT280" s="56">
        <f t="shared" si="210"/>
        <v>-9.244271361265195</v>
      </c>
      <c r="AU280" s="57">
        <f t="shared" si="189"/>
        <v>-124.50112859720075</v>
      </c>
      <c r="AV280" s="26">
        <f t="shared" si="190"/>
        <v>1.4380841917860331E-8</v>
      </c>
      <c r="AW280" s="26">
        <f t="shared" si="191"/>
        <v>3.2970279736300842E-3</v>
      </c>
      <c r="AX280" s="27">
        <f t="shared" si="192"/>
        <v>-1.4380841941670051E-8</v>
      </c>
      <c r="AY280" s="26">
        <f t="shared" si="193"/>
        <v>-3.2970279736300842E-3</v>
      </c>
      <c r="AZ280" s="28">
        <f t="shared" si="194"/>
        <v>-2.3809720607320283E-17</v>
      </c>
      <c r="BA280" s="29">
        <f t="shared" si="195"/>
        <v>0</v>
      </c>
      <c r="BB280" s="5">
        <f t="shared" si="211"/>
        <v>-9.3961284590190246</v>
      </c>
      <c r="BC280" s="5">
        <f t="shared" si="212"/>
        <v>-136.00613777281569</v>
      </c>
      <c r="BD280" s="5">
        <f t="shared" si="196"/>
        <v>43.993862227184309</v>
      </c>
      <c r="BE280" s="31"/>
      <c r="BF280" s="40">
        <f t="shared" si="197"/>
        <v>-9</v>
      </c>
      <c r="BG280" s="40">
        <f t="shared" si="198"/>
        <v>-136</v>
      </c>
      <c r="BH280" s="40">
        <f t="shared" si="199"/>
        <v>44</v>
      </c>
      <c r="BL280" s="26">
        <f t="shared" si="205"/>
        <v>-9.082776256781204E-4</v>
      </c>
      <c r="BM280" s="26">
        <f t="shared" si="206"/>
        <v>-0.82857574454188021</v>
      </c>
      <c r="BO280" s="238" t="str">
        <f t="shared" si="213"/>
        <v>57543.9937337171i</v>
      </c>
      <c r="BP280" s="238" t="str">
        <f t="shared" si="214"/>
        <v>0.965758833873262-0.182070645431807i</v>
      </c>
      <c r="BQ280" s="238">
        <f t="shared" si="215"/>
        <v>-0.150948820128152</v>
      </c>
      <c r="BR280" s="238">
        <f t="shared" si="216"/>
        <v>-10.676433431073056</v>
      </c>
    </row>
    <row r="281" spans="22:70" x14ac:dyDescent="0.3">
      <c r="V281" s="24">
        <v>3.7700000000000098</v>
      </c>
      <c r="W281" s="32">
        <f t="shared" si="174"/>
        <v>58884.365535560224</v>
      </c>
      <c r="X281" s="25">
        <f t="shared" si="207"/>
        <v>31.048525809863797</v>
      </c>
      <c r="Y281" s="26">
        <f t="shared" si="175"/>
        <v>-36.134114765849525</v>
      </c>
      <c r="Z281" s="26">
        <f t="shared" si="176"/>
        <v>-89.105800290496489</v>
      </c>
      <c r="AA281" s="26">
        <f t="shared" si="177"/>
        <v>0.25605216929311064</v>
      </c>
      <c r="AB281" s="26">
        <f t="shared" si="178"/>
        <v>-13.843913378466631</v>
      </c>
      <c r="AC281" s="26">
        <f t="shared" si="179"/>
        <v>2.8772329382727928E-4</v>
      </c>
      <c r="AD281" s="26">
        <f t="shared" si="180"/>
        <v>0.46635387611980883</v>
      </c>
      <c r="AE281" s="26">
        <f t="shared" si="181"/>
        <v>-4.8292490633987892</v>
      </c>
      <c r="AF281" s="26">
        <f t="shared" si="182"/>
        <v>-102.4833597928433</v>
      </c>
      <c r="AG281" s="26">
        <f t="shared" si="200"/>
        <v>63.934760580666506</v>
      </c>
      <c r="AH281" s="26">
        <f t="shared" si="183"/>
        <v>-105.38631868913868</v>
      </c>
      <c r="AI281" s="26">
        <f t="shared" si="184"/>
        <v>-89.999691818405424</v>
      </c>
      <c r="AJ281" s="26">
        <f t="shared" si="185"/>
        <v>37.384990374923518</v>
      </c>
      <c r="AK281" s="26">
        <f t="shared" si="186"/>
        <v>89.22574087649177</v>
      </c>
      <c r="AL281" s="27">
        <f t="shared" si="187"/>
        <v>-0.55717003199020798</v>
      </c>
      <c r="AM281" s="26">
        <f t="shared" si="188"/>
        <v>-20.303535339388379</v>
      </c>
      <c r="AN281" s="26">
        <f t="shared" si="201"/>
        <v>-3.8244520625399865E-3</v>
      </c>
      <c r="AO281" s="26">
        <f t="shared" si="202"/>
        <v>-1.7001342506430637</v>
      </c>
      <c r="AP281" s="26">
        <f t="shared" si="208"/>
        <v>-4.6275622176014002</v>
      </c>
      <c r="AQ281" s="26">
        <f t="shared" si="209"/>
        <v>-22.777620531945097</v>
      </c>
      <c r="AR281" s="25">
        <f t="shared" si="203"/>
        <v>18.562359853877492</v>
      </c>
      <c r="AS281" s="25">
        <f t="shared" si="204"/>
        <v>-26.946600306339011</v>
      </c>
      <c r="AT281" s="56">
        <f t="shared" si="210"/>
        <v>-9.4568112810001885</v>
      </c>
      <c r="AU281" s="57">
        <f t="shared" si="189"/>
        <v>-125.26098032478839</v>
      </c>
      <c r="AV281" s="26">
        <f t="shared" si="190"/>
        <v>1.5058590546754752E-8</v>
      </c>
      <c r="AW281" s="26">
        <f t="shared" si="191"/>
        <v>3.37382562059377E-3</v>
      </c>
      <c r="AX281" s="27">
        <f t="shared" si="192"/>
        <v>-1.5058590572861595E-8</v>
      </c>
      <c r="AY281" s="26">
        <f t="shared" si="193"/>
        <v>-3.37382562059377E-3</v>
      </c>
      <c r="AZ281" s="28">
        <f t="shared" si="194"/>
        <v>-2.6106842527410669E-17</v>
      </c>
      <c r="BA281" s="29">
        <f t="shared" si="195"/>
        <v>0</v>
      </c>
      <c r="BB281" s="5">
        <f t="shared" si="211"/>
        <v>-9.6156973464655202</v>
      </c>
      <c r="BC281" s="5">
        <f t="shared" si="212"/>
        <v>-137.02810261831038</v>
      </c>
      <c r="BD281" s="5">
        <f t="shared" si="196"/>
        <v>42.971897381689615</v>
      </c>
      <c r="BE281" s="31"/>
      <c r="BF281" s="40">
        <f t="shared" si="197"/>
        <v>-10</v>
      </c>
      <c r="BG281" s="40">
        <f t="shared" si="198"/>
        <v>-137</v>
      </c>
      <c r="BH281" s="40">
        <f t="shared" si="199"/>
        <v>43</v>
      </c>
      <c r="BL281" s="26">
        <f t="shared" si="205"/>
        <v>-9.5107874463049784E-4</v>
      </c>
      <c r="BM281" s="26">
        <f t="shared" si="206"/>
        <v>-0.84787296752577779</v>
      </c>
      <c r="BO281" s="238" t="str">
        <f t="shared" si="213"/>
        <v>58884.3655355602i</v>
      </c>
      <c r="BP281" s="238" t="str">
        <f t="shared" si="214"/>
        <v>0.964202727797588-0.186012151104718i</v>
      </c>
      <c r="BQ281" s="238">
        <f t="shared" si="215"/>
        <v>-0.15793498672070058</v>
      </c>
      <c r="BR281" s="238">
        <f t="shared" si="216"/>
        <v>-10.919249325996226</v>
      </c>
    </row>
    <row r="282" spans="22:70" x14ac:dyDescent="0.3">
      <c r="V282" s="24">
        <v>3.78000000000001</v>
      </c>
      <c r="W282" s="30">
        <f t="shared" si="174"/>
        <v>60255.958607437242</v>
      </c>
      <c r="X282" s="25">
        <f t="shared" si="207"/>
        <v>31.048525809863797</v>
      </c>
      <c r="Y282" s="26">
        <f t="shared" si="175"/>
        <v>-36.334067160114508</v>
      </c>
      <c r="Z282" s="26">
        <f t="shared" si="176"/>
        <v>-89.126151567876661</v>
      </c>
      <c r="AA282" s="26">
        <f t="shared" si="177"/>
        <v>0.26775490891975523</v>
      </c>
      <c r="AB282" s="26">
        <f t="shared" si="178"/>
        <v>-14.153558686423187</v>
      </c>
      <c r="AC282" s="26">
        <f t="shared" si="179"/>
        <v>3.0128280456981083E-4</v>
      </c>
      <c r="AD282" s="26">
        <f t="shared" si="180"/>
        <v>0.47721615669801415</v>
      </c>
      <c r="AE282" s="26">
        <f t="shared" si="181"/>
        <v>-5.0174851585263855</v>
      </c>
      <c r="AF282" s="26">
        <f t="shared" si="182"/>
        <v>-102.80249409760182</v>
      </c>
      <c r="AG282" s="26">
        <f t="shared" si="200"/>
        <v>63.934760580666506</v>
      </c>
      <c r="AH282" s="26">
        <f t="shared" si="183"/>
        <v>-105.58631868913304</v>
      </c>
      <c r="AI282" s="26">
        <f t="shared" si="184"/>
        <v>-89.999698833474952</v>
      </c>
      <c r="AJ282" s="26">
        <f t="shared" si="185"/>
        <v>37.584954682904282</v>
      </c>
      <c r="AK282" s="26">
        <f t="shared" si="186"/>
        <v>89.243363093017294</v>
      </c>
      <c r="AL282" s="27">
        <f t="shared" si="187"/>
        <v>-0.58174436893447867</v>
      </c>
      <c r="AM282" s="26">
        <f t="shared" si="188"/>
        <v>-20.736633360417979</v>
      </c>
      <c r="AN282" s="26">
        <f t="shared" si="201"/>
        <v>-4.0046098606497955E-3</v>
      </c>
      <c r="AO282" s="26">
        <f t="shared" si="202"/>
        <v>-1.7397114054904494</v>
      </c>
      <c r="AP282" s="26">
        <f t="shared" si="208"/>
        <v>-4.6523524043573783</v>
      </c>
      <c r="AQ282" s="26">
        <f t="shared" si="209"/>
        <v>-23.232680506366087</v>
      </c>
      <c r="AR282" s="25">
        <f t="shared" si="203"/>
        <v>18.562359853877492</v>
      </c>
      <c r="AS282" s="25">
        <f t="shared" si="204"/>
        <v>-26.946600306339011</v>
      </c>
      <c r="AT282" s="56">
        <f t="shared" si="210"/>
        <v>-9.6698375628837638</v>
      </c>
      <c r="AU282" s="57">
        <f t="shared" si="189"/>
        <v>-126.0351746039679</v>
      </c>
      <c r="AV282" s="26">
        <f t="shared" si="190"/>
        <v>1.5768279629885542E-8</v>
      </c>
      <c r="AW282" s="26">
        <f t="shared" si="191"/>
        <v>3.452412114542822E-3</v>
      </c>
      <c r="AX282" s="27">
        <f t="shared" si="192"/>
        <v>-1.5768279658511123E-8</v>
      </c>
      <c r="AY282" s="26">
        <f t="shared" si="193"/>
        <v>-3.452412114542822E-3</v>
      </c>
      <c r="AZ282" s="28">
        <f t="shared" si="194"/>
        <v>-2.8625581022855037E-17</v>
      </c>
      <c r="BA282" s="29">
        <f t="shared" si="195"/>
        <v>0</v>
      </c>
      <c r="BB282" s="5">
        <f t="shared" si="211"/>
        <v>-9.8360718356877861</v>
      </c>
      <c r="BC282" s="5">
        <f t="shared" si="212"/>
        <v>-138.07010781452433</v>
      </c>
      <c r="BD282" s="5">
        <f t="shared" si="196"/>
        <v>41.929892185475666</v>
      </c>
      <c r="BE282" s="41"/>
      <c r="BF282" s="40">
        <f t="shared" si="197"/>
        <v>-10</v>
      </c>
      <c r="BG282" s="40">
        <f t="shared" si="198"/>
        <v>-138</v>
      </c>
      <c r="BH282" s="40">
        <f t="shared" si="199"/>
        <v>42</v>
      </c>
      <c r="BL282" s="26">
        <f t="shared" si="205"/>
        <v>-9.9589656607205514E-4</v>
      </c>
      <c r="BM282" s="26">
        <f t="shared" si="206"/>
        <v>-0.86761948139924017</v>
      </c>
      <c r="BO282" s="238" t="str">
        <f t="shared" si="213"/>
        <v>60255.9586074372i</v>
      </c>
      <c r="BP282" s="238" t="str">
        <f t="shared" si="214"/>
        <v>0.962578637203735-0.190025102802439i</v>
      </c>
      <c r="BQ282" s="238">
        <f t="shared" si="215"/>
        <v>-0.16523837623794904</v>
      </c>
      <c r="BR282" s="238">
        <f t="shared" si="216"/>
        <v>-11.167313729157186</v>
      </c>
    </row>
    <row r="283" spans="22:70" x14ac:dyDescent="0.3">
      <c r="V283" s="24">
        <v>3.7900000000000098</v>
      </c>
      <c r="W283" s="32">
        <f t="shared" si="174"/>
        <v>61659.500186149708</v>
      </c>
      <c r="X283" s="25">
        <f t="shared" si="207"/>
        <v>31.048525809863797</v>
      </c>
      <c r="Y283" s="26">
        <f t="shared" si="175"/>
        <v>-36.534021696503352</v>
      </c>
      <c r="Z283" s="26">
        <f t="shared" si="176"/>
        <v>-89.146039806709169</v>
      </c>
      <c r="AA283" s="26">
        <f t="shared" si="177"/>
        <v>0.2799754761703715</v>
      </c>
      <c r="AB283" s="26">
        <f t="shared" si="178"/>
        <v>-14.46954511160896</v>
      </c>
      <c r="AC283" s="26">
        <f t="shared" si="179"/>
        <v>3.1548130998880952E-4</v>
      </c>
      <c r="AD283" s="26">
        <f t="shared" si="180"/>
        <v>0.48833141677525849</v>
      </c>
      <c r="AE283" s="26">
        <f t="shared" si="181"/>
        <v>-5.2052049291591942</v>
      </c>
      <c r="AF283" s="26">
        <f t="shared" si="182"/>
        <v>-103.12725350154288</v>
      </c>
      <c r="AG283" s="26">
        <f t="shared" si="200"/>
        <v>63.934760580666506</v>
      </c>
      <c r="AH283" s="26">
        <f t="shared" si="183"/>
        <v>-105.78631868912764</v>
      </c>
      <c r="AI283" s="26">
        <f t="shared" si="184"/>
        <v>-89.999705688862022</v>
      </c>
      <c r="AJ283" s="26">
        <f t="shared" si="185"/>
        <v>37.784920597016693</v>
      </c>
      <c r="AK283" s="26">
        <f t="shared" si="186"/>
        <v>89.260584317255336</v>
      </c>
      <c r="AL283" s="27">
        <f t="shared" si="187"/>
        <v>-0.60732868592676426</v>
      </c>
      <c r="AM283" s="26">
        <f t="shared" si="188"/>
        <v>-21.177267773204665</v>
      </c>
      <c r="AN283" s="26">
        <f t="shared" si="201"/>
        <v>-4.1932502244675434E-3</v>
      </c>
      <c r="AO283" s="26">
        <f t="shared" si="202"/>
        <v>-1.7802087113215412</v>
      </c>
      <c r="AP283" s="26">
        <f t="shared" si="208"/>
        <v>-4.6781594475956725</v>
      </c>
      <c r="AQ283" s="26">
        <f t="shared" si="209"/>
        <v>-23.696597856132893</v>
      </c>
      <c r="AR283" s="25">
        <f t="shared" si="203"/>
        <v>18.562359853877492</v>
      </c>
      <c r="AS283" s="25">
        <f t="shared" si="204"/>
        <v>-26.946600306339011</v>
      </c>
      <c r="AT283" s="56">
        <f t="shared" si="210"/>
        <v>-9.8833643767548658</v>
      </c>
      <c r="AU283" s="57">
        <f t="shared" si="189"/>
        <v>-126.82385135767578</v>
      </c>
      <c r="AV283" s="26">
        <f t="shared" si="190"/>
        <v>1.6511415446744762E-8</v>
      </c>
      <c r="AW283" s="26">
        <f t="shared" si="191"/>
        <v>3.5328291230753445E-3</v>
      </c>
      <c r="AX283" s="27">
        <f t="shared" si="192"/>
        <v>-1.6511415478132087E-8</v>
      </c>
      <c r="AY283" s="26">
        <f t="shared" si="193"/>
        <v>-3.5328291230753445E-3</v>
      </c>
      <c r="AZ283" s="28">
        <f t="shared" si="194"/>
        <v>-3.1387325329932782E-17</v>
      </c>
      <c r="BA283" s="29">
        <f t="shared" si="195"/>
        <v>0</v>
      </c>
      <c r="BB283" s="5">
        <f t="shared" si="211"/>
        <v>-10.057280025934134</v>
      </c>
      <c r="BC283" s="5">
        <f t="shared" si="212"/>
        <v>-139.13239831850646</v>
      </c>
      <c r="BD283" s="5">
        <f t="shared" si="196"/>
        <v>40.867601681493539</v>
      </c>
      <c r="BE283" s="31"/>
      <c r="BF283" s="40">
        <f t="shared" si="197"/>
        <v>-10</v>
      </c>
      <c r="BG283" s="40">
        <f t="shared" si="198"/>
        <v>-139</v>
      </c>
      <c r="BH283" s="40">
        <f t="shared" si="199"/>
        <v>41</v>
      </c>
      <c r="BL283" s="26">
        <f t="shared" si="205"/>
        <v>-1.0428260906546647E-3</v>
      </c>
      <c r="BM283" s="26">
        <f t="shared" si="206"/>
        <v>-0.88782573725093195</v>
      </c>
      <c r="BO283" s="238" t="str">
        <f t="shared" si="213"/>
        <v>61659.5001861497i</v>
      </c>
      <c r="BP283" s="238" t="str">
        <f t="shared" si="214"/>
        <v>0.9608838449273-0.194109830996653i</v>
      </c>
      <c r="BQ283" s="238">
        <f t="shared" si="215"/>
        <v>-0.1728728230886114</v>
      </c>
      <c r="BR283" s="238">
        <f t="shared" si="216"/>
        <v>-11.420721223579754</v>
      </c>
    </row>
    <row r="284" spans="22:70" x14ac:dyDescent="0.3">
      <c r="V284" s="24">
        <v>3.80000000000001</v>
      </c>
      <c r="W284" s="32">
        <f t="shared" si="174"/>
        <v>63095.734448020849</v>
      </c>
      <c r="X284" s="25">
        <f t="shared" si="207"/>
        <v>31.048525809863797</v>
      </c>
      <c r="Y284" s="26">
        <f t="shared" si="175"/>
        <v>-36.733978278647477</v>
      </c>
      <c r="Z284" s="26">
        <f t="shared" si="176"/>
        <v>-89.165475532819983</v>
      </c>
      <c r="AA284" s="26">
        <f t="shared" si="177"/>
        <v>0.29273523119124389</v>
      </c>
      <c r="AB284" s="26">
        <f t="shared" si="178"/>
        <v>-14.791963275255686</v>
      </c>
      <c r="AC284" s="26">
        <f t="shared" si="179"/>
        <v>3.3034892060071822E-4</v>
      </c>
      <c r="AD284" s="26">
        <f t="shared" si="180"/>
        <v>0.4997055464610432</v>
      </c>
      <c r="AE284" s="26">
        <f t="shared" si="181"/>
        <v>-5.3923868886718349</v>
      </c>
      <c r="AF284" s="26">
        <f t="shared" si="182"/>
        <v>-103.45773326161462</v>
      </c>
      <c r="AG284" s="26">
        <f t="shared" si="200"/>
        <v>63.934760580666506</v>
      </c>
      <c r="AH284" s="26">
        <f t="shared" si="183"/>
        <v>-105.98631868912248</v>
      </c>
      <c r="AI284" s="26">
        <f t="shared" si="184"/>
        <v>-89.999712388201431</v>
      </c>
      <c r="AJ284" s="26">
        <f t="shared" si="185"/>
        <v>37.984888044997021</v>
      </c>
      <c r="AK284" s="26">
        <f t="shared" si="186"/>
        <v>89.277413667673585</v>
      </c>
      <c r="AL284" s="27">
        <f t="shared" si="187"/>
        <v>-0.63395819033123879</v>
      </c>
      <c r="AM284" s="26">
        <f t="shared" si="188"/>
        <v>-21.625463662392026</v>
      </c>
      <c r="AN284" s="26">
        <f t="shared" si="201"/>
        <v>-4.3907721529953519E-3</v>
      </c>
      <c r="AO284" s="26">
        <f t="shared" si="202"/>
        <v>-1.8216474783974779</v>
      </c>
      <c r="AP284" s="26">
        <f t="shared" si="208"/>
        <v>-4.7050190259431917</v>
      </c>
      <c r="AQ284" s="26">
        <f t="shared" si="209"/>
        <v>-24.169409861317348</v>
      </c>
      <c r="AR284" s="25">
        <f t="shared" si="203"/>
        <v>18.562359853877492</v>
      </c>
      <c r="AS284" s="25">
        <f t="shared" si="204"/>
        <v>-26.946600306339011</v>
      </c>
      <c r="AT284" s="56">
        <f t="shared" si="210"/>
        <v>-10.097405914615027</v>
      </c>
      <c r="AU284" s="57">
        <f t="shared" si="189"/>
        <v>-127.62714312293197</v>
      </c>
      <c r="AV284" s="26">
        <f t="shared" si="190"/>
        <v>1.7289573708401044E-8</v>
      </c>
      <c r="AW284" s="26">
        <f t="shared" si="191"/>
        <v>3.6151192843524461E-3</v>
      </c>
      <c r="AX284" s="27">
        <f t="shared" si="192"/>
        <v>-1.7289573742816559E-8</v>
      </c>
      <c r="AY284" s="26">
        <f t="shared" si="193"/>
        <v>-3.6151192843524461E-3</v>
      </c>
      <c r="AZ284" s="28">
        <f t="shared" si="194"/>
        <v>-3.4415514438481209E-17</v>
      </c>
      <c r="BA284" s="29">
        <f t="shared" si="195"/>
        <v>0</v>
      </c>
      <c r="BB284" s="5">
        <f t="shared" si="211"/>
        <v>-10.279350593730376</v>
      </c>
      <c r="BC284" s="5">
        <f t="shared" si="212"/>
        <v>-140.21521233843242</v>
      </c>
      <c r="BD284" s="5">
        <f t="shared" si="196"/>
        <v>39.784787661567577</v>
      </c>
      <c r="BE284" s="31"/>
      <c r="BF284" s="40">
        <f t="shared" si="197"/>
        <v>-10</v>
      </c>
      <c r="BG284" s="40">
        <f t="shared" si="198"/>
        <v>-140</v>
      </c>
      <c r="BH284" s="40">
        <f t="shared" si="199"/>
        <v>40</v>
      </c>
      <c r="BL284" s="26">
        <f t="shared" si="205"/>
        <v>-1.091966792069649E-3</v>
      </c>
      <c r="BM284" s="26">
        <f t="shared" si="206"/>
        <v>-0.90850242858871477</v>
      </c>
      <c r="BO284" s="238" t="str">
        <f t="shared" si="213"/>
        <v>63095.7344480208i</v>
      </c>
      <c r="BP284" s="238" t="str">
        <f t="shared" si="214"/>
        <v>0.959115548572526-0.19826659244308i</v>
      </c>
      <c r="BQ284" s="238">
        <f t="shared" si="215"/>
        <v>-0.18085271232327935</v>
      </c>
      <c r="BR284" s="238">
        <f t="shared" si="216"/>
        <v>-11.679566786911746</v>
      </c>
    </row>
    <row r="285" spans="22:70" x14ac:dyDescent="0.3">
      <c r="V285" s="24">
        <v>3.8100000000000098</v>
      </c>
      <c r="W285" s="30">
        <f t="shared" si="174"/>
        <v>64565.422903467101</v>
      </c>
      <c r="X285" s="25">
        <f t="shared" si="207"/>
        <v>31.048525809863797</v>
      </c>
      <c r="Y285" s="26">
        <f t="shared" si="175"/>
        <v>-36.93393681451181</v>
      </c>
      <c r="Z285" s="26">
        <f t="shared" si="176"/>
        <v>-89.184469033386577</v>
      </c>
      <c r="AA285" s="26">
        <f t="shared" si="177"/>
        <v>0.30605627578832029</v>
      </c>
      <c r="AB285" s="26">
        <f t="shared" si="178"/>
        <v>-15.1209024161115</v>
      </c>
      <c r="AC285" s="26">
        <f t="shared" si="179"/>
        <v>3.4591716556335578E-4</v>
      </c>
      <c r="AD285" s="26">
        <f t="shared" si="180"/>
        <v>0.51134457288151369</v>
      </c>
      <c r="AE285" s="26">
        <f t="shared" si="181"/>
        <v>-5.5790088116941297</v>
      </c>
      <c r="AF285" s="26">
        <f t="shared" si="182"/>
        <v>-103.79402687661657</v>
      </c>
      <c r="AG285" s="26">
        <f t="shared" si="200"/>
        <v>63.934760580666506</v>
      </c>
      <c r="AH285" s="26">
        <f t="shared" si="183"/>
        <v>-106.18631868911756</v>
      </c>
      <c r="AI285" s="26">
        <f t="shared" si="184"/>
        <v>-89.999718935045252</v>
      </c>
      <c r="AJ285" s="26">
        <f t="shared" si="185"/>
        <v>38.184856957831805</v>
      </c>
      <c r="AK285" s="26">
        <f t="shared" si="186"/>
        <v>89.293860055794013</v>
      </c>
      <c r="AL285" s="27">
        <f t="shared" si="187"/>
        <v>-0.66166879624576891</v>
      </c>
      <c r="AM285" s="26">
        <f t="shared" si="188"/>
        <v>-22.081239202578626</v>
      </c>
      <c r="AN285" s="26">
        <f t="shared" si="201"/>
        <v>-4.5975933751105534E-3</v>
      </c>
      <c r="AO285" s="26">
        <f t="shared" si="202"/>
        <v>-1.8640495045954706</v>
      </c>
      <c r="AP285" s="26">
        <f t="shared" si="208"/>
        <v>-4.7329675402401241</v>
      </c>
      <c r="AQ285" s="26">
        <f t="shared" si="209"/>
        <v>-24.651147586425335</v>
      </c>
      <c r="AR285" s="25">
        <f t="shared" si="203"/>
        <v>18.562359853877492</v>
      </c>
      <c r="AS285" s="25">
        <f t="shared" si="204"/>
        <v>-26.946600306339011</v>
      </c>
      <c r="AT285" s="56">
        <f t="shared" si="210"/>
        <v>-10.311976351934254</v>
      </c>
      <c r="AU285" s="57">
        <f t="shared" si="189"/>
        <v>-128.44517446304189</v>
      </c>
      <c r="AV285" s="26">
        <f t="shared" si="190"/>
        <v>1.8104407272119199E-8</v>
      </c>
      <c r="AW285" s="26">
        <f t="shared" si="191"/>
        <v>3.6993262297055139E-3</v>
      </c>
      <c r="AX285" s="27">
        <f t="shared" si="192"/>
        <v>-1.8104407309855063E-8</v>
      </c>
      <c r="AY285" s="26">
        <f t="shared" si="193"/>
        <v>-3.6993262297055139E-3</v>
      </c>
      <c r="AZ285" s="28">
        <f t="shared" si="194"/>
        <v>-3.7735863739383365E-17</v>
      </c>
      <c r="BA285" s="29">
        <f t="shared" si="195"/>
        <v>0</v>
      </c>
      <c r="BB285" s="5">
        <f t="shared" si="211"/>
        <v>-10.502312771451328</v>
      </c>
      <c r="BC285" s="5">
        <f t="shared" si="212"/>
        <v>-141.31878065061795</v>
      </c>
      <c r="BD285" s="5">
        <f t="shared" si="196"/>
        <v>38.681219349382047</v>
      </c>
      <c r="BE285" s="41"/>
      <c r="BF285" s="40">
        <f t="shared" si="197"/>
        <v>-11</v>
      </c>
      <c r="BG285" s="40">
        <f t="shared" si="198"/>
        <v>-141</v>
      </c>
      <c r="BH285" s="40">
        <f t="shared" si="199"/>
        <v>39</v>
      </c>
      <c r="BL285" s="26">
        <f t="shared" si="205"/>
        <v>-1.1434228274426891E-3</v>
      </c>
      <c r="BM285" s="26">
        <f t="shared" si="206"/>
        <v>-0.92966049691357144</v>
      </c>
      <c r="BO285" s="238" t="str">
        <f t="shared" si="213"/>
        <v>64565.4229034671i</v>
      </c>
      <c r="BP285" s="238" t="str">
        <f t="shared" si="214"/>
        <v>0.957270860057601-0.202495564183504i</v>
      </c>
      <c r="BQ285" s="238">
        <f t="shared" si="215"/>
        <v>-0.18919299668962997</v>
      </c>
      <c r="BR285" s="238">
        <f t="shared" si="216"/>
        <v>-11.943945690662483</v>
      </c>
    </row>
    <row r="286" spans="22:70" x14ac:dyDescent="0.3">
      <c r="V286" s="24">
        <v>3.8200000000000101</v>
      </c>
      <c r="W286" s="32">
        <f t="shared" si="174"/>
        <v>66069.344800761188</v>
      </c>
      <c r="X286" s="25">
        <f t="shared" si="207"/>
        <v>31.048525809863797</v>
      </c>
      <c r="Y286" s="26">
        <f t="shared" si="175"/>
        <v>-37.133897216200118</v>
      </c>
      <c r="Z286" s="26">
        <f t="shared" si="176"/>
        <v>-89.203030362306947</v>
      </c>
      <c r="AA286" s="26">
        <f t="shared" si="177"/>
        <v>0.31996146667861847</v>
      </c>
      <c r="AB286" s="26">
        <f t="shared" si="178"/>
        <v>-15.456450172137387</v>
      </c>
      <c r="AC286" s="26">
        <f t="shared" si="179"/>
        <v>3.6221905948906439E-4</v>
      </c>
      <c r="AD286" s="26">
        <f t="shared" si="180"/>
        <v>0.52325466335800197</v>
      </c>
      <c r="AE286" s="26">
        <f t="shared" si="181"/>
        <v>-5.765047720598214</v>
      </c>
      <c r="AF286" s="26">
        <f t="shared" si="182"/>
        <v>-104.13622587108632</v>
      </c>
      <c r="AG286" s="26">
        <f t="shared" si="200"/>
        <v>63.934760580666506</v>
      </c>
      <c r="AH286" s="26">
        <f t="shared" si="183"/>
        <v>-106.38631868911284</v>
      </c>
      <c r="AI286" s="26">
        <f t="shared" si="184"/>
        <v>-89.999725332864713</v>
      </c>
      <c r="AJ286" s="26">
        <f t="shared" si="185"/>
        <v>38.384827269611776</v>
      </c>
      <c r="AK286" s="26">
        <f t="shared" si="186"/>
        <v>89.309932190862384</v>
      </c>
      <c r="AL286" s="27">
        <f t="shared" si="187"/>
        <v>-0.69049709514004642</v>
      </c>
      <c r="AM286" s="26">
        <f t="shared" si="188"/>
        <v>-22.544605265825485</v>
      </c>
      <c r="AN286" s="26">
        <f t="shared" si="201"/>
        <v>-4.8141512251237148E-3</v>
      </c>
      <c r="AO286" s="26">
        <f t="shared" si="202"/>
        <v>-1.907437086142451</v>
      </c>
      <c r="AP286" s="26">
        <f t="shared" si="208"/>
        <v>-4.7620420851997292</v>
      </c>
      <c r="AQ286" s="26">
        <f t="shared" si="209"/>
        <v>-25.141835493970266</v>
      </c>
      <c r="AR286" s="25">
        <f t="shared" si="203"/>
        <v>18.562359853877492</v>
      </c>
      <c r="AS286" s="25">
        <f t="shared" si="204"/>
        <v>-26.946600306339011</v>
      </c>
      <c r="AT286" s="56">
        <f t="shared" si="210"/>
        <v>-10.527089805797942</v>
      </c>
      <c r="AU286" s="57">
        <f t="shared" si="189"/>
        <v>-129.2780613650566</v>
      </c>
      <c r="AV286" s="26">
        <f t="shared" si="190"/>
        <v>1.8957640355395339E-8</v>
      </c>
      <c r="AW286" s="26">
        <f t="shared" si="191"/>
        <v>3.785494606770131E-3</v>
      </c>
      <c r="AX286" s="27">
        <f t="shared" si="192"/>
        <v>-1.8957640396771889E-8</v>
      </c>
      <c r="AY286" s="26">
        <f t="shared" si="193"/>
        <v>-3.785494606770131E-3</v>
      </c>
      <c r="AZ286" s="28">
        <f t="shared" si="194"/>
        <v>-4.1376550313025257E-17</v>
      </c>
      <c r="BA286" s="29">
        <f t="shared" si="195"/>
        <v>0</v>
      </c>
      <c r="BB286" s="5">
        <f t="shared" si="211"/>
        <v>-10.726196322809974</v>
      </c>
      <c r="BC286" s="5">
        <f t="shared" si="212"/>
        <v>-142.44332589383882</v>
      </c>
      <c r="BD286" s="5">
        <f t="shared" si="196"/>
        <v>37.556674106161182</v>
      </c>
      <c r="BE286" s="31"/>
      <c r="BF286" s="40">
        <f t="shared" si="197"/>
        <v>-11</v>
      </c>
      <c r="BG286" s="40">
        <f t="shared" si="198"/>
        <v>-142</v>
      </c>
      <c r="BH286" s="40">
        <f t="shared" si="199"/>
        <v>38</v>
      </c>
      <c r="BL286" s="26">
        <f t="shared" si="205"/>
        <v>-1.1973032576242724E-3</v>
      </c>
      <c r="BM286" s="26">
        <f t="shared" si="206"/>
        <v>-0.95131113741817841</v>
      </c>
      <c r="BO286" s="238" t="str">
        <f t="shared" si="213"/>
        <v>66069.3448007612i</v>
      </c>
      <c r="BP286" s="238" t="str">
        <f t="shared" si="214"/>
        <v>0.955346805406221-0.206796837263785i</v>
      </c>
      <c r="BQ286" s="238">
        <f t="shared" si="215"/>
        <v>-0.19790921375440748</v>
      </c>
      <c r="BR286" s="238">
        <f t="shared" si="216"/>
        <v>-12.213953391364033</v>
      </c>
    </row>
    <row r="287" spans="22:70" x14ac:dyDescent="0.3">
      <c r="V287" s="24">
        <v>3.8300000000000098</v>
      </c>
      <c r="W287" s="32">
        <f t="shared" si="174"/>
        <v>67608.29753919979</v>
      </c>
      <c r="X287" s="25">
        <f t="shared" si="207"/>
        <v>31.048525809863797</v>
      </c>
      <c r="Y287" s="26">
        <f t="shared" si="175"/>
        <v>-37.333859399768976</v>
      </c>
      <c r="Z287" s="26">
        <f t="shared" si="176"/>
        <v>-89.221169345450676</v>
      </c>
      <c r="AA287" s="26">
        <f t="shared" si="177"/>
        <v>0.33447442777407965</v>
      </c>
      <c r="AB287" s="26">
        <f t="shared" si="178"/>
        <v>-15.798692350307965</v>
      </c>
      <c r="AC287" s="26">
        <f t="shared" si="179"/>
        <v>3.7928917242279804E-4</v>
      </c>
      <c r="AD287" s="26">
        <f t="shared" si="180"/>
        <v>0.53544212865867735</v>
      </c>
      <c r="AE287" s="26">
        <f t="shared" si="181"/>
        <v>-5.9504798729586765</v>
      </c>
      <c r="AF287" s="26">
        <f t="shared" si="182"/>
        <v>-104.48441956709996</v>
      </c>
      <c r="AG287" s="26">
        <f t="shared" si="200"/>
        <v>63.934760580666506</v>
      </c>
      <c r="AH287" s="26">
        <f t="shared" si="183"/>
        <v>-106.58631868910834</v>
      </c>
      <c r="AI287" s="26">
        <f t="shared" si="184"/>
        <v>-89.999731585052018</v>
      </c>
      <c r="AJ287" s="26">
        <f t="shared" si="185"/>
        <v>38.584798917392305</v>
      </c>
      <c r="AK287" s="26">
        <f t="shared" si="186"/>
        <v>89.325638584414321</v>
      </c>
      <c r="AL287" s="27">
        <f t="shared" si="187"/>
        <v>-0.72048032227638226</v>
      </c>
      <c r="AM287" s="26">
        <f t="shared" si="188"/>
        <v>-23.015565027673883</v>
      </c>
      <c r="AN287" s="26">
        <f t="shared" si="201"/>
        <v>-5.0409035589013811E-3</v>
      </c>
      <c r="AO287" s="26">
        <f t="shared" si="202"/>
        <v>-1.9518330285543635</v>
      </c>
      <c r="AP287" s="26">
        <f t="shared" si="208"/>
        <v>-4.792280416884811</v>
      </c>
      <c r="AQ287" s="26">
        <f t="shared" si="209"/>
        <v>-25.641491056865945</v>
      </c>
      <c r="AR287" s="25">
        <f t="shared" si="203"/>
        <v>18.562359853877492</v>
      </c>
      <c r="AS287" s="25">
        <f t="shared" si="204"/>
        <v>-26.946600306339011</v>
      </c>
      <c r="AT287" s="56">
        <f t="shared" si="210"/>
        <v>-10.742760289843488</v>
      </c>
      <c r="AU287" s="57">
        <f t="shared" si="189"/>
        <v>-130.12591062396592</v>
      </c>
      <c r="AV287" s="26">
        <f t="shared" si="190"/>
        <v>1.9851087822506058E-8</v>
      </c>
      <c r="AW287" s="26">
        <f t="shared" si="191"/>
        <v>3.8736701031588279E-3</v>
      </c>
      <c r="AX287" s="27">
        <f t="shared" si="192"/>
        <v>-1.9851087867874545E-8</v>
      </c>
      <c r="AY287" s="26">
        <f t="shared" si="193"/>
        <v>-3.8736701031588279E-3</v>
      </c>
      <c r="AZ287" s="28">
        <f t="shared" si="194"/>
        <v>-4.5368487553259216E-17</v>
      </c>
      <c r="BA287" s="29">
        <f t="shared" si="195"/>
        <v>0</v>
      </c>
      <c r="BB287" s="5">
        <f t="shared" si="211"/>
        <v>-10.951031515161253</v>
      </c>
      <c r="BC287" s="5">
        <f t="shared" si="212"/>
        <v>-143.58906184205941</v>
      </c>
      <c r="BD287" s="5">
        <f t="shared" si="196"/>
        <v>36.410938157940592</v>
      </c>
      <c r="BE287" s="31"/>
      <c r="BF287" s="40">
        <f t="shared" si="197"/>
        <v>-11</v>
      </c>
      <c r="BG287" s="40">
        <f t="shared" si="198"/>
        <v>-144</v>
      </c>
      <c r="BH287" s="40">
        <f t="shared" si="199"/>
        <v>36</v>
      </c>
      <c r="BL287" s="26">
        <f t="shared" si="205"/>
        <v>-1.2537222777949805E-3</v>
      </c>
      <c r="BM287" s="26">
        <f t="shared" si="206"/>
        <v>-0.97346580481264977</v>
      </c>
      <c r="BO287" s="238" t="str">
        <f t="shared" si="213"/>
        <v>67608.2975391998i</v>
      </c>
      <c r="BP287" s="238" t="str">
        <f t="shared" si="214"/>
        <v>0.953340324813201-0.21117041016656i</v>
      </c>
      <c r="BQ287" s="238">
        <f t="shared" si="215"/>
        <v>-0.2070175030399688</v>
      </c>
      <c r="BR287" s="238">
        <f t="shared" si="216"/>
        <v>-12.489685413280828</v>
      </c>
    </row>
    <row r="288" spans="22:70" x14ac:dyDescent="0.3">
      <c r="V288" s="24">
        <v>3.8400000000000101</v>
      </c>
      <c r="W288" s="30">
        <f t="shared" si="174"/>
        <v>69183.097091895295</v>
      </c>
      <c r="X288" s="25">
        <f t="shared" si="207"/>
        <v>31.048525809863797</v>
      </c>
      <c r="Y288" s="26">
        <f t="shared" si="175"/>
        <v>-37.533823285050218</v>
      </c>
      <c r="Z288" s="26">
        <f t="shared" si="176"/>
        <v>-89.238895585794424</v>
      </c>
      <c r="AA288" s="26">
        <f t="shared" si="177"/>
        <v>0.34961956136027805</v>
      </c>
      <c r="AB288" s="26">
        <f t="shared" si="178"/>
        <v>-16.147712684352449</v>
      </c>
      <c r="AC288" s="26">
        <f t="shared" si="179"/>
        <v>3.9716370308121187E-4</v>
      </c>
      <c r="AD288" s="26">
        <f t="shared" si="180"/>
        <v>0.54791342632494311</v>
      </c>
      <c r="AE288" s="26">
        <f t="shared" si="181"/>
        <v>-6.1352807501230622</v>
      </c>
      <c r="AF288" s="26">
        <f t="shared" si="182"/>
        <v>-104.83869484382193</v>
      </c>
      <c r="AG288" s="26">
        <f t="shared" si="200"/>
        <v>63.934760580666506</v>
      </c>
      <c r="AH288" s="26">
        <f t="shared" si="183"/>
        <v>-106.78631868910406</v>
      </c>
      <c r="AI288" s="26">
        <f t="shared" si="184"/>
        <v>-89.999737694922175</v>
      </c>
      <c r="AJ288" s="26">
        <f t="shared" si="185"/>
        <v>38.784771841060127</v>
      </c>
      <c r="AK288" s="26">
        <f t="shared" si="186"/>
        <v>89.340987554739939</v>
      </c>
      <c r="AL288" s="27">
        <f t="shared" si="187"/>
        <v>-0.7516563187440346</v>
      </c>
      <c r="AM288" s="26">
        <f t="shared" si="188"/>
        <v>-23.494113573522633</v>
      </c>
      <c r="AN288" s="26">
        <f t="shared" si="201"/>
        <v>-5.2783297124162241E-3</v>
      </c>
      <c r="AO288" s="26">
        <f t="shared" si="202"/>
        <v>-1.9972606577827674</v>
      </c>
      <c r="AP288" s="26">
        <f t="shared" si="208"/>
        <v>-4.8237209158338814</v>
      </c>
      <c r="AQ288" s="26">
        <f t="shared" si="209"/>
        <v>-26.150124371487635</v>
      </c>
      <c r="AR288" s="25">
        <f t="shared" si="203"/>
        <v>18.562359853877492</v>
      </c>
      <c r="AS288" s="25">
        <f t="shared" si="204"/>
        <v>-26.946600306339011</v>
      </c>
      <c r="AT288" s="56">
        <f t="shared" si="210"/>
        <v>-10.959001665956944</v>
      </c>
      <c r="AU288" s="57">
        <f t="shared" si="189"/>
        <v>-130.98881921530955</v>
      </c>
      <c r="AV288" s="26">
        <f t="shared" si="190"/>
        <v>2.0786639755268859E-8</v>
      </c>
      <c r="AW288" s="26">
        <f t="shared" si="191"/>
        <v>3.9638994706852606E-3</v>
      </c>
      <c r="AX288" s="27">
        <f t="shared" si="192"/>
        <v>-2.0786639805014412E-8</v>
      </c>
      <c r="AY288" s="26">
        <f t="shared" si="193"/>
        <v>-3.9638994706852606E-3</v>
      </c>
      <c r="AZ288" s="28">
        <f t="shared" si="194"/>
        <v>-4.9745553469252965E-17</v>
      </c>
      <c r="BA288" s="29">
        <f t="shared" si="195"/>
        <v>0</v>
      </c>
      <c r="BB288" s="5">
        <f t="shared" si="211"/>
        <v>-11.176849088533961</v>
      </c>
      <c r="BC288" s="5">
        <f t="shared" si="212"/>
        <v>-144.75619265688101</v>
      </c>
      <c r="BD288" s="5">
        <f t="shared" si="196"/>
        <v>35.243807343118988</v>
      </c>
      <c r="BE288" s="41"/>
      <c r="BF288" s="40">
        <f t="shared" si="197"/>
        <v>-11</v>
      </c>
      <c r="BG288" s="40">
        <f t="shared" si="198"/>
        <v>-145</v>
      </c>
      <c r="BH288" s="40">
        <f t="shared" si="199"/>
        <v>35</v>
      </c>
      <c r="BL288" s="26">
        <f t="shared" si="205"/>
        <v>-1.3127994589161708E-3</v>
      </c>
      <c r="BM288" s="26">
        <f t="shared" si="206"/>
        <v>-0.99613621928001783</v>
      </c>
      <c r="BO288" s="238" t="str">
        <f t="shared" si="213"/>
        <v>69183.0970918953i</v>
      </c>
      <c r="BP288" s="238" t="str">
        <f t="shared" si="214"/>
        <v>0.951248273013552-0.215616181958962i</v>
      </c>
      <c r="BQ288" s="238">
        <f t="shared" si="215"/>
        <v>-0.21653462311810226</v>
      </c>
      <c r="BR288" s="238">
        <f t="shared" si="216"/>
        <v>-12.771237222291466</v>
      </c>
    </row>
    <row r="289" spans="22:70" x14ac:dyDescent="0.3">
      <c r="V289" s="24">
        <v>3.8500000000000099</v>
      </c>
      <c r="W289" s="32">
        <f t="shared" si="174"/>
        <v>70794.578438415469</v>
      </c>
      <c r="X289" s="25">
        <f t="shared" si="207"/>
        <v>31.048525809863797</v>
      </c>
      <c r="Y289" s="26">
        <f t="shared" si="175"/>
        <v>-37.733788795481203</v>
      </c>
      <c r="Z289" s="26">
        <f t="shared" si="176"/>
        <v>-89.256218468444033</v>
      </c>
      <c r="AA289" s="26">
        <f t="shared" si="177"/>
        <v>0.36542205802392691</v>
      </c>
      <c r="AB289" s="26">
        <f t="shared" si="178"/>
        <v>-16.503592580321452</v>
      </c>
      <c r="AC289" s="26">
        <f t="shared" si="179"/>
        <v>4.1588055556835671E-4</v>
      </c>
      <c r="AD289" s="26">
        <f t="shared" si="180"/>
        <v>0.56067516407424911</v>
      </c>
      <c r="AE289" s="26">
        <f t="shared" si="181"/>
        <v>-6.3194250470379112</v>
      </c>
      <c r="AF289" s="26">
        <f t="shared" si="182"/>
        <v>-105.19913588469123</v>
      </c>
      <c r="AG289" s="26">
        <f t="shared" si="200"/>
        <v>63.934760580666506</v>
      </c>
      <c r="AH289" s="26">
        <f t="shared" si="183"/>
        <v>-106.98631868909997</v>
      </c>
      <c r="AI289" s="26">
        <f t="shared" si="184"/>
        <v>-89.999743665714703</v>
      </c>
      <c r="AJ289" s="26">
        <f t="shared" si="185"/>
        <v>38.984745983206054</v>
      </c>
      <c r="AK289" s="26">
        <f t="shared" si="186"/>
        <v>89.355987231249273</v>
      </c>
      <c r="AL289" s="27">
        <f t="shared" si="187"/>
        <v>-0.78406348895333777</v>
      </c>
      <c r="AM289" s="26">
        <f t="shared" si="188"/>
        <v>-23.980237507381908</v>
      </c>
      <c r="AN289" s="26">
        <f t="shared" si="201"/>
        <v>-5.5269315046532078E-3</v>
      </c>
      <c r="AO289" s="26">
        <f t="shared" si="202"/>
        <v>-2.0437438315702074</v>
      </c>
      <c r="AP289" s="26">
        <f t="shared" si="208"/>
        <v>-4.8564025456854063</v>
      </c>
      <c r="AQ289" s="26">
        <f t="shared" si="209"/>
        <v>-26.667737773417546</v>
      </c>
      <c r="AR289" s="25">
        <f t="shared" si="203"/>
        <v>18.562359853877492</v>
      </c>
      <c r="AS289" s="25">
        <f t="shared" si="204"/>
        <v>-26.946600306339011</v>
      </c>
      <c r="AT289" s="56">
        <f t="shared" si="210"/>
        <v>-11.175827592723317</v>
      </c>
      <c r="AU289" s="57">
        <f t="shared" si="189"/>
        <v>-131.86687365810877</v>
      </c>
      <c r="AV289" s="26">
        <f t="shared" si="190"/>
        <v>2.1766284596901199E-8</v>
      </c>
      <c r="AW289" s="26">
        <f t="shared" si="191"/>
        <v>4.0562305501526275E-3</v>
      </c>
      <c r="AX289" s="27">
        <f t="shared" si="192"/>
        <v>-2.1766284651446117E-8</v>
      </c>
      <c r="AY289" s="26">
        <f t="shared" si="193"/>
        <v>-4.0562305501526275E-3</v>
      </c>
      <c r="AZ289" s="28">
        <f t="shared" si="194"/>
        <v>-5.4544918249012185E-17</v>
      </c>
      <c r="BA289" s="29">
        <f t="shared" si="195"/>
        <v>0</v>
      </c>
      <c r="BB289" s="5">
        <f t="shared" si="211"/>
        <v>-11.403680221321119</v>
      </c>
      <c r="BC289" s="5">
        <f t="shared" si="212"/>
        <v>-145.94491212124407</v>
      </c>
      <c r="BD289" s="5">
        <f t="shared" si="196"/>
        <v>34.055087878755927</v>
      </c>
      <c r="BE289" s="31"/>
      <c r="BF289" s="40">
        <f t="shared" si="197"/>
        <v>-11</v>
      </c>
      <c r="BG289" s="40">
        <f t="shared" si="198"/>
        <v>-146</v>
      </c>
      <c r="BH289" s="40">
        <f t="shared" si="199"/>
        <v>34</v>
      </c>
      <c r="BL289" s="26">
        <f t="shared" si="205"/>
        <v>-1.3746600004866023E-3</v>
      </c>
      <c r="BM289" s="26">
        <f t="shared" si="206"/>
        <v>-1.0193343725640487</v>
      </c>
      <c r="BO289" s="238" t="str">
        <f t="shared" si="213"/>
        <v>70794.5784384155i</v>
      </c>
      <c r="BP289" s="238" t="str">
        <f t="shared" si="214"/>
        <v>0.949067419986194-0.220133945157622i</v>
      </c>
      <c r="BQ289" s="238">
        <f t="shared" si="215"/>
        <v>-0.22647796859731495</v>
      </c>
      <c r="BR289" s="238">
        <f t="shared" si="216"/>
        <v>-13.058704090571233</v>
      </c>
    </row>
    <row r="290" spans="22:70" x14ac:dyDescent="0.3">
      <c r="V290" s="24">
        <v>3.8600000000000101</v>
      </c>
      <c r="W290" s="32">
        <f t="shared" si="174"/>
        <v>72443.596007500717</v>
      </c>
      <c r="X290" s="25">
        <f t="shared" si="207"/>
        <v>31.048525809863797</v>
      </c>
      <c r="Y290" s="26">
        <f t="shared" si="175"/>
        <v>-37.933755857942813</v>
      </c>
      <c r="Z290" s="26">
        <f t="shared" si="176"/>
        <v>-89.273147165546007</v>
      </c>
      <c r="AA290" s="26">
        <f t="shared" si="177"/>
        <v>0.3819079051747723</v>
      </c>
      <c r="AB290" s="26">
        <f t="shared" si="178"/>
        <v>-16.866410849922218</v>
      </c>
      <c r="AC290" s="26">
        <f t="shared" si="179"/>
        <v>4.3547941967939633E-4</v>
      </c>
      <c r="AD290" s="26">
        <f t="shared" si="180"/>
        <v>0.5737341032810247</v>
      </c>
      <c r="AE290" s="26">
        <f t="shared" si="181"/>
        <v>-6.5028866634845643</v>
      </c>
      <c r="AF290" s="26">
        <f t="shared" si="182"/>
        <v>-105.5658239121872</v>
      </c>
      <c r="AG290" s="26">
        <f t="shared" si="200"/>
        <v>63.934760580666506</v>
      </c>
      <c r="AH290" s="26">
        <f t="shared" si="183"/>
        <v>-107.18631868909605</v>
      </c>
      <c r="AI290" s="26">
        <f t="shared" si="184"/>
        <v>-89.999749500595399</v>
      </c>
      <c r="AJ290" s="26">
        <f t="shared" si="185"/>
        <v>39.184721289003406</v>
      </c>
      <c r="AK290" s="26">
        <f t="shared" si="186"/>
        <v>89.370645558740478</v>
      </c>
      <c r="AL290" s="27">
        <f t="shared" si="187"/>
        <v>-0.81774075345442965</v>
      </c>
      <c r="AM290" s="26">
        <f t="shared" si="188"/>
        <v>-24.473914565187407</v>
      </c>
      <c r="AN290" s="26">
        <f t="shared" si="201"/>
        <v>-5.7872342868630156E-3</v>
      </c>
      <c r="AO290" s="26">
        <f t="shared" si="202"/>
        <v>-2.0913069510156315</v>
      </c>
      <c r="AP290" s="26">
        <f t="shared" si="208"/>
        <v>-4.8903648071674368</v>
      </c>
      <c r="AQ290" s="26">
        <f t="shared" si="209"/>
        <v>-27.194325458057961</v>
      </c>
      <c r="AR290" s="25">
        <f t="shared" si="203"/>
        <v>18.562359853877492</v>
      </c>
      <c r="AS290" s="25">
        <f t="shared" si="204"/>
        <v>-26.946600306339011</v>
      </c>
      <c r="AT290" s="56">
        <f t="shared" si="210"/>
        <v>-11.393251470652</v>
      </c>
      <c r="AU290" s="57">
        <f t="shared" si="189"/>
        <v>-132.76014937024516</v>
      </c>
      <c r="AV290" s="26">
        <f t="shared" si="190"/>
        <v>2.2792097580090723E-8</v>
      </c>
      <c r="AW290" s="26">
        <f t="shared" si="191"/>
        <v>4.1507122967194892E-3</v>
      </c>
      <c r="AX290" s="27">
        <f t="shared" si="192"/>
        <v>-2.2792097639898039E-8</v>
      </c>
      <c r="AY290" s="26">
        <f t="shared" si="193"/>
        <v>-4.1507122967194892E-3</v>
      </c>
      <c r="AZ290" s="28">
        <f t="shared" si="194"/>
        <v>-5.9807315574621439E-17</v>
      </c>
      <c r="BA290" s="29">
        <f t="shared" si="195"/>
        <v>0</v>
      </c>
      <c r="BB290" s="5">
        <f t="shared" si="211"/>
        <v>-11.631556492580826</v>
      </c>
      <c r="BC290" s="5">
        <f t="shared" si="212"/>
        <v>-147.1554028561406</v>
      </c>
      <c r="BD290" s="5">
        <f t="shared" si="196"/>
        <v>32.844597143859403</v>
      </c>
      <c r="BE290" s="31"/>
      <c r="BF290" s="40">
        <f t="shared" si="197"/>
        <v>-12</v>
      </c>
      <c r="BG290" s="40">
        <f t="shared" si="198"/>
        <v>-147</v>
      </c>
      <c r="BH290" s="40">
        <f t="shared" si="199"/>
        <v>33</v>
      </c>
      <c r="BL290" s="26">
        <f t="shared" si="205"/>
        <v>-1.4394349951710823E-3</v>
      </c>
      <c r="BM290" s="26">
        <f t="shared" si="206"/>
        <v>-1.0430725341920195</v>
      </c>
      <c r="BO290" s="238" t="str">
        <f t="shared" si="213"/>
        <v>72443.5960075007i</v>
      </c>
      <c r="BP290" s="238" t="str">
        <f t="shared" si="214"/>
        <v>0.946794452025138-0.224723378315245i</v>
      </c>
      <c r="BQ290" s="238">
        <f t="shared" si="215"/>
        <v>-0.23686558693365334</v>
      </c>
      <c r="BR290" s="238">
        <f t="shared" si="216"/>
        <v>-13.352180951703412</v>
      </c>
    </row>
    <row r="291" spans="22:70" x14ac:dyDescent="0.3">
      <c r="V291" s="24">
        <v>3.8700000000000099</v>
      </c>
      <c r="W291" s="30">
        <f t="shared" si="174"/>
        <v>74131.024130093487</v>
      </c>
      <c r="X291" s="25">
        <f t="shared" si="207"/>
        <v>31.048525809863797</v>
      </c>
      <c r="Y291" s="26">
        <f t="shared" si="175"/>
        <v>-38.133724402604656</v>
      </c>
      <c r="Z291" s="26">
        <f t="shared" si="176"/>
        <v>-89.289690641090189</v>
      </c>
      <c r="AA291" s="26">
        <f t="shared" si="177"/>
        <v>0.39910389399928781</v>
      </c>
      <c r="AB291" s="26">
        <f t="shared" si="178"/>
        <v>-17.236243431628793</v>
      </c>
      <c r="AC291" s="26">
        <f t="shared" si="179"/>
        <v>4.5600185500593729E-4</v>
      </c>
      <c r="AD291" s="26">
        <f t="shared" si="180"/>
        <v>0.5870971625374688</v>
      </c>
      <c r="AE291" s="26">
        <f t="shared" si="181"/>
        <v>-6.6856386968865653</v>
      </c>
      <c r="AF291" s="26">
        <f t="shared" si="182"/>
        <v>-105.93883691018151</v>
      </c>
      <c r="AG291" s="26">
        <f t="shared" si="200"/>
        <v>63.934760580666506</v>
      </c>
      <c r="AH291" s="26">
        <f t="shared" si="183"/>
        <v>-107.38631868909231</v>
      </c>
      <c r="AI291" s="26">
        <f t="shared" si="184"/>
        <v>-89.999755202657994</v>
      </c>
      <c r="AJ291" s="26">
        <f t="shared" si="185"/>
        <v>39.384697706091877</v>
      </c>
      <c r="AK291" s="26">
        <f t="shared" si="186"/>
        <v>89.384970301573034</v>
      </c>
      <c r="AL291" s="27">
        <f t="shared" si="187"/>
        <v>-0.85272749696716565</v>
      </c>
      <c r="AM291" s="26">
        <f t="shared" si="188"/>
        <v>-24.975113235021126</v>
      </c>
      <c r="AN291" s="26">
        <f t="shared" si="201"/>
        <v>-6.0597880402770352E-3</v>
      </c>
      <c r="AO291" s="26">
        <f t="shared" si="202"/>
        <v>-2.1399749723509021</v>
      </c>
      <c r="AP291" s="26">
        <f t="shared" si="208"/>
        <v>-4.9256476873413657</v>
      </c>
      <c r="AQ291" s="26">
        <f t="shared" si="209"/>
        <v>-27.729873108456989</v>
      </c>
      <c r="AR291" s="25">
        <f t="shared" si="203"/>
        <v>18.562359853877492</v>
      </c>
      <c r="AS291" s="25">
        <f t="shared" si="204"/>
        <v>-26.946600306339011</v>
      </c>
      <c r="AT291" s="56">
        <f t="shared" si="210"/>
        <v>-11.611286384227931</v>
      </c>
      <c r="AU291" s="57">
        <f t="shared" si="189"/>
        <v>-133.66871001863851</v>
      </c>
      <c r="AV291" s="26">
        <f t="shared" si="190"/>
        <v>2.3866256156234581E-8</v>
      </c>
      <c r="AW291" s="26">
        <f t="shared" si="191"/>
        <v>4.2473948058564318E-3</v>
      </c>
      <c r="AX291" s="27">
        <f t="shared" si="192"/>
        <v>-2.3866256221811994E-8</v>
      </c>
      <c r="AY291" s="26">
        <f t="shared" si="193"/>
        <v>-4.2473948058564318E-3</v>
      </c>
      <c r="AZ291" s="28">
        <f t="shared" si="194"/>
        <v>-6.557741319915859E-17</v>
      </c>
      <c r="BA291" s="29">
        <f t="shared" si="195"/>
        <v>0</v>
      </c>
      <c r="BB291" s="5">
        <f t="shared" si="211"/>
        <v>-11.86050984092198</v>
      </c>
      <c r="BC291" s="5">
        <f t="shared" si="212"/>
        <v>-148.38783552233221</v>
      </c>
      <c r="BD291" s="5">
        <f t="shared" si="196"/>
        <v>31.61216447766779</v>
      </c>
      <c r="BE291" s="41"/>
      <c r="BF291" s="40">
        <f t="shared" si="197"/>
        <v>-12</v>
      </c>
      <c r="BG291" s="40">
        <f t="shared" si="198"/>
        <v>-148</v>
      </c>
      <c r="BH291" s="40">
        <f t="shared" si="199"/>
        <v>32</v>
      </c>
      <c r="BL291" s="26">
        <f t="shared" si="205"/>
        <v>-1.5072617058329734E-3</v>
      </c>
      <c r="BM291" s="26">
        <f t="shared" si="206"/>
        <v>-1.0673632578351113</v>
      </c>
      <c r="BO291" s="238" t="str">
        <f t="shared" si="213"/>
        <v>74131.0241300935i</v>
      </c>
      <c r="BP291" s="238" t="str">
        <f t="shared" si="214"/>
        <v>0.944425973212626-0.229384038335506i</v>
      </c>
      <c r="BQ291" s="238">
        <f t="shared" si="215"/>
        <v>-0.24771619498821548</v>
      </c>
      <c r="BR291" s="238">
        <f t="shared" si="216"/>
        <v>-13.651762245858617</v>
      </c>
    </row>
    <row r="292" spans="22:70" x14ac:dyDescent="0.3">
      <c r="V292" s="24">
        <v>3.8800000000000101</v>
      </c>
      <c r="W292" s="32">
        <f t="shared" si="174"/>
        <v>75857.757502920154</v>
      </c>
      <c r="X292" s="25">
        <f t="shared" si="207"/>
        <v>31.048525809863797</v>
      </c>
      <c r="Y292" s="26">
        <f t="shared" si="175"/>
        <v>-38.333694362777251</v>
      </c>
      <c r="Z292" s="26">
        <f t="shared" si="176"/>
        <v>-89.305857655606147</v>
      </c>
      <c r="AA292" s="26">
        <f t="shared" si="177"/>
        <v>0.41703762467567151</v>
      </c>
      <c r="AB292" s="26">
        <f t="shared" si="178"/>
        <v>-17.613163099645707</v>
      </c>
      <c r="AC292" s="26">
        <f t="shared" si="179"/>
        <v>4.7749137896973149E-4</v>
      </c>
      <c r="AD292" s="26">
        <f t="shared" si="180"/>
        <v>0.60077142129597128</v>
      </c>
      <c r="AE292" s="26">
        <f t="shared" si="181"/>
        <v>-6.8676534368588129</v>
      </c>
      <c r="AF292" s="26">
        <f t="shared" si="182"/>
        <v>-106.31824933395588</v>
      </c>
      <c r="AG292" s="26">
        <f t="shared" si="200"/>
        <v>63.934760580666506</v>
      </c>
      <c r="AH292" s="26">
        <f t="shared" si="183"/>
        <v>-107.58631868908876</v>
      </c>
      <c r="AI292" s="26">
        <f t="shared" si="184"/>
        <v>-89.999760774925804</v>
      </c>
      <c r="AJ292" s="26">
        <f t="shared" si="185"/>
        <v>39.584675184466676</v>
      </c>
      <c r="AK292" s="26">
        <f t="shared" si="186"/>
        <v>89.398969047747983</v>
      </c>
      <c r="AL292" s="27">
        <f t="shared" si="187"/>
        <v>-0.88906351153396113</v>
      </c>
      <c r="AM292" s="26">
        <f t="shared" si="188"/>
        <v>-25.483792386741843</v>
      </c>
      <c r="AN292" s="26">
        <f t="shared" si="201"/>
        <v>-6.3451685244737717E-3</v>
      </c>
      <c r="AO292" s="26">
        <f t="shared" si="202"/>
        <v>-2.1897734189291991</v>
      </c>
      <c r="AP292" s="26">
        <f t="shared" si="208"/>
        <v>-4.9622916040140099</v>
      </c>
      <c r="AQ292" s="26">
        <f t="shared" si="209"/>
        <v>-28.274357532848864</v>
      </c>
      <c r="AR292" s="25">
        <f t="shared" si="203"/>
        <v>18.562359853877492</v>
      </c>
      <c r="AS292" s="25">
        <f t="shared" si="204"/>
        <v>-26.946600306339011</v>
      </c>
      <c r="AT292" s="56">
        <f t="shared" si="210"/>
        <v>-11.829945040872822</v>
      </c>
      <c r="AU292" s="57">
        <f t="shared" si="189"/>
        <v>-134.59260686680474</v>
      </c>
      <c r="AV292" s="26">
        <f t="shared" si="190"/>
        <v>2.4991038066784277E-8</v>
      </c>
      <c r="AW292" s="26">
        <f t="shared" si="191"/>
        <v>4.3463293399073422E-3</v>
      </c>
      <c r="AX292" s="27">
        <f t="shared" si="192"/>
        <v>-2.4991038138688477E-8</v>
      </c>
      <c r="AY292" s="26">
        <f t="shared" si="193"/>
        <v>-4.3463293399073422E-3</v>
      </c>
      <c r="AZ292" s="28">
        <f t="shared" si="194"/>
        <v>-7.1904200067221478E-17</v>
      </c>
      <c r="BA292" s="29">
        <f t="shared" si="195"/>
        <v>0</v>
      </c>
      <c r="BB292" s="5">
        <f t="shared" si="211"/>
        <v>-12.090572519976185</v>
      </c>
      <c r="BC292" s="5">
        <f t="shared" si="212"/>
        <v>-149.64236800930394</v>
      </c>
      <c r="BD292" s="5">
        <f t="shared" si="196"/>
        <v>30.357631990696063</v>
      </c>
      <c r="BE292" s="31"/>
      <c r="BF292" s="40">
        <f t="shared" si="197"/>
        <v>-12</v>
      </c>
      <c r="BG292" s="40">
        <f t="shared" si="198"/>
        <v>-150</v>
      </c>
      <c r="BH292" s="40">
        <f t="shared" si="199"/>
        <v>30</v>
      </c>
      <c r="BL292" s="26">
        <f t="shared" si="205"/>
        <v>-1.5782838555472574E-3</v>
      </c>
      <c r="BM292" s="26">
        <f t="shared" si="206"/>
        <v>-1.0922193878091058</v>
      </c>
      <c r="BO292" s="238" t="str">
        <f t="shared" si="213"/>
        <v>75857.7575029202i</v>
      </c>
      <c r="BP292" s="238" t="str">
        <f t="shared" si="214"/>
        <v>0.941958507330255-0.23411535252562i</v>
      </c>
      <c r="BQ292" s="238">
        <f t="shared" si="215"/>
        <v>-0.25904919524781489</v>
      </c>
      <c r="BR292" s="238">
        <f t="shared" si="216"/>
        <v>-13.957541754690082</v>
      </c>
    </row>
    <row r="293" spans="22:70" x14ac:dyDescent="0.3">
      <c r="V293" s="24">
        <v>3.8900000000000099</v>
      </c>
      <c r="W293" s="32">
        <f t="shared" si="174"/>
        <v>77624.711662870977</v>
      </c>
      <c r="X293" s="25">
        <f t="shared" si="207"/>
        <v>31.048525809863797</v>
      </c>
      <c r="Y293" s="26">
        <f t="shared" si="175"/>
        <v>-38.533665674770823</v>
      </c>
      <c r="Z293" s="26">
        <f t="shared" si="176"/>
        <v>-89.321656770755496</v>
      </c>
      <c r="AA293" s="26">
        <f t="shared" si="177"/>
        <v>0.43573750967211394</v>
      </c>
      <c r="AB293" s="26">
        <f t="shared" si="178"/>
        <v>-17.997239160883382</v>
      </c>
      <c r="AC293" s="26">
        <f t="shared" si="179"/>
        <v>4.9999355902909874E-4</v>
      </c>
      <c r="AD293" s="26">
        <f t="shared" si="180"/>
        <v>0.61476412359497157</v>
      </c>
      <c r="AE293" s="26">
        <f t="shared" si="181"/>
        <v>-7.048902361675883</v>
      </c>
      <c r="AF293" s="26">
        <f t="shared" si="182"/>
        <v>-106.70413180804391</v>
      </c>
      <c r="AG293" s="26">
        <f t="shared" si="200"/>
        <v>63.934760580666506</v>
      </c>
      <c r="AH293" s="26">
        <f t="shared" si="183"/>
        <v>-107.78631868908533</v>
      </c>
      <c r="AI293" s="26">
        <f t="shared" si="184"/>
        <v>-89.999766220353308</v>
      </c>
      <c r="AJ293" s="26">
        <f t="shared" si="185"/>
        <v>39.78465367637255</v>
      </c>
      <c r="AK293" s="26">
        <f t="shared" si="186"/>
        <v>89.412649212896781</v>
      </c>
      <c r="AL293" s="27">
        <f t="shared" si="187"/>
        <v>-0.9267889347357563</v>
      </c>
      <c r="AM293" s="26">
        <f t="shared" si="188"/>
        <v>-25.999900913675461</v>
      </c>
      <c r="AN293" s="26">
        <f t="shared" si="201"/>
        <v>-6.6439784786676359E-3</v>
      </c>
      <c r="AO293" s="26">
        <f t="shared" si="202"/>
        <v>-2.2407283934258522</v>
      </c>
      <c r="AP293" s="26">
        <f t="shared" si="208"/>
        <v>-5.0003373452607027</v>
      </c>
      <c r="AQ293" s="26">
        <f t="shared" si="209"/>
        <v>-28.827746314557839</v>
      </c>
      <c r="AR293" s="25">
        <f t="shared" si="203"/>
        <v>18.562359853877492</v>
      </c>
      <c r="AS293" s="25">
        <f t="shared" si="204"/>
        <v>-26.946600306339011</v>
      </c>
      <c r="AT293" s="56">
        <f t="shared" si="210"/>
        <v>-12.049239706936586</v>
      </c>
      <c r="AU293" s="57">
        <f t="shared" si="189"/>
        <v>-135.53187812260174</v>
      </c>
      <c r="AV293" s="26">
        <f t="shared" si="190"/>
        <v>2.6168829057865204E-8</v>
      </c>
      <c r="AW293" s="26">
        <f t="shared" si="191"/>
        <v>4.4475683552693624E-3</v>
      </c>
      <c r="AX293" s="27">
        <f t="shared" si="192"/>
        <v>-2.6168829136706594E-8</v>
      </c>
      <c r="AY293" s="26">
        <f t="shared" si="193"/>
        <v>-4.4475683552693624E-3</v>
      </c>
      <c r="AZ293" s="28">
        <f t="shared" si="194"/>
        <v>-7.8841389979066848E-17</v>
      </c>
      <c r="BA293" s="29">
        <f t="shared" si="195"/>
        <v>0</v>
      </c>
      <c r="BB293" s="5">
        <f t="shared" si="211"/>
        <v>-12.321777050485137</v>
      </c>
      <c r="BC293" s="5">
        <f t="shared" si="212"/>
        <v>-150.91914461392821</v>
      </c>
      <c r="BD293" s="5">
        <f t="shared" si="196"/>
        <v>29.080855386071789</v>
      </c>
      <c r="BE293" s="31"/>
      <c r="BF293" s="40">
        <f t="shared" si="197"/>
        <v>-12</v>
      </c>
      <c r="BG293" s="40">
        <f t="shared" si="198"/>
        <v>-151</v>
      </c>
      <c r="BH293" s="40">
        <f t="shared" si="199"/>
        <v>29</v>
      </c>
      <c r="BL293" s="26">
        <f t="shared" si="205"/>
        <v>-1.6526519312263916E-3</v>
      </c>
      <c r="BM293" s="26">
        <f t="shared" si="206"/>
        <v>-1.1176540657180865</v>
      </c>
      <c r="BO293" s="238" t="str">
        <f t="shared" si="213"/>
        <v>77624.711662871i</v>
      </c>
      <c r="BP293" s="238" t="str">
        <f t="shared" si="214"/>
        <v>0.939388500245642-0.238916610398927i</v>
      </c>
      <c r="BQ293" s="238">
        <f t="shared" si="215"/>
        <v>-0.27088469161732404</v>
      </c>
      <c r="BR293" s="238">
        <f t="shared" si="216"/>
        <v>-14.2696124256084</v>
      </c>
    </row>
    <row r="294" spans="22:70" x14ac:dyDescent="0.3">
      <c r="V294" s="24">
        <v>3.9000000000000101</v>
      </c>
      <c r="W294" s="30">
        <f t="shared" si="174"/>
        <v>79432.823472430129</v>
      </c>
      <c r="X294" s="25">
        <f t="shared" si="207"/>
        <v>31.048525809863797</v>
      </c>
      <c r="Y294" s="26">
        <f t="shared" si="175"/>
        <v>-38.733638277760484</v>
      </c>
      <c r="Z294" s="26">
        <f t="shared" si="176"/>
        <v>-89.337096353822275</v>
      </c>
      <c r="AA294" s="26">
        <f t="shared" si="177"/>
        <v>0.45523277494335956</v>
      </c>
      <c r="AB294" s="26">
        <f t="shared" si="178"/>
        <v>-18.388537140191822</v>
      </c>
      <c r="AC294" s="26">
        <f t="shared" si="179"/>
        <v>5.2355610920015131E-4</v>
      </c>
      <c r="AD294" s="26">
        <f t="shared" si="180"/>
        <v>0.6290826818701013</v>
      </c>
      <c r="AE294" s="26">
        <f t="shared" si="181"/>
        <v>-7.2293561368441273</v>
      </c>
      <c r="AF294" s="26">
        <f t="shared" si="182"/>
        <v>-107.09655081214399</v>
      </c>
      <c r="AG294" s="26">
        <f t="shared" si="200"/>
        <v>63.934760580666506</v>
      </c>
      <c r="AH294" s="26">
        <f t="shared" si="183"/>
        <v>-107.9863186890821</v>
      </c>
      <c r="AI294" s="26">
        <f t="shared" si="184"/>
        <v>-89.999771541827755</v>
      </c>
      <c r="AJ294" s="26">
        <f t="shared" si="185"/>
        <v>39.984633136202703</v>
      </c>
      <c r="AK294" s="26">
        <f t="shared" si="186"/>
        <v>89.426018044181461</v>
      </c>
      <c r="AL294" s="27">
        <f t="shared" si="187"/>
        <v>-0.96594418294340878</v>
      </c>
      <c r="AM294" s="26">
        <f t="shared" si="188"/>
        <v>-26.523377389151463</v>
      </c>
      <c r="AN294" s="26">
        <f t="shared" si="201"/>
        <v>-6.9568488783096991E-3</v>
      </c>
      <c r="AO294" s="26">
        <f t="shared" si="202"/>
        <v>-2.2928665902518457</v>
      </c>
      <c r="AP294" s="26">
        <f t="shared" si="208"/>
        <v>-5.0398260040346061</v>
      </c>
      <c r="AQ294" s="26">
        <f t="shared" si="209"/>
        <v>-29.389997477049604</v>
      </c>
      <c r="AR294" s="25">
        <f t="shared" si="203"/>
        <v>18.562359853877492</v>
      </c>
      <c r="AS294" s="25">
        <f t="shared" si="204"/>
        <v>-26.946600306339011</v>
      </c>
      <c r="AT294" s="56">
        <f t="shared" si="210"/>
        <v>-12.269182140878733</v>
      </c>
      <c r="AU294" s="57">
        <f t="shared" si="189"/>
        <v>-136.48654828919359</v>
      </c>
      <c r="AV294" s="26">
        <f t="shared" si="190"/>
        <v>2.740212866624123E-8</v>
      </c>
      <c r="AW294" s="26">
        <f t="shared" si="191"/>
        <v>4.5511655302059757E-3</v>
      </c>
      <c r="AX294" s="27">
        <f t="shared" si="192"/>
        <v>-2.7402128752689098E-8</v>
      </c>
      <c r="AY294" s="26">
        <f t="shared" si="193"/>
        <v>-4.5511655302059757E-3</v>
      </c>
      <c r="AZ294" s="28">
        <f t="shared" si="194"/>
        <v>-8.6447868268141122E-17</v>
      </c>
      <c r="BA294" s="29">
        <f t="shared" si="195"/>
        <v>0</v>
      </c>
      <c r="BB294" s="5">
        <f t="shared" si="211"/>
        <v>-12.554156169065559</v>
      </c>
      <c r="BC294" s="5">
        <f t="shared" si="212"/>
        <v>-152.21829521155237</v>
      </c>
      <c r="BD294" s="5">
        <f t="shared" si="196"/>
        <v>27.781704788447627</v>
      </c>
      <c r="BE294" s="41"/>
      <c r="BF294" s="40">
        <f t="shared" si="197"/>
        <v>-13</v>
      </c>
      <c r="BG294" s="40">
        <f t="shared" si="198"/>
        <v>-152</v>
      </c>
      <c r="BH294" s="40">
        <f t="shared" si="199"/>
        <v>28</v>
      </c>
      <c r="BL294" s="26">
        <f t="shared" si="205"/>
        <v>-1.7305235014455069E-3</v>
      </c>
      <c r="BM294" s="26">
        <f t="shared" si="206"/>
        <v>-1.1436807372438853</v>
      </c>
      <c r="BO294" s="238" t="str">
        <f t="shared" si="213"/>
        <v>79432.8234724301i</v>
      </c>
      <c r="BP294" s="238" t="str">
        <f t="shared" si="214"/>
        <v>0.936712322813474-0.243786955243017i</v>
      </c>
      <c r="BQ294" s="238">
        <f t="shared" si="215"/>
        <v>-0.28324350468538018</v>
      </c>
      <c r="BR294" s="238">
        <f t="shared" si="216"/>
        <v>-14.588066185114895</v>
      </c>
    </row>
    <row r="295" spans="22:70" x14ac:dyDescent="0.3">
      <c r="V295" s="24">
        <v>3.9100000000000099</v>
      </c>
      <c r="W295" s="32">
        <f t="shared" si="174"/>
        <v>81283.051616411802</v>
      </c>
      <c r="X295" s="25">
        <f t="shared" si="207"/>
        <v>31.048525809863797</v>
      </c>
      <c r="Y295" s="26">
        <f t="shared" si="175"/>
        <v>-38.933612113657368</v>
      </c>
      <c r="Z295" s="26">
        <f t="shared" si="176"/>
        <v>-89.352184582103504</v>
      </c>
      <c r="AA295" s="26">
        <f t="shared" si="177"/>
        <v>0.47555345883425215</v>
      </c>
      <c r="AB295" s="26">
        <f t="shared" si="178"/>
        <v>-18.787118454195255</v>
      </c>
      <c r="AC295" s="26">
        <f t="shared" si="179"/>
        <v>5.4822899113126419E-4</v>
      </c>
      <c r="AD295" s="26">
        <f t="shared" si="180"/>
        <v>0.64373468085247998</v>
      </c>
      <c r="AE295" s="26">
        <f t="shared" si="181"/>
        <v>-7.4089846159681878</v>
      </c>
      <c r="AF295" s="26">
        <f t="shared" si="182"/>
        <v>-107.49556835544628</v>
      </c>
      <c r="AG295" s="26">
        <f t="shared" si="200"/>
        <v>63.934760580666506</v>
      </c>
      <c r="AH295" s="26">
        <f t="shared" si="183"/>
        <v>-108.18631868907897</v>
      </c>
      <c r="AI295" s="26">
        <f t="shared" si="184"/>
        <v>-89.999776742170653</v>
      </c>
      <c r="AJ295" s="26">
        <f t="shared" si="185"/>
        <v>40.184613520402067</v>
      </c>
      <c r="AK295" s="26">
        <f t="shared" si="186"/>
        <v>89.439082624107243</v>
      </c>
      <c r="AL295" s="27">
        <f t="shared" si="187"/>
        <v>-1.0065698796120044</v>
      </c>
      <c r="AM295" s="26">
        <f t="shared" si="188"/>
        <v>-27.054149740791566</v>
      </c>
      <c r="AN295" s="26">
        <f t="shared" si="201"/>
        <v>-7.284440249479579E-3</v>
      </c>
      <c r="AO295" s="26">
        <f t="shared" si="202"/>
        <v>-2.3462153081798838</v>
      </c>
      <c r="AP295" s="26">
        <f t="shared" si="208"/>
        <v>-5.0807989078718849</v>
      </c>
      <c r="AQ295" s="26">
        <f t="shared" si="209"/>
        <v>-29.961059167034858</v>
      </c>
      <c r="AR295" s="25">
        <f t="shared" si="203"/>
        <v>18.562359853877492</v>
      </c>
      <c r="AS295" s="25">
        <f t="shared" si="204"/>
        <v>-26.946600306339011</v>
      </c>
      <c r="AT295" s="56">
        <f t="shared" si="210"/>
        <v>-12.489783523840073</v>
      </c>
      <c r="AU295" s="57">
        <f t="shared" si="189"/>
        <v>-137.45662752248114</v>
      </c>
      <c r="AV295" s="26">
        <f t="shared" si="190"/>
        <v>2.8693552147969355E-8</v>
      </c>
      <c r="AW295" s="26">
        <f t="shared" si="191"/>
        <v>4.6571757933078686E-3</v>
      </c>
      <c r="AX295" s="27">
        <f t="shared" si="192"/>
        <v>-2.8693552242757566E-8</v>
      </c>
      <c r="AY295" s="26">
        <f t="shared" si="193"/>
        <v>-4.6571757933078686E-3</v>
      </c>
      <c r="AZ295" s="28">
        <f t="shared" si="194"/>
        <v>-9.4788211270505093E-17</v>
      </c>
      <c r="BA295" s="29">
        <f t="shared" si="195"/>
        <v>0</v>
      </c>
      <c r="BB295" s="5">
        <f t="shared" si="211"/>
        <v>-12.787742773745746</v>
      </c>
      <c r="BC295" s="5">
        <f t="shared" si="212"/>
        <v>-153.53993442246394</v>
      </c>
      <c r="BD295" s="5">
        <f t="shared" si="196"/>
        <v>26.460065577536056</v>
      </c>
      <c r="BE295" s="31"/>
      <c r="BF295" s="40">
        <f t="shared" si="197"/>
        <v>-13</v>
      </c>
      <c r="BG295" s="40">
        <f t="shared" si="198"/>
        <v>-154</v>
      </c>
      <c r="BH295" s="40">
        <f t="shared" si="199"/>
        <v>26</v>
      </c>
      <c r="BL295" s="26">
        <f t="shared" si="205"/>
        <v>-1.8120635491920803E-3</v>
      </c>
      <c r="BM295" s="26">
        <f t="shared" si="206"/>
        <v>-1.1703131590840095</v>
      </c>
      <c r="BO295" s="238" t="str">
        <f t="shared" si="213"/>
        <v>81283.0516164118i</v>
      </c>
      <c r="BP295" s="238" t="str">
        <f t="shared" si="214"/>
        <v>0.933926274331027-0.248725375472556i</v>
      </c>
      <c r="BQ295" s="238">
        <f t="shared" si="215"/>
        <v>-0.29614718635648096</v>
      </c>
      <c r="BR295" s="238">
        <f t="shared" si="216"/>
        <v>-14.912993740898791</v>
      </c>
    </row>
    <row r="296" spans="22:70" x14ac:dyDescent="0.3">
      <c r="V296" s="24">
        <v>3.9200000000000199</v>
      </c>
      <c r="W296" s="32">
        <f t="shared" si="174"/>
        <v>83176.377110270929</v>
      </c>
      <c r="X296" s="25">
        <f t="shared" si="207"/>
        <v>31.048525809863797</v>
      </c>
      <c r="Y296" s="26">
        <f t="shared" si="175"/>
        <v>-39.133587126985944</v>
      </c>
      <c r="Z296" s="26">
        <f t="shared" si="176"/>
        <v>-89.366929447202054</v>
      </c>
      <c r="AA296" s="26">
        <f t="shared" si="177"/>
        <v>0.49673040849349265</v>
      </c>
      <c r="AB296" s="26">
        <f t="shared" si="178"/>
        <v>-19.193040074177226</v>
      </c>
      <c r="AC296" s="26">
        <f t="shared" si="179"/>
        <v>5.7406451993252921E-4</v>
      </c>
      <c r="AD296" s="26">
        <f t="shared" si="180"/>
        <v>0.65872788155611783</v>
      </c>
      <c r="AE296" s="26">
        <f t="shared" si="181"/>
        <v>-7.5877568441087213</v>
      </c>
      <c r="AF296" s="26">
        <f t="shared" si="182"/>
        <v>-107.90124163982317</v>
      </c>
      <c r="AG296" s="26">
        <f t="shared" si="200"/>
        <v>63.934760580666506</v>
      </c>
      <c r="AH296" s="26">
        <f t="shared" si="183"/>
        <v>-108.38631868907621</v>
      </c>
      <c r="AI296" s="26">
        <f t="shared" si="184"/>
        <v>-89.999781824139291</v>
      </c>
      <c r="AJ296" s="26">
        <f t="shared" si="185"/>
        <v>40.384594787375399</v>
      </c>
      <c r="AK296" s="26">
        <f t="shared" si="186"/>
        <v>89.451849874250129</v>
      </c>
      <c r="AL296" s="27">
        <f t="shared" si="187"/>
        <v>-1.0487067786644872</v>
      </c>
      <c r="AM296" s="26">
        <f t="shared" si="188"/>
        <v>-27.592134945561085</v>
      </c>
      <c r="AN296" s="26">
        <f t="shared" si="201"/>
        <v>-7.6274440436450196E-3</v>
      </c>
      <c r="AO296" s="26">
        <f t="shared" si="202"/>
        <v>-2.4008024631827207</v>
      </c>
      <c r="AP296" s="26">
        <f t="shared" si="208"/>
        <v>-5.1232975437424324</v>
      </c>
      <c r="AQ296" s="26">
        <f t="shared" si="209"/>
        <v>-30.540869358632968</v>
      </c>
      <c r="AR296" s="25">
        <f t="shared" si="203"/>
        <v>18.562359853877492</v>
      </c>
      <c r="AS296" s="25">
        <f t="shared" si="204"/>
        <v>-26.946600306339011</v>
      </c>
      <c r="AT296" s="56">
        <f t="shared" si="210"/>
        <v>-12.711054387851153</v>
      </c>
      <c r="AU296" s="57">
        <f t="shared" si="189"/>
        <v>-138.44211099845614</v>
      </c>
      <c r="AV296" s="26">
        <f t="shared" si="190"/>
        <v>3.0045836264364267E-8</v>
      </c>
      <c r="AW296" s="26">
        <f t="shared" si="191"/>
        <v>4.765655352616977E-3</v>
      </c>
      <c r="AX296" s="27">
        <f t="shared" si="192"/>
        <v>-3.0045836368297467E-8</v>
      </c>
      <c r="AY296" s="26">
        <f t="shared" si="193"/>
        <v>-4.765655352616977E-3</v>
      </c>
      <c r="AZ296" s="28">
        <f t="shared" si="194"/>
        <v>-1.039331991768137E-16</v>
      </c>
      <c r="BA296" s="29">
        <f t="shared" si="195"/>
        <v>0</v>
      </c>
      <c r="BB296" s="5">
        <f t="shared" si="211"/>
        <v>-13.022569866406332</v>
      </c>
      <c r="BC296" s="5">
        <f t="shared" si="212"/>
        <v>-154.88416077692708</v>
      </c>
      <c r="BD296" s="5">
        <f t="shared" si="196"/>
        <v>25.115839223072925</v>
      </c>
      <c r="BE296" s="31"/>
      <c r="BF296" s="40">
        <f t="shared" si="197"/>
        <v>-13</v>
      </c>
      <c r="BG296" s="40">
        <f t="shared" si="198"/>
        <v>-155</v>
      </c>
      <c r="BH296" s="40">
        <f t="shared" si="199"/>
        <v>25</v>
      </c>
      <c r="BL296" s="26">
        <f t="shared" si="205"/>
        <v>-1.8974448201646815E-3</v>
      </c>
      <c r="BM296" s="26">
        <f t="shared" si="206"/>
        <v>-1.19756540604089</v>
      </c>
      <c r="BO296" s="238" t="str">
        <f t="shared" si="213"/>
        <v>83176.3771102709i</v>
      </c>
      <c r="BP296" s="238" t="str">
        <f t="shared" si="214"/>
        <v>0.931026586589179-0.253730695789832i</v>
      </c>
      <c r="BQ296" s="238">
        <f t="shared" si="215"/>
        <v>-0.30961803373501567</v>
      </c>
      <c r="BR296" s="238">
        <f t="shared" si="216"/>
        <v>-15.244484372430048</v>
      </c>
    </row>
    <row r="297" spans="22:70" x14ac:dyDescent="0.3">
      <c r="V297" s="24">
        <v>3.9300000000000099</v>
      </c>
      <c r="W297" s="30">
        <f t="shared" ref="W297:W360" si="217">10*10^V297</f>
        <v>85113.803820239584</v>
      </c>
      <c r="X297" s="25">
        <f t="shared" si="207"/>
        <v>31.048525809863797</v>
      </c>
      <c r="Y297" s="26">
        <f t="shared" ref="Y297:Y360" si="218">20*LOG(1/SQRT((W297/fp)^2+1))</f>
        <v>-39.333563264765388</v>
      </c>
      <c r="Z297" s="26">
        <f t="shared" ref="Z297:Z360" si="219">-180/PI()*ATAN(W297/fp)</f>
        <v>-89.381338759223979</v>
      </c>
      <c r="AA297" s="26">
        <f t="shared" ref="AA297:AA360" si="220">20*LOG(SQRT((W297/fzRHP)^2+1))</f>
        <v>0.51879527359620259</v>
      </c>
      <c r="AB297" s="26">
        <f t="shared" ref="AB297:AB360" si="221">-180/PI()*ATAN(W297/fzRHP)</f>
        <v>-19.606354178574176</v>
      </c>
      <c r="AC297" s="26">
        <f t="shared" ref="AC297:AC360" si="222">20*LOG(SQRT((W297/fzESR)^2+1))</f>
        <v>6.0111747496570953E-4</v>
      </c>
      <c r="AD297" s="26">
        <f t="shared" ref="AD297:AD360" si="223">180/PI()*ATAN(W297/fzESR)</f>
        <v>0.67407022535623295</v>
      </c>
      <c r="AE297" s="26">
        <f t="shared" ref="AE297:AE360" si="224">X297+Y297+AA297+AC297</f>
        <v>-7.7656410638304232</v>
      </c>
      <c r="AF297" s="26">
        <f t="shared" ref="AF297:AF360" si="225">Z297+AB297+AD297</f>
        <v>-108.31362271244193</v>
      </c>
      <c r="AG297" s="26">
        <f t="shared" si="200"/>
        <v>63.934760580666506</v>
      </c>
      <c r="AH297" s="26">
        <f t="shared" ref="AH297:AH360" si="226">20*LOG(1/SQRT((W297/fp_comp1)^2+1))</f>
        <v>-108.58631868907317</v>
      </c>
      <c r="AI297" s="26">
        <f t="shared" ref="AI297:AI360" si="227">-180/PI()*ATAN(W297/fp_comp1)</f>
        <v>-89.999786790428203</v>
      </c>
      <c r="AJ297" s="26">
        <f t="shared" ref="AJ297:AJ360" si="228">20*LOG(SQRT((W297/fz_comp)^2+1))</f>
        <v>40.584576897397994</v>
      </c>
      <c r="AK297" s="26">
        <f t="shared" ref="AK297:AK360" si="229">180/PI()*ATAN(W297/fz_comp)</f>
        <v>89.464326558900652</v>
      </c>
      <c r="AL297" s="27">
        <f t="shared" ref="AL297:AL360" si="230">20*LOG(1/SQRT((W297/fp_comp2)^2+1))</f>
        <v>-1.0923956830522645</v>
      </c>
      <c r="AM297" s="26">
        <f t="shared" ref="AM297:AM360" si="231">-180/PI()*ATAN(W297/fp_comp2)</f>
        <v>-28.137238748667659</v>
      </c>
      <c r="AN297" s="26">
        <f t="shared" si="201"/>
        <v>-7.9865840755152413E-3</v>
      </c>
      <c r="AO297" s="26">
        <f t="shared" si="202"/>
        <v>-2.4566566014824045</v>
      </c>
      <c r="AP297" s="26">
        <f t="shared" si="208"/>
        <v>-5.1673634781364459</v>
      </c>
      <c r="AQ297" s="26">
        <f t="shared" si="209"/>
        <v>-31.129355581677615</v>
      </c>
      <c r="AR297" s="25">
        <f t="shared" si="203"/>
        <v>18.562359853877492</v>
      </c>
      <c r="AS297" s="25">
        <f t="shared" si="204"/>
        <v>-26.946600306339011</v>
      </c>
      <c r="AT297" s="56">
        <f t="shared" si="210"/>
        <v>-12.93300454196687</v>
      </c>
      <c r="AU297" s="57">
        <f t="shared" ref="AU297:AU360" si="232">AF297+AQ297</f>
        <v>-139.44297829411954</v>
      </c>
      <c r="AV297" s="26">
        <f t="shared" ref="AV297:AV360" si="233">20*LOG(SQRT((W297/fz_ff)^2+1))</f>
        <v>3.1461852782582534E-8</v>
      </c>
      <c r="AW297" s="26">
        <f t="shared" ref="AW297:AW360" si="234">180/PI()*ATAN(W297/fz_ff)</f>
        <v>4.8766617254280943E-3</v>
      </c>
      <c r="AX297" s="27">
        <f t="shared" ref="AX297:AX360" si="235">20*LOG(1/SQRT((W297/fp_ff)^2+1))</f>
        <v>-3.1461852896543022E-8</v>
      </c>
      <c r="AY297" s="26">
        <f t="shared" ref="AY297:AY360" si="236">-180/PI()*ATAN(W297/fp_ff)</f>
        <v>-4.8766617254280943E-3</v>
      </c>
      <c r="AZ297" s="28">
        <f t="shared" ref="AZ297:AZ360" si="237">AV297+AX297</f>
        <v>-1.1396048770297341E-16</v>
      </c>
      <c r="BA297" s="29">
        <f t="shared" ref="BA297:BA360" si="238">AW297+AY297</f>
        <v>0</v>
      </c>
      <c r="BB297" s="5">
        <f t="shared" si="211"/>
        <v>-13.258670492292271</v>
      </c>
      <c r="BC297" s="5">
        <f t="shared" si="212"/>
        <v>-156.25105588219299</v>
      </c>
      <c r="BD297" s="5">
        <f t="shared" ref="BD297:BD360" si="239">BC297+180</f>
        <v>23.748944117807014</v>
      </c>
      <c r="BE297" s="41"/>
      <c r="BF297" s="40">
        <f t="shared" ref="BF297:BF360" si="240">ROUND(BB297,0)</f>
        <v>-13</v>
      </c>
      <c r="BG297" s="40">
        <f t="shared" ref="BG297:BG360" si="241">ROUND(BC297,0)</f>
        <v>-156</v>
      </c>
      <c r="BH297" s="40">
        <f t="shared" ref="BH297:BH360" si="242">ROUND(BD297,0)</f>
        <v>24</v>
      </c>
      <c r="BL297" s="26">
        <f t="shared" si="205"/>
        <v>-1.9868481873995462E-3</v>
      </c>
      <c r="BM297" s="26">
        <f t="shared" si="206"/>
        <v>-1.2254518782649764</v>
      </c>
      <c r="BO297" s="238" t="str">
        <f t="shared" si="213"/>
        <v>85113.8038202396i</v>
      </c>
      <c r="BP297" s="238" t="str">
        <f t="shared" si="214"/>
        <v>0.92800942856074-0.258801568180198i</v>
      </c>
      <c r="BQ297" s="238">
        <f t="shared" si="215"/>
        <v>-0.32367910213800205</v>
      </c>
      <c r="BR297" s="238">
        <f t="shared" si="216"/>
        <v>-15.582625709808463</v>
      </c>
    </row>
    <row r="298" spans="22:70" x14ac:dyDescent="0.3">
      <c r="V298" s="24">
        <v>3.9400000000000199</v>
      </c>
      <c r="W298" s="32">
        <f t="shared" si="217"/>
        <v>87096.358995612216</v>
      </c>
      <c r="X298" s="25">
        <f t="shared" si="207"/>
        <v>31.048525809863797</v>
      </c>
      <c r="Y298" s="26">
        <f t="shared" si="218"/>
        <v>-39.533540476399686</v>
      </c>
      <c r="Z298" s="26">
        <f t="shared" si="219"/>
        <v>-89.39542015088233</v>
      </c>
      <c r="AA298" s="26">
        <f t="shared" si="220"/>
        <v>0.54178049717118859</v>
      </c>
      <c r="AB298" s="26">
        <f t="shared" si="221"/>
        <v>-20.027107795772213</v>
      </c>
      <c r="AC298" s="26">
        <f t="shared" si="222"/>
        <v>6.2944521587534837E-4</v>
      </c>
      <c r="AD298" s="26">
        <f t="shared" si="223"/>
        <v>0.68976983816084458</v>
      </c>
      <c r="AE298" s="26">
        <f t="shared" si="224"/>
        <v>-7.9426047241488247</v>
      </c>
      <c r="AF298" s="26">
        <f t="shared" si="225"/>
        <v>-108.7327581084937</v>
      </c>
      <c r="AG298" s="26">
        <f t="shared" si="200"/>
        <v>63.934760580666506</v>
      </c>
      <c r="AH298" s="26">
        <f t="shared" si="226"/>
        <v>-108.78631868907067</v>
      </c>
      <c r="AI298" s="26">
        <f t="shared" si="227"/>
        <v>-89.999791643670562</v>
      </c>
      <c r="AJ298" s="26">
        <f t="shared" si="228"/>
        <v>40.784559812533828</v>
      </c>
      <c r="AK298" s="26">
        <f t="shared" si="229"/>
        <v>89.476519288626449</v>
      </c>
      <c r="AL298" s="27">
        <f t="shared" si="230"/>
        <v>-1.1376773586265982</v>
      </c>
      <c r="AM298" s="26">
        <f t="shared" si="231"/>
        <v>-28.689355409466653</v>
      </c>
      <c r="AN298" s="26">
        <f t="shared" si="201"/>
        <v>-8.3626180267511192E-3</v>
      </c>
      <c r="AO298" s="26">
        <f t="shared" si="202"/>
        <v>-2.513806912810562</v>
      </c>
      <c r="AP298" s="26">
        <f t="shared" si="208"/>
        <v>-5.2130382725236846</v>
      </c>
      <c r="AQ298" s="26">
        <f t="shared" si="209"/>
        <v>-31.726434677321329</v>
      </c>
      <c r="AR298" s="25">
        <f t="shared" si="203"/>
        <v>18.562359853877492</v>
      </c>
      <c r="AS298" s="25">
        <f t="shared" si="204"/>
        <v>-26.946600306339011</v>
      </c>
      <c r="AT298" s="56">
        <f t="shared" si="210"/>
        <v>-13.155642996672508</v>
      </c>
      <c r="AU298" s="57">
        <f t="shared" si="232"/>
        <v>-140.45919278581502</v>
      </c>
      <c r="AV298" s="26">
        <f t="shared" si="233"/>
        <v>3.2944604618312453E-8</v>
      </c>
      <c r="AW298" s="26">
        <f t="shared" si="234"/>
        <v>4.9902537687865458E-3</v>
      </c>
      <c r="AX298" s="27">
        <f t="shared" si="235"/>
        <v>-3.294460474326764E-8</v>
      </c>
      <c r="AY298" s="26">
        <f t="shared" si="236"/>
        <v>-4.9902537687865458E-3</v>
      </c>
      <c r="AZ298" s="28">
        <f t="shared" si="237"/>
        <v>-1.2495518711657104E-16</v>
      </c>
      <c r="BA298" s="29">
        <f t="shared" si="238"/>
        <v>0</v>
      </c>
      <c r="BB298" s="5">
        <f t="shared" si="211"/>
        <v>-13.496077676811073</v>
      </c>
      <c r="BC298" s="5">
        <f t="shared" si="212"/>
        <v>-157.64068359515224</v>
      </c>
      <c r="BD298" s="5">
        <f t="shared" si="239"/>
        <v>22.35931640484776</v>
      </c>
      <c r="BE298" s="31"/>
      <c r="BF298" s="40">
        <f t="shared" si="240"/>
        <v>-13</v>
      </c>
      <c r="BG298" s="40">
        <f t="shared" si="241"/>
        <v>-158</v>
      </c>
      <c r="BH298" s="40">
        <f t="shared" si="242"/>
        <v>22</v>
      </c>
      <c r="BL298" s="26">
        <f t="shared" si="205"/>
        <v>-2.0804630329679598E-3</v>
      </c>
      <c r="BM298" s="26">
        <f t="shared" si="206"/>
        <v>-1.2539873086551556</v>
      </c>
      <c r="BO298" s="238" t="str">
        <f t="shared" si="213"/>
        <v>87096.3589956122i</v>
      </c>
      <c r="BP298" s="238" t="str">
        <f t="shared" si="214"/>
        <v>0.924870911768247-0.26393646277434i</v>
      </c>
      <c r="BQ298" s="238">
        <f t="shared" si="215"/>
        <v>-0.3383542171055971</v>
      </c>
      <c r="BR298" s="238">
        <f t="shared" si="216"/>
        <v>-15.927503500682059</v>
      </c>
    </row>
    <row r="299" spans="22:70" x14ac:dyDescent="0.3">
      <c r="V299" s="24">
        <v>3.9500000000000202</v>
      </c>
      <c r="W299" s="32">
        <f t="shared" si="217"/>
        <v>89125.093813378786</v>
      </c>
      <c r="X299" s="25">
        <f t="shared" si="207"/>
        <v>31.048525809863797</v>
      </c>
      <c r="Y299" s="26">
        <f t="shared" si="218"/>
        <v>-39.733518713567562</v>
      </c>
      <c r="Z299" s="26">
        <f t="shared" si="219"/>
        <v>-89.409181081509104</v>
      </c>
      <c r="AA299" s="26">
        <f t="shared" si="220"/>
        <v>0.56571930332555842</v>
      </c>
      <c r="AB299" s="26">
        <f t="shared" si="221"/>
        <v>-20.45534243800444</v>
      </c>
      <c r="AC299" s="26">
        <f t="shared" si="222"/>
        <v>6.5910780404516479E-4</v>
      </c>
      <c r="AD299" s="26">
        <f t="shared" si="223"/>
        <v>0.70583503467701025</v>
      </c>
      <c r="AE299" s="26">
        <f t="shared" si="224"/>
        <v>-8.1186144925741619</v>
      </c>
      <c r="AF299" s="26">
        <f t="shared" si="225"/>
        <v>-109.15868848483653</v>
      </c>
      <c r="AG299" s="26">
        <f t="shared" si="200"/>
        <v>63.934760580666506</v>
      </c>
      <c r="AH299" s="26">
        <f t="shared" si="226"/>
        <v>-108.9863186890681</v>
      </c>
      <c r="AI299" s="26">
        <f t="shared" si="227"/>
        <v>-89.99979638643967</v>
      </c>
      <c r="AJ299" s="26">
        <f t="shared" si="228"/>
        <v>40.984543496552249</v>
      </c>
      <c r="AK299" s="26">
        <f t="shared" si="229"/>
        <v>89.488434523754421</v>
      </c>
      <c r="AL299" s="27">
        <f t="shared" si="230"/>
        <v>-1.1845924434990398</v>
      </c>
      <c r="AM299" s="26">
        <f t="shared" si="231"/>
        <v>-29.248367477523701</v>
      </c>
      <c r="AN299" s="26">
        <f t="shared" si="201"/>
        <v>-8.7563390184964389E-3</v>
      </c>
      <c r="AO299" s="26">
        <f t="shared" si="202"/>
        <v>-2.5722832438756296</v>
      </c>
      <c r="AP299" s="26">
        <f t="shared" si="208"/>
        <v>-5.2603633943668813</v>
      </c>
      <c r="AQ299" s="26">
        <f t="shared" si="209"/>
        <v>-32.33201258408458</v>
      </c>
      <c r="AR299" s="25">
        <f t="shared" si="203"/>
        <v>18.562359853877492</v>
      </c>
      <c r="AS299" s="25">
        <f t="shared" si="204"/>
        <v>-26.946600306339011</v>
      </c>
      <c r="AT299" s="56">
        <f t="shared" si="210"/>
        <v>-13.378977886941044</v>
      </c>
      <c r="AU299" s="57">
        <f t="shared" si="232"/>
        <v>-141.49070106892111</v>
      </c>
      <c r="AV299" s="26">
        <f t="shared" si="233"/>
        <v>3.4497235479048318E-8</v>
      </c>
      <c r="AW299" s="26">
        <f t="shared" si="234"/>
        <v>5.1064917106933595E-3</v>
      </c>
      <c r="AX299" s="27">
        <f t="shared" si="235"/>
        <v>-3.4497235616058954E-8</v>
      </c>
      <c r="AY299" s="26">
        <f t="shared" si="236"/>
        <v>-5.1064917106933595E-3</v>
      </c>
      <c r="AZ299" s="28">
        <f t="shared" si="237"/>
        <v>-1.3701063647792708E-16</v>
      </c>
      <c r="BA299" s="29">
        <f t="shared" si="238"/>
        <v>0</v>
      </c>
      <c r="BB299" s="5">
        <f t="shared" si="211"/>
        <v>-13.734824359857452</v>
      </c>
      <c r="BC299" s="5">
        <f t="shared" si="212"/>
        <v>-159.05308920440575</v>
      </c>
      <c r="BD299" s="5">
        <f t="shared" si="239"/>
        <v>20.946910795594249</v>
      </c>
      <c r="BE299" s="31"/>
      <c r="BF299" s="40">
        <f t="shared" si="240"/>
        <v>-14</v>
      </c>
      <c r="BG299" s="40">
        <f t="shared" si="241"/>
        <v>-159</v>
      </c>
      <c r="BH299" s="40">
        <f t="shared" si="242"/>
        <v>21</v>
      </c>
      <c r="BL299" s="26">
        <f t="shared" si="205"/>
        <v>-2.1784876475154013E-3</v>
      </c>
      <c r="BM299" s="26">
        <f t="shared" si="206"/>
        <v>-1.2831867704181137</v>
      </c>
      <c r="BO299" s="238" t="str">
        <f t="shared" si="213"/>
        <v>89125.0938133788i</v>
      </c>
      <c r="BP299" s="238" t="str">
        <f t="shared" si="214"/>
        <v>0.92160709637371-0.269133658613779i</v>
      </c>
      <c r="BQ299" s="238">
        <f t="shared" si="215"/>
        <v>-0.35366798526889237</v>
      </c>
      <c r="BR299" s="238">
        <f t="shared" si="216"/>
        <v>-16.279201365066516</v>
      </c>
    </row>
    <row r="300" spans="22:70" x14ac:dyDescent="0.3">
      <c r="V300" s="24">
        <v>3.9600000000000199</v>
      </c>
      <c r="W300" s="30">
        <f t="shared" si="217"/>
        <v>91201.083935595307</v>
      </c>
      <c r="X300" s="25">
        <f t="shared" si="207"/>
        <v>31.048525809863797</v>
      </c>
      <c r="Y300" s="26">
        <f t="shared" si="218"/>
        <v>-39.933497930122435</v>
      </c>
      <c r="Z300" s="26">
        <f t="shared" si="219"/>
        <v>-89.422628840978049</v>
      </c>
      <c r="AA300" s="26">
        <f t="shared" si="220"/>
        <v>0.59064568166092202</v>
      </c>
      <c r="AB300" s="26">
        <f t="shared" si="221"/>
        <v>-20.891093727324169</v>
      </c>
      <c r="AC300" s="26">
        <f t="shared" si="222"/>
        <v>6.9016812978141609E-4</v>
      </c>
      <c r="AD300" s="26">
        <f t="shared" si="223"/>
        <v>0.72227432277456582</v>
      </c>
      <c r="AE300" s="26">
        <f t="shared" si="224"/>
        <v>-8.2936362704679354</v>
      </c>
      <c r="AF300" s="26">
        <f t="shared" si="225"/>
        <v>-109.59144824552764</v>
      </c>
      <c r="AG300" s="26">
        <f t="shared" si="200"/>
        <v>63.934760580666506</v>
      </c>
      <c r="AH300" s="26">
        <f t="shared" si="226"/>
        <v>-109.18631868906562</v>
      </c>
      <c r="AI300" s="26">
        <f t="shared" si="227"/>
        <v>-89.999801021250136</v>
      </c>
      <c r="AJ300" s="26">
        <f t="shared" si="228"/>
        <v>41.184527914853604</v>
      </c>
      <c r="AK300" s="26">
        <f t="shared" si="229"/>
        <v>89.50007857777517</v>
      </c>
      <c r="AL300" s="27">
        <f t="shared" si="230"/>
        <v>-1.2331813531227758</v>
      </c>
      <c r="AM300" s="26">
        <f t="shared" si="231"/>
        <v>-29.814145602033101</v>
      </c>
      <c r="AN300" s="26">
        <f t="shared" si="201"/>
        <v>-9.1685772557592461E-3</v>
      </c>
      <c r="AO300" s="26">
        <f t="shared" si="202"/>
        <v>-2.632116112037743</v>
      </c>
      <c r="AP300" s="26">
        <f t="shared" si="208"/>
        <v>-5.3093801239240408</v>
      </c>
      <c r="AQ300" s="26">
        <f t="shared" si="209"/>
        <v>-32.945984157545809</v>
      </c>
      <c r="AR300" s="25">
        <f t="shared" si="203"/>
        <v>18.562359853877492</v>
      </c>
      <c r="AS300" s="25">
        <f t="shared" si="204"/>
        <v>-26.946600306339011</v>
      </c>
      <c r="AT300" s="56">
        <f t="shared" si="210"/>
        <v>-13.603016394391975</v>
      </c>
      <c r="AU300" s="57">
        <f t="shared" si="232"/>
        <v>-142.53743240307347</v>
      </c>
      <c r="AV300" s="26">
        <f t="shared" si="233"/>
        <v>3.6123041436019621E-8</v>
      </c>
      <c r="AW300" s="26">
        <f t="shared" si="234"/>
        <v>5.2254371820402183E-3</v>
      </c>
      <c r="AX300" s="27">
        <f t="shared" si="235"/>
        <v>-3.6123041586248809E-8</v>
      </c>
      <c r="AY300" s="26">
        <f t="shared" si="236"/>
        <v>-5.2254371820402183E-3</v>
      </c>
      <c r="AZ300" s="28">
        <f t="shared" si="237"/>
        <v>-1.5022918780731637E-16</v>
      </c>
      <c r="BA300" s="29">
        <f t="shared" si="238"/>
        <v>0</v>
      </c>
      <c r="BB300" s="5">
        <f t="shared" si="211"/>
        <v>-13.974943327967996</v>
      </c>
      <c r="BC300" s="5">
        <f t="shared" si="212"/>
        <v>-160.48829862584904</v>
      </c>
      <c r="BD300" s="5">
        <f t="shared" si="239"/>
        <v>19.51170137415096</v>
      </c>
      <c r="BE300" s="41"/>
      <c r="BF300" s="40">
        <f t="shared" si="240"/>
        <v>-14</v>
      </c>
      <c r="BG300" s="40">
        <f t="shared" si="241"/>
        <v>-160</v>
      </c>
      <c r="BH300" s="40">
        <f t="shared" si="242"/>
        <v>20</v>
      </c>
      <c r="BL300" s="26">
        <f t="shared" si="205"/>
        <v>-2.2811296484925776E-3</v>
      </c>
      <c r="BM300" s="26">
        <f t="shared" si="206"/>
        <v>-1.3130656847908941</v>
      </c>
      <c r="BO300" s="238" t="str">
        <f t="shared" si="213"/>
        <v>91201.0839355953i</v>
      </c>
      <c r="BP300" s="238" t="str">
        <f t="shared" si="214"/>
        <v>0.918213998032188-0.274391234361746i</v>
      </c>
      <c r="BQ300" s="238">
        <f t="shared" si="215"/>
        <v>-0.36964580392752744</v>
      </c>
      <c r="BR300" s="238">
        <f t="shared" si="216"/>
        <v>-16.637800537984671</v>
      </c>
    </row>
    <row r="301" spans="22:70" x14ac:dyDescent="0.3">
      <c r="V301" s="24">
        <v>3.9700000000000202</v>
      </c>
      <c r="W301" s="32">
        <f t="shared" si="217"/>
        <v>93325.430079703525</v>
      </c>
      <c r="X301" s="25">
        <f t="shared" si="207"/>
        <v>31.048525809863797</v>
      </c>
      <c r="Y301" s="26">
        <f t="shared" si="218"/>
        <v>-40.133478081993573</v>
      </c>
      <c r="Z301" s="26">
        <f t="shared" si="219"/>
        <v>-89.435770553539399</v>
      </c>
      <c r="AA301" s="26">
        <f t="shared" si="220"/>
        <v>0.61659436817488245</v>
      </c>
      <c r="AB301" s="26">
        <f t="shared" si="221"/>
        <v>-21.334391014736017</v>
      </c>
      <c r="AC301" s="26">
        <f t="shared" si="222"/>
        <v>7.226920454823703E-4</v>
      </c>
      <c r="AD301" s="26">
        <f t="shared" si="223"/>
        <v>0.73909640794880371</v>
      </c>
      <c r="AE301" s="26">
        <f t="shared" si="224"/>
        <v>-8.4676352119094123</v>
      </c>
      <c r="AF301" s="26">
        <f t="shared" si="225"/>
        <v>-110.03106516032661</v>
      </c>
      <c r="AG301" s="26">
        <f t="shared" si="200"/>
        <v>63.934760580666506</v>
      </c>
      <c r="AH301" s="26">
        <f t="shared" si="226"/>
        <v>-109.38631868906326</v>
      </c>
      <c r="AI301" s="26">
        <f t="shared" si="227"/>
        <v>-89.999805550559472</v>
      </c>
      <c r="AJ301" s="26">
        <f t="shared" si="228"/>
        <v>41.384513034394729</v>
      </c>
      <c r="AK301" s="26">
        <f t="shared" si="229"/>
        <v>89.51145762067074</v>
      </c>
      <c r="AL301" s="27">
        <f t="shared" si="230"/>
        <v>-1.2834841813738949</v>
      </c>
      <c r="AM301" s="26">
        <f t="shared" si="231"/>
        <v>-30.38654837770148</v>
      </c>
      <c r="AN301" s="26">
        <f t="shared" si="201"/>
        <v>-9.6002017468031567E-3</v>
      </c>
      <c r="AO301" s="26">
        <f t="shared" si="202"/>
        <v>-2.693336719186135</v>
      </c>
      <c r="AP301" s="26">
        <f t="shared" si="208"/>
        <v>-5.3601294571227225</v>
      </c>
      <c r="AQ301" s="26">
        <f t="shared" si="209"/>
        <v>-33.568233026776348</v>
      </c>
      <c r="AR301" s="25">
        <f t="shared" si="203"/>
        <v>18.562359853877492</v>
      </c>
      <c r="AS301" s="25">
        <f t="shared" si="204"/>
        <v>-26.946600306339011</v>
      </c>
      <c r="AT301" s="56">
        <f t="shared" si="210"/>
        <v>-13.827764669032135</v>
      </c>
      <c r="AU301" s="57">
        <f t="shared" si="232"/>
        <v>-143.59929818710296</v>
      </c>
      <c r="AV301" s="26">
        <f t="shared" si="233"/>
        <v>3.7825467066880811E-8</v>
      </c>
      <c r="AW301" s="26">
        <f t="shared" si="234"/>
        <v>5.347153249286354E-3</v>
      </c>
      <c r="AX301" s="27">
        <f t="shared" si="235"/>
        <v>-3.7825467231603831E-8</v>
      </c>
      <c r="AY301" s="26">
        <f t="shared" si="236"/>
        <v>-5.347153249286354E-3</v>
      </c>
      <c r="AZ301" s="28">
        <f t="shared" si="237"/>
        <v>-1.6472302003069092E-16</v>
      </c>
      <c r="BA301" s="29">
        <f t="shared" si="238"/>
        <v>0</v>
      </c>
      <c r="BB301" s="5">
        <f t="shared" si="211"/>
        <v>-14.216467144630119</v>
      </c>
      <c r="BC301" s="5">
        <f t="shared" si="212"/>
        <v>-161.94631761590151</v>
      </c>
      <c r="BD301" s="5">
        <f t="shared" si="239"/>
        <v>18.053682384098494</v>
      </c>
      <c r="BE301" s="31"/>
      <c r="BF301" s="40">
        <f t="shared" si="240"/>
        <v>-14</v>
      </c>
      <c r="BG301" s="40">
        <f t="shared" si="241"/>
        <v>-162</v>
      </c>
      <c r="BH301" s="40">
        <f t="shared" si="242"/>
        <v>18</v>
      </c>
      <c r="BL301" s="26">
        <f t="shared" si="205"/>
        <v>-2.3886064179624404E-3</v>
      </c>
      <c r="BM301" s="26">
        <f t="shared" si="206"/>
        <v>-1.3436398289282718</v>
      </c>
      <c r="BO301" s="238" t="str">
        <f t="shared" si="213"/>
        <v>93325.4300797035i</v>
      </c>
      <c r="BP301" s="238" t="str">
        <f t="shared" si="214"/>
        <v>0.914687595550631-0.279707059006566i</v>
      </c>
      <c r="BQ301" s="238">
        <f t="shared" si="215"/>
        <v>-0.38631386918002225</v>
      </c>
      <c r="BR301" s="238">
        <f t="shared" si="216"/>
        <v>-17.003379599870282</v>
      </c>
    </row>
    <row r="302" spans="22:70" x14ac:dyDescent="0.3">
      <c r="V302" s="24">
        <v>3.98000000000002</v>
      </c>
      <c r="W302" s="32">
        <f t="shared" si="217"/>
        <v>95499.258602148111</v>
      </c>
      <c r="X302" s="25">
        <f t="shared" si="207"/>
        <v>31.048525809863797</v>
      </c>
      <c r="Y302" s="26">
        <f t="shared" si="218"/>
        <v>-40.333459127092993</v>
      </c>
      <c r="Z302" s="26">
        <f t="shared" si="219"/>
        <v>-89.44861318156893</v>
      </c>
      <c r="AA302" s="26">
        <f t="shared" si="220"/>
        <v>0.64360082244632288</v>
      </c>
      <c r="AB302" s="26">
        <f t="shared" si="221"/>
        <v>-21.785256993747186</v>
      </c>
      <c r="AC302" s="26">
        <f t="shared" si="222"/>
        <v>7.5674850505291487E-4</v>
      </c>
      <c r="AD302" s="26">
        <f t="shared" si="223"/>
        <v>0.75631019788458975</v>
      </c>
      <c r="AE302" s="26">
        <f t="shared" si="224"/>
        <v>-8.6405757462778201</v>
      </c>
      <c r="AF302" s="26">
        <f t="shared" si="225"/>
        <v>-110.47755997743153</v>
      </c>
      <c r="AG302" s="26">
        <f t="shared" si="200"/>
        <v>63.934760580666506</v>
      </c>
      <c r="AH302" s="26">
        <f t="shared" si="226"/>
        <v>-109.58631868906102</v>
      </c>
      <c r="AI302" s="26">
        <f t="shared" si="227"/>
        <v>-89.999809976769114</v>
      </c>
      <c r="AJ302" s="26">
        <f t="shared" si="228"/>
        <v>41.584498823619228</v>
      </c>
      <c r="AK302" s="26">
        <f t="shared" si="229"/>
        <v>89.522577682167693</v>
      </c>
      <c r="AL302" s="27">
        <f t="shared" si="230"/>
        <v>-1.335540597966987</v>
      </c>
      <c r="AM302" s="26">
        <f t="shared" si="231"/>
        <v>-30.965422230167466</v>
      </c>
      <c r="AN302" s="26">
        <f t="shared" si="201"/>
        <v>-1.0052122100878745E-2</v>
      </c>
      <c r="AO302" s="26">
        <f t="shared" si="202"/>
        <v>-2.7559769658170623</v>
      </c>
      <c r="AP302" s="26">
        <f t="shared" si="208"/>
        <v>-5.4126520048431486</v>
      </c>
      <c r="AQ302" s="26">
        <f t="shared" si="209"/>
        <v>-34.198631490585953</v>
      </c>
      <c r="AR302" s="25">
        <f t="shared" si="203"/>
        <v>18.562359853877492</v>
      </c>
      <c r="AS302" s="25">
        <f t="shared" si="204"/>
        <v>-26.946600306339011</v>
      </c>
      <c r="AT302" s="56">
        <f t="shared" si="210"/>
        <v>-14.053227751120968</v>
      </c>
      <c r="AU302" s="57">
        <f t="shared" si="232"/>
        <v>-144.67619146801746</v>
      </c>
      <c r="AV302" s="26">
        <f t="shared" si="233"/>
        <v>3.9608126670914992E-8</v>
      </c>
      <c r="AW302" s="26">
        <f t="shared" si="234"/>
        <v>5.4717044478973294E-3</v>
      </c>
      <c r="AX302" s="27">
        <f t="shared" si="235"/>
        <v>-3.9608126851530189E-8</v>
      </c>
      <c r="AY302" s="26">
        <f t="shared" si="236"/>
        <v>-5.4717044478973294E-3</v>
      </c>
      <c r="AZ302" s="28">
        <f t="shared" si="237"/>
        <v>-1.8061519777086391E-16</v>
      </c>
      <c r="BA302" s="29">
        <f t="shared" si="238"/>
        <v>0</v>
      </c>
      <c r="BB302" s="5">
        <f t="shared" si="211"/>
        <v>-14.459428079124111</v>
      </c>
      <c r="BC302" s="5">
        <f t="shared" si="212"/>
        <v>-163.42713100674277</v>
      </c>
      <c r="BD302" s="5">
        <f t="shared" si="239"/>
        <v>16.572868993257231</v>
      </c>
      <c r="BE302" s="31"/>
      <c r="BF302" s="40">
        <f t="shared" si="240"/>
        <v>-14</v>
      </c>
      <c r="BG302" s="40">
        <f t="shared" si="241"/>
        <v>-163</v>
      </c>
      <c r="BH302" s="40">
        <f t="shared" si="242"/>
        <v>17</v>
      </c>
      <c r="BL302" s="26">
        <f t="shared" si="205"/>
        <v>-2.5011455608434526E-3</v>
      </c>
      <c r="BM302" s="26">
        <f t="shared" si="206"/>
        <v>-1.3749253439584128</v>
      </c>
      <c r="BO302" s="238" t="str">
        <f t="shared" si="213"/>
        <v>95499.2586021481i</v>
      </c>
      <c r="BP302" s="238" t="str">
        <f t="shared" si="214"/>
        <v>0.911023839391977-0.285078782610781i</v>
      </c>
      <c r="BQ302" s="238">
        <f t="shared" si="215"/>
        <v>-0.40369918244229852</v>
      </c>
      <c r="BR302" s="238">
        <f t="shared" si="216"/>
        <v>-17.376014194766906</v>
      </c>
    </row>
    <row r="303" spans="22:70" x14ac:dyDescent="0.3">
      <c r="V303" s="24">
        <v>3.9900000000000202</v>
      </c>
      <c r="W303" s="30">
        <f t="shared" si="217"/>
        <v>97723.722095585676</v>
      </c>
      <c r="X303" s="25">
        <f t="shared" si="207"/>
        <v>31.048525809863797</v>
      </c>
      <c r="Y303" s="26">
        <f t="shared" si="218"/>
        <v>-40.533441025226232</v>
      </c>
      <c r="Z303" s="26">
        <f t="shared" si="219"/>
        <v>-89.461163529233218</v>
      </c>
      <c r="AA303" s="26">
        <f t="shared" si="220"/>
        <v>0.67170120090802266</v>
      </c>
      <c r="AB303" s="26">
        <f t="shared" si="221"/>
        <v>-22.243707309746753</v>
      </c>
      <c r="AC303" s="26">
        <f t="shared" si="222"/>
        <v>7.9240970987719869E-4</v>
      </c>
      <c r="AD303" s="26">
        <f t="shared" si="223"/>
        <v>0.77392480712397538</v>
      </c>
      <c r="AE303" s="26">
        <f t="shared" si="224"/>
        <v>-8.8124216047445341</v>
      </c>
      <c r="AF303" s="26">
        <f t="shared" si="225"/>
        <v>-110.930946031856</v>
      </c>
      <c r="AG303" s="26">
        <f t="shared" si="200"/>
        <v>63.934760580666506</v>
      </c>
      <c r="AH303" s="26">
        <f t="shared" si="226"/>
        <v>-109.78631868905886</v>
      </c>
      <c r="AI303" s="26">
        <f t="shared" si="227"/>
        <v>-89.999814302225928</v>
      </c>
      <c r="AJ303" s="26">
        <f t="shared" si="228"/>
        <v>41.784485252390581</v>
      </c>
      <c r="AK303" s="26">
        <f t="shared" si="229"/>
        <v>89.533444654916948</v>
      </c>
      <c r="AL303" s="27">
        <f t="shared" si="230"/>
        <v>-1.3893897425910979</v>
      </c>
      <c r="AM303" s="26">
        <f t="shared" si="231"/>
        <v>-31.550601343896972</v>
      </c>
      <c r="AN303" s="26">
        <f t="shared" si="201"/>
        <v>-1.0525290407691032E-2</v>
      </c>
      <c r="AO303" s="26">
        <f t="shared" si="202"/>
        <v>-2.8200694653078631</v>
      </c>
      <c r="AP303" s="26">
        <f t="shared" si="208"/>
        <v>-5.4669878890005608</v>
      </c>
      <c r="AQ303" s="26">
        <f t="shared" si="209"/>
        <v>-34.837040456513812</v>
      </c>
      <c r="AR303" s="25">
        <f t="shared" si="203"/>
        <v>18.562359853877492</v>
      </c>
      <c r="AS303" s="25">
        <f t="shared" si="204"/>
        <v>-26.946600306339011</v>
      </c>
      <c r="AT303" s="56">
        <f t="shared" si="210"/>
        <v>-14.279409493745096</v>
      </c>
      <c r="AU303" s="57">
        <f t="shared" si="232"/>
        <v>-145.76798648836981</v>
      </c>
      <c r="AV303" s="26">
        <f t="shared" si="233"/>
        <v>4.1474800411723606E-8</v>
      </c>
      <c r="AW303" s="26">
        <f t="shared" si="234"/>
        <v>5.5991568165625642E-3</v>
      </c>
      <c r="AX303" s="27">
        <f t="shared" si="235"/>
        <v>-4.1474800609764237E-8</v>
      </c>
      <c r="AY303" s="26">
        <f t="shared" si="236"/>
        <v>-5.5991568165625642E-3</v>
      </c>
      <c r="AZ303" s="28">
        <f t="shared" si="237"/>
        <v>-1.980406308770203E-16</v>
      </c>
      <c r="BA303" s="29">
        <f t="shared" si="238"/>
        <v>0</v>
      </c>
      <c r="BB303" s="5">
        <f t="shared" si="211"/>
        <v>-14.703858034311679</v>
      </c>
      <c r="BC303" s="5">
        <f t="shared" si="212"/>
        <v>-164.93070196799908</v>
      </c>
      <c r="BD303" s="5">
        <f t="shared" si="239"/>
        <v>15.069298032000916</v>
      </c>
      <c r="BE303" s="41"/>
      <c r="BF303" s="40">
        <f t="shared" si="240"/>
        <v>-15</v>
      </c>
      <c r="BG303" s="40">
        <f t="shared" si="241"/>
        <v>-165</v>
      </c>
      <c r="BH303" s="40">
        <f t="shared" si="242"/>
        <v>15</v>
      </c>
      <c r="BL303" s="26">
        <f t="shared" si="205"/>
        <v>-2.6189853845790521E-3</v>
      </c>
      <c r="BM303" s="26">
        <f t="shared" si="206"/>
        <v>-1.4069387432094043</v>
      </c>
      <c r="BO303" s="238" t="str">
        <f t="shared" si="213"/>
        <v>97723.7220955857i</v>
      </c>
      <c r="BP303" s="238" t="str">
        <f t="shared" si="214"/>
        <v>0.907218661062713-0.290503827165173i</v>
      </c>
      <c r="BQ303" s="238">
        <f t="shared" si="215"/>
        <v>-0.42182955518200449</v>
      </c>
      <c r="BR303" s="238">
        <f t="shared" si="216"/>
        <v>-17.755776736419875</v>
      </c>
    </row>
    <row r="304" spans="22:70" x14ac:dyDescent="0.3">
      <c r="V304" s="24">
        <v>4.0000000000000204</v>
      </c>
      <c r="W304" s="43">
        <f t="shared" si="217"/>
        <v>100000.00000000471</v>
      </c>
      <c r="X304" s="25">
        <f t="shared" si="207"/>
        <v>31.048525809863797</v>
      </c>
      <c r="Y304" s="26">
        <f t="shared" si="218"/>
        <v>-40.733423738007261</v>
      </c>
      <c r="Z304" s="26">
        <f t="shared" si="219"/>
        <v>-89.473428246072558</v>
      </c>
      <c r="AA304" s="26">
        <f t="shared" si="220"/>
        <v>0.70093232601832434</v>
      </c>
      <c r="AB304" s="26">
        <f t="shared" si="221"/>
        <v>-22.709750166787543</v>
      </c>
      <c r="AC304" s="26">
        <f t="shared" si="222"/>
        <v>8.297512616601329E-4</v>
      </c>
      <c r="AD304" s="26">
        <f t="shared" si="223"/>
        <v>0.79194956183953225</v>
      </c>
      <c r="AE304" s="26">
        <f t="shared" si="224"/>
        <v>-8.9831358508634782</v>
      </c>
      <c r="AF304" s="26">
        <f t="shared" si="225"/>
        <v>-111.39122885102057</v>
      </c>
      <c r="AG304" s="26">
        <f t="shared" si="200"/>
        <v>63.934760580666506</v>
      </c>
      <c r="AH304" s="26">
        <f t="shared" si="226"/>
        <v>-109.98631868905682</v>
      </c>
      <c r="AI304" s="26">
        <f t="shared" si="227"/>
        <v>-89.999818529223319</v>
      </c>
      <c r="AJ304" s="26">
        <f t="shared" si="228"/>
        <v>41.984472291928242</v>
      </c>
      <c r="AK304" s="26">
        <f t="shared" si="229"/>
        <v>89.544064297602205</v>
      </c>
      <c r="AL304" s="27">
        <f t="shared" si="230"/>
        <v>-1.4450701162054023</v>
      </c>
      <c r="AM304" s="26">
        <f t="shared" si="231"/>
        <v>-32.141907635343266</v>
      </c>
      <c r="AN304" s="26">
        <f t="shared" si="201"/>
        <v>-1.1020703202203094E-2</v>
      </c>
      <c r="AO304" s="26">
        <f t="shared" si="202"/>
        <v>-2.8856475583826033</v>
      </c>
      <c r="AP304" s="26">
        <f t="shared" si="208"/>
        <v>-5.5231766358696737</v>
      </c>
      <c r="AQ304" s="26">
        <f t="shared" si="209"/>
        <v>-35.483309425346981</v>
      </c>
      <c r="AR304" s="25">
        <f t="shared" si="203"/>
        <v>18.562359853877492</v>
      </c>
      <c r="AS304" s="25">
        <f t="shared" si="204"/>
        <v>-26.946600306339011</v>
      </c>
      <c r="AT304" s="56">
        <f t="shared" si="210"/>
        <v>-14.506312486733151</v>
      </c>
      <c r="AU304" s="57">
        <f t="shared" si="232"/>
        <v>-146.87453827636756</v>
      </c>
      <c r="AV304" s="26">
        <f t="shared" si="233"/>
        <v>4.3429447817810355E-8</v>
      </c>
      <c r="AW304" s="26">
        <f t="shared" si="234"/>
        <v>5.7295779322099095E-3</v>
      </c>
      <c r="AX304" s="27">
        <f t="shared" si="235"/>
        <v>-4.3429448034957588E-8</v>
      </c>
      <c r="AY304" s="26">
        <f t="shared" si="236"/>
        <v>-5.7295779322099095E-3</v>
      </c>
      <c r="AZ304" s="28">
        <f t="shared" si="237"/>
        <v>-2.1714723247757435E-16</v>
      </c>
      <c r="BA304" s="29">
        <f t="shared" si="238"/>
        <v>0</v>
      </c>
      <c r="BB304" s="5">
        <f t="shared" si="211"/>
        <v>-14.949788473822965</v>
      </c>
      <c r="BC304" s="5">
        <f t="shared" si="212"/>
        <v>-166.4569712994186</v>
      </c>
      <c r="BD304" s="5">
        <f t="shared" si="239"/>
        <v>13.543028700581402</v>
      </c>
      <c r="BE304" s="31"/>
      <c r="BF304" s="40">
        <f t="shared" si="240"/>
        <v>-15</v>
      </c>
      <c r="BG304" s="40">
        <f t="shared" si="241"/>
        <v>-166</v>
      </c>
      <c r="BH304" s="40">
        <f t="shared" si="242"/>
        <v>14</v>
      </c>
      <c r="BL304" s="26">
        <f t="shared" si="205"/>
        <v>-2.7423754011977773E-3</v>
      </c>
      <c r="BM304" s="26">
        <f t="shared" si="206"/>
        <v>-1.4396969206094867</v>
      </c>
      <c r="BO304" s="238" t="str">
        <f t="shared" si="213"/>
        <v>100000.000000005i</v>
      </c>
      <c r="BP304" s="238" t="str">
        <f t="shared" si="214"/>
        <v>0.903267983419634-0.29597937761311i</v>
      </c>
      <c r="BQ304" s="238">
        <f t="shared" si="215"/>
        <v>-0.44073361168861536</v>
      </c>
      <c r="BR304" s="238">
        <f t="shared" si="216"/>
        <v>-18.142736102441557</v>
      </c>
    </row>
    <row r="305" spans="22:70" x14ac:dyDescent="0.3">
      <c r="V305" s="24">
        <v>4.0100000000000202</v>
      </c>
      <c r="W305" s="32">
        <f t="shared" si="217"/>
        <v>102329.29922808021</v>
      </c>
      <c r="X305" s="25">
        <f t="shared" si="207"/>
        <v>31.048525809863797</v>
      </c>
      <c r="Y305" s="26">
        <f t="shared" si="218"/>
        <v>-40.933407228777064</v>
      </c>
      <c r="Z305" s="26">
        <f t="shared" si="219"/>
        <v>-89.485413830503646</v>
      </c>
      <c r="AA305" s="26">
        <f t="shared" si="220"/>
        <v>0.73133165115430065</v>
      </c>
      <c r="AB305" s="26">
        <f t="shared" si="221"/>
        <v>-23.183385933510944</v>
      </c>
      <c r="AC305" s="26">
        <f t="shared" si="222"/>
        <v>8.688523224368546E-4</v>
      </c>
      <c r="AD305" s="26">
        <f t="shared" si="223"/>
        <v>0.81039400471565659</v>
      </c>
      <c r="AE305" s="26">
        <f t="shared" si="224"/>
        <v>-9.1526809154365285</v>
      </c>
      <c r="AF305" s="26">
        <f t="shared" si="225"/>
        <v>-111.85840575929893</v>
      </c>
      <c r="AG305" s="26">
        <f t="shared" si="200"/>
        <v>63.934760580666506</v>
      </c>
      <c r="AH305" s="26">
        <f t="shared" si="226"/>
        <v>-110.18631868905484</v>
      </c>
      <c r="AI305" s="26">
        <f t="shared" si="227"/>
        <v>-89.999822660002522</v>
      </c>
      <c r="AJ305" s="26">
        <f t="shared" si="228"/>
        <v>42.184459914746697</v>
      </c>
      <c r="AK305" s="26">
        <f t="shared" si="229"/>
        <v>89.554442237978293</v>
      </c>
      <c r="AL305" s="27">
        <f t="shared" si="230"/>
        <v>-1.502619469985885</v>
      </c>
      <c r="AM305" s="26">
        <f t="shared" si="231"/>
        <v>-32.739150773961981</v>
      </c>
      <c r="AN305" s="26">
        <f t="shared" si="201"/>
        <v>-1.1539403518461378E-2</v>
      </c>
      <c r="AO305" s="26">
        <f t="shared" si="202"/>
        <v>-2.9527453277639233</v>
      </c>
      <c r="AP305" s="26">
        <f t="shared" si="208"/>
        <v>-5.5812570671459873</v>
      </c>
      <c r="AQ305" s="26">
        <f t="shared" si="209"/>
        <v>-36.137276523750131</v>
      </c>
      <c r="AR305" s="25">
        <f t="shared" si="203"/>
        <v>18.562359853877492</v>
      </c>
      <c r="AS305" s="25">
        <f t="shared" si="204"/>
        <v>-26.946600306339011</v>
      </c>
      <c r="AT305" s="56">
        <f t="shared" si="210"/>
        <v>-14.733937982582516</v>
      </c>
      <c r="AU305" s="57">
        <f t="shared" si="232"/>
        <v>-147.99568228304906</v>
      </c>
      <c r="AV305" s="26">
        <f t="shared" si="233"/>
        <v>4.5476213568545397E-8</v>
      </c>
      <c r="AW305" s="26">
        <f t="shared" si="234"/>
        <v>5.863036945835798E-3</v>
      </c>
      <c r="AX305" s="27">
        <f t="shared" si="235"/>
        <v>-4.5476213806642593E-8</v>
      </c>
      <c r="AY305" s="26">
        <f t="shared" si="236"/>
        <v>-5.863036945835798E-3</v>
      </c>
      <c r="AZ305" s="28">
        <f t="shared" si="237"/>
        <v>-2.3809719614703548E-16</v>
      </c>
      <c r="BA305" s="29">
        <f t="shared" si="238"/>
        <v>0</v>
      </c>
      <c r="BB305" s="5">
        <f t="shared" si="211"/>
        <v>-15.197250349128032</v>
      </c>
      <c r="BC305" s="5">
        <f t="shared" si="212"/>
        <v>-168.00585675913234</v>
      </c>
      <c r="BD305" s="5">
        <f t="shared" si="239"/>
        <v>11.994143240867658</v>
      </c>
      <c r="BE305" s="31"/>
      <c r="BF305" s="40">
        <f t="shared" si="240"/>
        <v>-15</v>
      </c>
      <c r="BG305" s="40">
        <f t="shared" si="241"/>
        <v>-168</v>
      </c>
      <c r="BH305" s="40">
        <f t="shared" si="242"/>
        <v>12</v>
      </c>
      <c r="BL305" s="26">
        <f t="shared" si="205"/>
        <v>-2.8715768528237481E-3</v>
      </c>
      <c r="BM305" s="26">
        <f t="shared" si="206"/>
        <v>-1.4732171592637504</v>
      </c>
      <c r="BO305" s="238" t="str">
        <f t="shared" si="213"/>
        <v>102329.29922808i</v>
      </c>
      <c r="BP305" s="238" t="str">
        <f t="shared" si="214"/>
        <v>0.899167731928336-0.301502373117038i</v>
      </c>
      <c r="BQ305" s="238">
        <f t="shared" si="215"/>
        <v>-0.46044078969269153</v>
      </c>
      <c r="BR305" s="238">
        <f t="shared" si="216"/>
        <v>-18.536957316819532</v>
      </c>
    </row>
    <row r="306" spans="22:70" x14ac:dyDescent="0.3">
      <c r="V306" s="24">
        <v>4.02000000000002</v>
      </c>
      <c r="W306" s="30">
        <f t="shared" si="217"/>
        <v>104712.85480509486</v>
      </c>
      <c r="X306" s="25">
        <f t="shared" si="207"/>
        <v>31.048525809863797</v>
      </c>
      <c r="Y306" s="26">
        <f t="shared" si="218"/>
        <v>-41.133391462526049</v>
      </c>
      <c r="Z306" s="26">
        <f t="shared" si="219"/>
        <v>-89.497126633243738</v>
      </c>
      <c r="AA306" s="26">
        <f t="shared" si="220"/>
        <v>0.76293722106234485</v>
      </c>
      <c r="AB306" s="26">
        <f t="shared" si="221"/>
        <v>-23.664606750123131</v>
      </c>
      <c r="AC306" s="26">
        <f t="shared" si="222"/>
        <v>9.0979578212043702E-4</v>
      </c>
      <c r="AD306" s="26">
        <f t="shared" si="223"/>
        <v>0.82926789994013372</v>
      </c>
      <c r="AE306" s="26">
        <f t="shared" si="224"/>
        <v>-9.3210186358177864</v>
      </c>
      <c r="AF306" s="26">
        <f t="shared" si="225"/>
        <v>-112.33246548342673</v>
      </c>
      <c r="AG306" s="26">
        <f t="shared" si="200"/>
        <v>63.934760580666506</v>
      </c>
      <c r="AH306" s="26">
        <f t="shared" si="226"/>
        <v>-110.38631868905297</v>
      </c>
      <c r="AI306" s="26">
        <f t="shared" si="227"/>
        <v>-89.999826696753701</v>
      </c>
      <c r="AJ306" s="26">
        <f t="shared" si="228"/>
        <v>42.384448094597161</v>
      </c>
      <c r="AK306" s="26">
        <f t="shared" si="229"/>
        <v>89.564583975841202</v>
      </c>
      <c r="AL306" s="27">
        <f t="shared" si="230"/>
        <v>-1.562074692464583</v>
      </c>
      <c r="AM306" s="26">
        <f t="shared" si="231"/>
        <v>-33.342128253430019</v>
      </c>
      <c r="AN306" s="26">
        <f t="shared" si="201"/>
        <v>-1.208248303632534E-2</v>
      </c>
      <c r="AO306" s="26">
        <f t="shared" si="202"/>
        <v>-3.0213976130049245</v>
      </c>
      <c r="AP306" s="26">
        <f t="shared" si="208"/>
        <v>-5.6412671892902111</v>
      </c>
      <c r="AQ306" s="26">
        <f t="shared" si="209"/>
        <v>-36.798768587347439</v>
      </c>
      <c r="AR306" s="25">
        <f t="shared" si="203"/>
        <v>18.562359853877492</v>
      </c>
      <c r="AS306" s="25">
        <f t="shared" si="204"/>
        <v>-26.946600306339011</v>
      </c>
      <c r="AT306" s="56">
        <f t="shared" si="210"/>
        <v>-14.962285825107998</v>
      </c>
      <c r="AU306" s="57">
        <f t="shared" si="232"/>
        <v>-149.13123407077416</v>
      </c>
      <c r="AV306" s="26">
        <f t="shared" si="233"/>
        <v>4.7619442923404071E-8</v>
      </c>
      <c r="AW306" s="26">
        <f t="shared" si="234"/>
        <v>5.9996046191699995E-3</v>
      </c>
      <c r="AX306" s="27">
        <f t="shared" si="235"/>
        <v>-4.761944318447247E-8</v>
      </c>
      <c r="AY306" s="26">
        <f t="shared" si="236"/>
        <v>-5.9996046191699995E-3</v>
      </c>
      <c r="AZ306" s="28">
        <f t="shared" si="237"/>
        <v>-2.6106839880432709E-16</v>
      </c>
      <c r="BA306" s="29">
        <f t="shared" si="238"/>
        <v>0</v>
      </c>
      <c r="BB306" s="5">
        <f t="shared" si="211"/>
        <v>-15.446274027011111</v>
      </c>
      <c r="BC306" s="5">
        <f t="shared" si="212"/>
        <v>-169.57725243212505</v>
      </c>
      <c r="BD306" s="5">
        <f t="shared" si="239"/>
        <v>10.42274756787495</v>
      </c>
      <c r="BE306" s="41"/>
      <c r="BF306" s="40">
        <f t="shared" si="240"/>
        <v>-15</v>
      </c>
      <c r="BG306" s="40">
        <f t="shared" si="241"/>
        <v>-170</v>
      </c>
      <c r="BH306" s="40">
        <f t="shared" si="242"/>
        <v>10</v>
      </c>
      <c r="BL306" s="26">
        <f t="shared" si="205"/>
        <v>-3.0068632616980576E-3</v>
      </c>
      <c r="BM306" s="26">
        <f t="shared" si="206"/>
        <v>-1.507517140210052</v>
      </c>
      <c r="BO306" s="238" t="str">
        <f t="shared" si="213"/>
        <v>104712.854805095i</v>
      </c>
      <c r="BP306" s="238" t="str">
        <f t="shared" si="214"/>
        <v>0.894913846902003-0.307069498645544i</v>
      </c>
      <c r="BQ306" s="238">
        <f t="shared" si="215"/>
        <v>-0.4809813386414144</v>
      </c>
      <c r="BR306" s="238">
        <f t="shared" si="216"/>
        <v>-18.93850122114085</v>
      </c>
    </row>
    <row r="307" spans="22:70" x14ac:dyDescent="0.3">
      <c r="V307" s="24">
        <v>4.0300000000000198</v>
      </c>
      <c r="W307" s="32">
        <f t="shared" si="217"/>
        <v>107151.93052376565</v>
      </c>
      <c r="X307" s="25">
        <f t="shared" si="207"/>
        <v>31.048525809863797</v>
      </c>
      <c r="Y307" s="26">
        <f t="shared" si="218"/>
        <v>-41.333376405819777</v>
      </c>
      <c r="Z307" s="26">
        <f t="shared" si="219"/>
        <v>-89.508572860657779</v>
      </c>
      <c r="AA307" s="26">
        <f t="shared" si="220"/>
        <v>0.79578762771859535</v>
      </c>
      <c r="AB307" s="26">
        <f t="shared" si="221"/>
        <v>-24.15339613849866</v>
      </c>
      <c r="AC307" s="26">
        <f t="shared" si="222"/>
        <v>9.5266843390202297E-4</v>
      </c>
      <c r="AD307" s="26">
        <f t="shared" si="223"/>
        <v>0.84858123830827814</v>
      </c>
      <c r="AE307" s="26">
        <f t="shared" si="224"/>
        <v>-9.4881102998034823</v>
      </c>
      <c r="AF307" s="26">
        <f t="shared" si="225"/>
        <v>-112.81338776084816</v>
      </c>
      <c r="AG307" s="26">
        <f t="shared" si="200"/>
        <v>63.934760580666506</v>
      </c>
      <c r="AH307" s="26">
        <f t="shared" si="226"/>
        <v>-110.58631868905118</v>
      </c>
      <c r="AI307" s="26">
        <f t="shared" si="227"/>
        <v>-89.999830641617208</v>
      </c>
      <c r="AJ307" s="26">
        <f t="shared" si="228"/>
        <v>42.584436806411958</v>
      </c>
      <c r="AK307" s="26">
        <f t="shared" si="229"/>
        <v>89.574494885931088</v>
      </c>
      <c r="AL307" s="27">
        <f t="shared" si="230"/>
        <v>-1.6234716954506243</v>
      </c>
      <c r="AM307" s="26">
        <f t="shared" si="231"/>
        <v>-33.950625515132394</v>
      </c>
      <c r="AN307" s="26">
        <f t="shared" si="201"/>
        <v>-1.265108432508809E-2</v>
      </c>
      <c r="AO307" s="26">
        <f t="shared" si="202"/>
        <v>-3.0916400254940655</v>
      </c>
      <c r="AP307" s="26">
        <f t="shared" si="208"/>
        <v>-5.7032440817484318</v>
      </c>
      <c r="AQ307" s="26">
        <f t="shared" si="209"/>
        <v>-37.46760129631258</v>
      </c>
      <c r="AR307" s="25">
        <f t="shared" si="203"/>
        <v>18.562359853877492</v>
      </c>
      <c r="AS307" s="25">
        <f t="shared" si="204"/>
        <v>-26.946600306339011</v>
      </c>
      <c r="AT307" s="56">
        <f t="shared" si="210"/>
        <v>-15.191354381551914</v>
      </c>
      <c r="AU307" s="57">
        <f t="shared" si="232"/>
        <v>-150.28098905716075</v>
      </c>
      <c r="AV307" s="26">
        <f t="shared" si="233"/>
        <v>4.9863677864656376E-8</v>
      </c>
      <c r="AW307" s="26">
        <f t="shared" si="234"/>
        <v>6.1393533621943901E-3</v>
      </c>
      <c r="AX307" s="27">
        <f t="shared" si="235"/>
        <v>-4.9863678150912186E-8</v>
      </c>
      <c r="AY307" s="26">
        <f t="shared" si="236"/>
        <v>-6.1393533621943901E-3</v>
      </c>
      <c r="AZ307" s="28">
        <f t="shared" si="237"/>
        <v>-2.8625581022855037E-16</v>
      </c>
      <c r="BA307" s="29">
        <f t="shared" si="238"/>
        <v>0</v>
      </c>
      <c r="BB307" s="5">
        <f t="shared" si="211"/>
        <v>-15.696889217990117</v>
      </c>
      <c r="BC307" s="5">
        <f t="shared" si="212"/>
        <v>-171.17102814352234</v>
      </c>
      <c r="BD307" s="5">
        <f t="shared" si="239"/>
        <v>8.8289718564776649</v>
      </c>
      <c r="BE307" s="31"/>
      <c r="BF307" s="40">
        <f t="shared" si="240"/>
        <v>-16</v>
      </c>
      <c r="BG307" s="40">
        <f t="shared" si="241"/>
        <v>-171</v>
      </c>
      <c r="BH307" s="40">
        <f t="shared" si="242"/>
        <v>9</v>
      </c>
      <c r="BL307" s="26">
        <f t="shared" si="205"/>
        <v>-3.1485210058527211E-3</v>
      </c>
      <c r="BM307" s="26">
        <f t="shared" si="206"/>
        <v>-1.5426149513568537</v>
      </c>
      <c r="BO307" s="238" t="str">
        <f t="shared" si="213"/>
        <v>107151.930523766i</v>
      </c>
      <c r="BP307" s="238" t="str">
        <f t="shared" si="214"/>
        <v>0.890502296744285-0.312677176965848i</v>
      </c>
      <c r="BQ307" s="238">
        <f t="shared" si="215"/>
        <v>-0.50238631543234946</v>
      </c>
      <c r="BR307" s="238">
        <f t="shared" si="216"/>
        <v>-19.347424135004722</v>
      </c>
    </row>
    <row r="308" spans="22:70" x14ac:dyDescent="0.3">
      <c r="V308" s="24">
        <v>4.0400000000000196</v>
      </c>
      <c r="W308" s="32">
        <f t="shared" si="217"/>
        <v>109647.81961432361</v>
      </c>
      <c r="X308" s="25">
        <f t="shared" si="207"/>
        <v>31.048525809863797</v>
      </c>
      <c r="Y308" s="26">
        <f t="shared" si="218"/>
        <v>-41.533362026728192</v>
      </c>
      <c r="Z308" s="26">
        <f t="shared" si="219"/>
        <v>-89.519758578030391</v>
      </c>
      <c r="AA308" s="26">
        <f t="shared" si="220"/>
        <v>0.82992196147136976</v>
      </c>
      <c r="AB308" s="26">
        <f t="shared" si="221"/>
        <v>-24.649728617653231</v>
      </c>
      <c r="AC308" s="26">
        <f t="shared" si="222"/>
        <v>9.9756115790027716E-4</v>
      </c>
      <c r="AD308" s="26">
        <f t="shared" si="223"/>
        <v>0.86834424244201525</v>
      </c>
      <c r="AE308" s="26">
        <f t="shared" si="224"/>
        <v>-9.6539166942351233</v>
      </c>
      <c r="AF308" s="26">
        <f t="shared" si="225"/>
        <v>-113.30114295324159</v>
      </c>
      <c r="AG308" s="26">
        <f t="shared" si="200"/>
        <v>63.934760580666506</v>
      </c>
      <c r="AH308" s="26">
        <f t="shared" si="226"/>
        <v>-110.78631868904948</v>
      </c>
      <c r="AI308" s="26">
        <f t="shared" si="227"/>
        <v>-89.999834496684642</v>
      </c>
      <c r="AJ308" s="26">
        <f t="shared" si="228"/>
        <v>42.784426026251374</v>
      </c>
      <c r="AK308" s="26">
        <f t="shared" si="229"/>
        <v>89.584180220769909</v>
      </c>
      <c r="AL308" s="27">
        <f t="shared" si="230"/>
        <v>-1.6868452993665406</v>
      </c>
      <c r="AM308" s="26">
        <f t="shared" si="231"/>
        <v>-34.564416125653999</v>
      </c>
      <c r="AN308" s="26">
        <f t="shared" si="201"/>
        <v>-1.3246403188144441E-2</v>
      </c>
      <c r="AO308" s="26">
        <f t="shared" si="202"/>
        <v>-3.163508963625099</v>
      </c>
      <c r="AP308" s="26">
        <f t="shared" si="208"/>
        <v>-5.7672237846862853</v>
      </c>
      <c r="AQ308" s="26">
        <f t="shared" si="209"/>
        <v>-38.14357936519383</v>
      </c>
      <c r="AR308" s="25">
        <f t="shared" si="203"/>
        <v>18.562359853877492</v>
      </c>
      <c r="AS308" s="25">
        <f t="shared" si="204"/>
        <v>-26.946600306339011</v>
      </c>
      <c r="AT308" s="56">
        <f t="shared" si="210"/>
        <v>-15.421140478921409</v>
      </c>
      <c r="AU308" s="57">
        <f t="shared" si="232"/>
        <v>-151.44472231843542</v>
      </c>
      <c r="AV308" s="26">
        <f t="shared" si="233"/>
        <v>5.221368024122522E-8</v>
      </c>
      <c r="AW308" s="26">
        <f t="shared" si="234"/>
        <v>6.28235727153566E-3</v>
      </c>
      <c r="AX308" s="27">
        <f t="shared" si="235"/>
        <v>-5.2213680555098467E-8</v>
      </c>
      <c r="AY308" s="26">
        <f t="shared" si="236"/>
        <v>-6.28235727153566E-3</v>
      </c>
      <c r="AZ308" s="28">
        <f t="shared" si="237"/>
        <v>-3.1387324668188292E-16</v>
      </c>
      <c r="BA308" s="29">
        <f t="shared" si="238"/>
        <v>0</v>
      </c>
      <c r="BB308" s="5">
        <f t="shared" si="211"/>
        <v>-15.949124906246315</v>
      </c>
      <c r="BC308" s="5">
        <f t="shared" si="212"/>
        <v>-172.78702892126256</v>
      </c>
      <c r="BD308" s="5">
        <f t="shared" si="239"/>
        <v>7.2129710787374393</v>
      </c>
      <c r="BE308" s="31"/>
      <c r="BF308" s="40">
        <f t="shared" si="240"/>
        <v>-16</v>
      </c>
      <c r="BG308" s="40">
        <f t="shared" si="241"/>
        <v>-173</v>
      </c>
      <c r="BH308" s="40">
        <f t="shared" si="242"/>
        <v>7</v>
      </c>
      <c r="BL308" s="26">
        <f t="shared" si="205"/>
        <v>-3.2968499216254141E-3</v>
      </c>
      <c r="BM308" s="26">
        <f t="shared" si="206"/>
        <v>-1.5785290966056689</v>
      </c>
      <c r="BO308" s="238" t="str">
        <f t="shared" si="213"/>
        <v>109647.819614324i</v>
      </c>
      <c r="BP308" s="238" t="str">
        <f t="shared" si="214"/>
        <v>0.885929092214308-0.318321561133236i</v>
      </c>
      <c r="BQ308" s="238">
        <f t="shared" si="215"/>
        <v>-0.52468757740328087</v>
      </c>
      <c r="BR308" s="238">
        <f t="shared" si="216"/>
        <v>-19.763777506221469</v>
      </c>
    </row>
    <row r="309" spans="22:70" x14ac:dyDescent="0.3">
      <c r="V309" s="24">
        <v>4.0500000000000203</v>
      </c>
      <c r="W309" s="30">
        <f t="shared" si="217"/>
        <v>112201.84543020178</v>
      </c>
      <c r="X309" s="25">
        <f t="shared" si="207"/>
        <v>31.048525809863797</v>
      </c>
      <c r="Y309" s="26">
        <f t="shared" si="218"/>
        <v>-41.733348294757917</v>
      </c>
      <c r="Z309" s="26">
        <f t="shared" si="219"/>
        <v>-89.530689712764428</v>
      </c>
      <c r="AA309" s="26">
        <f t="shared" si="220"/>
        <v>0.86537975736060491</v>
      </c>
      <c r="AB309" s="26">
        <f t="shared" si="221"/>
        <v>-25.153569326987952</v>
      </c>
      <c r="AC309" s="26">
        <f t="shared" si="222"/>
        <v>1.0445691134279016E-3</v>
      </c>
      <c r="AD309" s="26">
        <f t="shared" si="223"/>
        <v>0.88856737212629544</v>
      </c>
      <c r="AE309" s="26">
        <f t="shared" si="224"/>
        <v>-9.8183981584200861</v>
      </c>
      <c r="AF309" s="26">
        <f t="shared" si="225"/>
        <v>-113.79569166762609</v>
      </c>
      <c r="AG309" s="26">
        <f t="shared" si="200"/>
        <v>63.934760580666506</v>
      </c>
      <c r="AH309" s="26">
        <f t="shared" si="226"/>
        <v>-110.98631868904786</v>
      </c>
      <c r="AI309" s="26">
        <f t="shared" si="227"/>
        <v>-89.999838264000047</v>
      </c>
      <c r="AJ309" s="26">
        <f t="shared" si="228"/>
        <v>42.984415731252994</v>
      </c>
      <c r="AK309" s="26">
        <f t="shared" si="229"/>
        <v>89.593645113435073</v>
      </c>
      <c r="AL309" s="27">
        <f t="shared" si="230"/>
        <v>-1.7522291186730459</v>
      </c>
      <c r="AM309" s="26">
        <f t="shared" si="231"/>
        <v>-35.183262009645041</v>
      </c>
      <c r="AN309" s="26">
        <f t="shared" si="201"/>
        <v>-1.3869691113056757E-2</v>
      </c>
      <c r="AO309" s="26">
        <f t="shared" si="202"/>
        <v>-3.2370416281231136</v>
      </c>
      <c r="AP309" s="26">
        <f t="shared" si="208"/>
        <v>-5.8332411869144662</v>
      </c>
      <c r="AQ309" s="26">
        <f t="shared" si="209"/>
        <v>-38.826496788333131</v>
      </c>
      <c r="AR309" s="25">
        <f t="shared" si="203"/>
        <v>18.562359853877492</v>
      </c>
      <c r="AS309" s="25">
        <f t="shared" si="204"/>
        <v>-26.946600306339011</v>
      </c>
      <c r="AT309" s="56">
        <f t="shared" si="210"/>
        <v>-15.651639345334551</v>
      </c>
      <c r="AU309" s="57">
        <f t="shared" si="232"/>
        <v>-152.62218845595922</v>
      </c>
      <c r="AV309" s="26">
        <f t="shared" si="233"/>
        <v>5.4674435625995465E-8</v>
      </c>
      <c r="AW309" s="26">
        <f t="shared" si="234"/>
        <v>6.4286921697523048E-3</v>
      </c>
      <c r="AX309" s="27">
        <f t="shared" si="235"/>
        <v>-5.4674435970150649E-8</v>
      </c>
      <c r="AY309" s="26">
        <f t="shared" si="236"/>
        <v>-6.4286921697523048E-3</v>
      </c>
      <c r="AZ309" s="28">
        <f t="shared" si="237"/>
        <v>-3.4415518408948149E-16</v>
      </c>
      <c r="BA309" s="29">
        <f t="shared" si="238"/>
        <v>0</v>
      </c>
      <c r="BB309" s="5">
        <f t="shared" si="211"/>
        <v>-16.20300928164162</v>
      </c>
      <c r="BC309" s="5">
        <f t="shared" si="212"/>
        <v>-174.42507451263265</v>
      </c>
      <c r="BD309" s="5">
        <f t="shared" si="239"/>
        <v>5.5749254873673522</v>
      </c>
      <c r="BE309" s="41"/>
      <c r="BF309" s="40">
        <f t="shared" si="240"/>
        <v>-16</v>
      </c>
      <c r="BG309" s="40">
        <f t="shared" si="241"/>
        <v>-174</v>
      </c>
      <c r="BH309" s="40">
        <f t="shared" si="242"/>
        <v>6</v>
      </c>
      <c r="BL309" s="26">
        <f t="shared" si="205"/>
        <v>-3.4521639342393749E-3</v>
      </c>
      <c r="BM309" s="26">
        <f t="shared" si="206"/>
        <v>-1.6152785051607379</v>
      </c>
      <c r="BO309" s="238" t="str">
        <f t="shared" si="213"/>
        <v>112201.845430202i</v>
      </c>
      <c r="BP309" s="238" t="str">
        <f t="shared" si="214"/>
        <v>0.88119030172527-0.323998527575209i</v>
      </c>
      <c r="BQ309" s="238">
        <f t="shared" si="215"/>
        <v>-0.54791777237282835</v>
      </c>
      <c r="BR309" s="238">
        <f t="shared" si="216"/>
        <v>-20.187607551512684</v>
      </c>
    </row>
    <row r="310" spans="22:70" x14ac:dyDescent="0.3">
      <c r="V310" s="24">
        <v>4.06000000000002</v>
      </c>
      <c r="W310" s="32">
        <f t="shared" si="217"/>
        <v>114815.36214969361</v>
      </c>
      <c r="X310" s="25">
        <f t="shared" si="207"/>
        <v>31.048525809863797</v>
      </c>
      <c r="Y310" s="26">
        <f t="shared" si="218"/>
        <v>-41.933335180787537</v>
      </c>
      <c r="Z310" s="26">
        <f t="shared" si="219"/>
        <v>-89.541372057507317</v>
      </c>
      <c r="AA310" s="26">
        <f t="shared" si="220"/>
        <v>0.90220093653569311</v>
      </c>
      <c r="AB310" s="26">
        <f t="shared" si="221"/>
        <v>-25.664873659860906</v>
      </c>
      <c r="AC310" s="26">
        <f t="shared" si="222"/>
        <v>1.0937919403063569E-3</v>
      </c>
      <c r="AD310" s="26">
        <f t="shared" si="223"/>
        <v>0.90926132976526486</v>
      </c>
      <c r="AE310" s="26">
        <f t="shared" si="224"/>
        <v>-9.9815146424477419</v>
      </c>
      <c r="AF310" s="26">
        <f t="shared" si="225"/>
        <v>-114.29698438760295</v>
      </c>
      <c r="AG310" s="26">
        <f t="shared" si="200"/>
        <v>63.934760580666506</v>
      </c>
      <c r="AH310" s="26">
        <f t="shared" si="226"/>
        <v>-111.18631868904629</v>
      </c>
      <c r="AI310" s="26">
        <f t="shared" si="227"/>
        <v>-89.999841945560888</v>
      </c>
      <c r="AJ310" s="26">
        <f t="shared" si="228"/>
        <v>43.184405899583041</v>
      </c>
      <c r="AK310" s="26">
        <f t="shared" si="229"/>
        <v>89.602894580270473</v>
      </c>
      <c r="AL310" s="27">
        <f t="shared" si="230"/>
        <v>-1.8196554480900282</v>
      </c>
      <c r="AM310" s="26">
        <f t="shared" si="231"/>
        <v>-35.806913739022022</v>
      </c>
      <c r="AN310" s="26">
        <f t="shared" si="201"/>
        <v>-1.4522257831446729E-2</v>
      </c>
      <c r="AO310" s="26">
        <f t="shared" si="202"/>
        <v>-3.3122760375165763</v>
      </c>
      <c r="AP310" s="26">
        <f t="shared" si="208"/>
        <v>-5.9013299147182163</v>
      </c>
      <c r="AQ310" s="26">
        <f t="shared" si="209"/>
        <v>-39.516137141829013</v>
      </c>
      <c r="AR310" s="25">
        <f t="shared" si="203"/>
        <v>18.562359853877492</v>
      </c>
      <c r="AS310" s="25">
        <f t="shared" si="204"/>
        <v>-26.946600306339011</v>
      </c>
      <c r="AT310" s="56">
        <f t="shared" si="210"/>
        <v>-15.882844557165958</v>
      </c>
      <c r="AU310" s="57">
        <f t="shared" si="232"/>
        <v>-153.81312152943195</v>
      </c>
      <c r="AV310" s="26">
        <f t="shared" si="233"/>
        <v>5.7251162959087571E-8</v>
      </c>
      <c r="AW310" s="26">
        <f t="shared" si="234"/>
        <v>6.5784356455366516E-3</v>
      </c>
      <c r="AX310" s="27">
        <f t="shared" si="235"/>
        <v>-5.7251163336446235E-8</v>
      </c>
      <c r="AY310" s="26">
        <f t="shared" si="236"/>
        <v>-6.5784356455366516E-3</v>
      </c>
      <c r="AZ310" s="28">
        <f t="shared" si="237"/>
        <v>-3.7735866386361325E-16</v>
      </c>
      <c r="BA310" s="29">
        <f t="shared" si="238"/>
        <v>0</v>
      </c>
      <c r="BB310" s="5">
        <f t="shared" si="211"/>
        <v>-16.458569674408853</v>
      </c>
      <c r="BC310" s="5">
        <f t="shared" si="212"/>
        <v>-176.08495895902502</v>
      </c>
      <c r="BD310" s="5">
        <f t="shared" si="239"/>
        <v>3.9150410409749838</v>
      </c>
      <c r="BE310" s="31"/>
      <c r="BF310" s="40">
        <f t="shared" si="240"/>
        <v>-16</v>
      </c>
      <c r="BG310" s="40">
        <f t="shared" si="241"/>
        <v>-176</v>
      </c>
      <c r="BH310" s="40">
        <f t="shared" si="242"/>
        <v>4</v>
      </c>
      <c r="BL310" s="26">
        <f t="shared" si="205"/>
        <v>-3.6147917177574798E-3</v>
      </c>
      <c r="BM310" s="26">
        <f t="shared" si="206"/>
        <v>-1.6528825410284769</v>
      </c>
      <c r="BO310" s="238" t="str">
        <f t="shared" si="213"/>
        <v>114815.362149694i</v>
      </c>
      <c r="BP310" s="238" t="str">
        <f t="shared" si="214"/>
        <v>0.87628206768039-0.329703669874297i</v>
      </c>
      <c r="BQ310" s="238">
        <f t="shared" si="215"/>
        <v>-0.57211032552513796</v>
      </c>
      <c r="BR310" s="238">
        <f t="shared" si="216"/>
        <v>-20.618954888564577</v>
      </c>
    </row>
    <row r="311" spans="22:70" x14ac:dyDescent="0.3">
      <c r="V311" s="24">
        <v>4.0700000000000198</v>
      </c>
      <c r="W311" s="32">
        <f t="shared" si="217"/>
        <v>117489.75549395839</v>
      </c>
      <c r="X311" s="25">
        <f t="shared" si="207"/>
        <v>31.048525809863797</v>
      </c>
      <c r="Y311" s="26">
        <f t="shared" si="218"/>
        <v>-42.133322657006111</v>
      </c>
      <c r="Z311" s="26">
        <f t="shared" si="219"/>
        <v>-89.551811273207363</v>
      </c>
      <c r="AA311" s="26">
        <f t="shared" si="220"/>
        <v>0.94042574272292234</v>
      </c>
      <c r="AB311" s="26">
        <f t="shared" si="221"/>
        <v>-26.183586910186644</v>
      </c>
      <c r="AC311" s="26">
        <f t="shared" si="222"/>
        <v>1.1453339696037338E-3</v>
      </c>
      <c r="AD311" s="26">
        <f t="shared" si="223"/>
        <v>0.93043706596068887</v>
      </c>
      <c r="AE311" s="26">
        <f t="shared" si="224"/>
        <v>-10.143225770449789</v>
      </c>
      <c r="AF311" s="26">
        <f t="shared" si="225"/>
        <v>-114.80496111743332</v>
      </c>
      <c r="AG311" s="26">
        <f t="shared" si="200"/>
        <v>63.934760580666506</v>
      </c>
      <c r="AH311" s="26">
        <f t="shared" si="226"/>
        <v>-111.3863186890448</v>
      </c>
      <c r="AI311" s="26">
        <f t="shared" si="227"/>
        <v>-89.999845543319154</v>
      </c>
      <c r="AJ311" s="26">
        <f t="shared" si="228"/>
        <v>43.384396510390381</v>
      </c>
      <c r="AK311" s="26">
        <f t="shared" si="229"/>
        <v>89.611933523536379</v>
      </c>
      <c r="AL311" s="27">
        <f t="shared" si="230"/>
        <v>-1.8891551503499366</v>
      </c>
      <c r="AM311" s="26">
        <f t="shared" si="231"/>
        <v>-36.43511087902661</v>
      </c>
      <c r="AN311" s="26">
        <f t="shared" si="201"/>
        <v>-1.5205473993405152E-2</v>
      </c>
      <c r="AO311" s="26">
        <f t="shared" si="202"/>
        <v>-3.3892510437443217</v>
      </c>
      <c r="AP311" s="26">
        <f t="shared" si="208"/>
        <v>-5.9715222223312541</v>
      </c>
      <c r="AQ311" s="26">
        <f t="shared" si="209"/>
        <v>-40.212273942553708</v>
      </c>
      <c r="AR311" s="25">
        <f t="shared" si="203"/>
        <v>18.562359853877492</v>
      </c>
      <c r="AS311" s="25">
        <f t="shared" si="204"/>
        <v>-26.946600306339011</v>
      </c>
      <c r="AT311" s="56">
        <f t="shared" si="210"/>
        <v>-16.114747992781041</v>
      </c>
      <c r="AU311" s="57">
        <f t="shared" si="232"/>
        <v>-155.01723505998703</v>
      </c>
      <c r="AV311" s="26">
        <f t="shared" si="233"/>
        <v>5.9949326119786097E-8</v>
      </c>
      <c r="AW311" s="26">
        <f t="shared" si="234"/>
        <v>6.731667094853502E-3</v>
      </c>
      <c r="AX311" s="27">
        <f t="shared" si="235"/>
        <v>-5.9949326533551633E-8</v>
      </c>
      <c r="AY311" s="26">
        <f t="shared" si="236"/>
        <v>-6.731667094853502E-3</v>
      </c>
      <c r="AZ311" s="28">
        <f t="shared" si="237"/>
        <v>-4.1376553621747707E-16</v>
      </c>
      <c r="BA311" s="29">
        <f t="shared" si="238"/>
        <v>0</v>
      </c>
      <c r="BB311" s="5">
        <f t="shared" si="211"/>
        <v>-16.715832493098738</v>
      </c>
      <c r="BC311" s="5">
        <f t="shared" si="212"/>
        <v>-177.76645023312147</v>
      </c>
      <c r="BD311" s="5">
        <f t="shared" si="239"/>
        <v>2.2335497668785251</v>
      </c>
      <c r="BE311" s="31"/>
      <c r="BF311" s="40">
        <f t="shared" si="240"/>
        <v>-17</v>
      </c>
      <c r="BG311" s="40">
        <f t="shared" si="241"/>
        <v>-178</v>
      </c>
      <c r="BH311" s="40">
        <f t="shared" si="242"/>
        <v>2</v>
      </c>
      <c r="BL311" s="26">
        <f t="shared" si="205"/>
        <v>-3.7850773857387881E-3</v>
      </c>
      <c r="BM311" s="26">
        <f t="shared" si="206"/>
        <v>-1.691361012709274</v>
      </c>
      <c r="BO311" s="238" t="str">
        <f t="shared" si="213"/>
        <v>117489.755493958i</v>
      </c>
      <c r="BP311" s="238" t="str">
        <f t="shared" si="214"/>
        <v>0.871200623841316-0.3354322933592i</v>
      </c>
      <c r="BQ311" s="238">
        <f t="shared" si="215"/>
        <v>-0.59729942293195681</v>
      </c>
      <c r="BR311" s="238">
        <f t="shared" si="216"/>
        <v>-21.05785416042518</v>
      </c>
    </row>
    <row r="312" spans="22:70" x14ac:dyDescent="0.3">
      <c r="V312" s="24">
        <v>4.0800000000000196</v>
      </c>
      <c r="W312" s="30">
        <f t="shared" si="217"/>
        <v>120226.44346174685</v>
      </c>
      <c r="X312" s="25">
        <f t="shared" si="207"/>
        <v>31.048525809863797</v>
      </c>
      <c r="Y312" s="26">
        <f t="shared" si="218"/>
        <v>-42.333310696853985</v>
      </c>
      <c r="Z312" s="26">
        <f t="shared" si="219"/>
        <v>-89.562012892100924</v>
      </c>
      <c r="AA312" s="26">
        <f t="shared" si="220"/>
        <v>0.98009467372668735</v>
      </c>
      <c r="AB312" s="26">
        <f t="shared" si="221"/>
        <v>-26.709643934892426</v>
      </c>
      <c r="AC312" s="26">
        <f t="shared" si="222"/>
        <v>1.199304444289995E-3</v>
      </c>
      <c r="AD312" s="26">
        <f t="shared" si="223"/>
        <v>0.9521057852150776</v>
      </c>
      <c r="AE312" s="26">
        <f t="shared" si="224"/>
        <v>-10.30349090881921</v>
      </c>
      <c r="AF312" s="26">
        <f t="shared" si="225"/>
        <v>-115.31955104177827</v>
      </c>
      <c r="AG312" s="26">
        <f t="shared" si="200"/>
        <v>63.934760580666506</v>
      </c>
      <c r="AH312" s="26">
        <f t="shared" si="226"/>
        <v>-111.58631868904337</v>
      </c>
      <c r="AI312" s="26">
        <f t="shared" si="227"/>
        <v>-89.999849059182452</v>
      </c>
      <c r="AJ312" s="26">
        <f t="shared" si="228"/>
        <v>43.584387543762048</v>
      </c>
      <c r="AK312" s="26">
        <f t="shared" si="229"/>
        <v>89.620766733999403</v>
      </c>
      <c r="AL312" s="27">
        <f t="shared" si="230"/>
        <v>-1.9607575462408031</v>
      </c>
      <c r="AM312" s="26">
        <f t="shared" si="231"/>
        <v>-37.067582391189731</v>
      </c>
      <c r="AN312" s="26">
        <f t="shared" si="201"/>
        <v>-1.5920773961204837E-2</v>
      </c>
      <c r="AO312" s="26">
        <f t="shared" si="202"/>
        <v>-3.4680063478848209</v>
      </c>
      <c r="AP312" s="26">
        <f t="shared" si="208"/>
        <v>-6.0438488848168204</v>
      </c>
      <c r="AQ312" s="26">
        <f t="shared" si="209"/>
        <v>-40.914671064257604</v>
      </c>
      <c r="AR312" s="25">
        <f t="shared" si="203"/>
        <v>18.562359853877492</v>
      </c>
      <c r="AS312" s="25">
        <f t="shared" si="204"/>
        <v>-26.946600306339011</v>
      </c>
      <c r="AT312" s="56">
        <f t="shared" si="210"/>
        <v>-16.347339793636031</v>
      </c>
      <c r="AU312" s="57">
        <f t="shared" si="232"/>
        <v>-156.23422210603587</v>
      </c>
      <c r="AV312" s="26">
        <f t="shared" si="233"/>
        <v>6.2774651284432905E-8</v>
      </c>
      <c r="AW312" s="26">
        <f t="shared" si="234"/>
        <v>6.888467763036755E-3</v>
      </c>
      <c r="AX312" s="27">
        <f t="shared" si="235"/>
        <v>-6.2774651738117794E-8</v>
      </c>
      <c r="AY312" s="26">
        <f t="shared" si="236"/>
        <v>-6.888467763036755E-3</v>
      </c>
      <c r="AZ312" s="28">
        <f t="shared" si="237"/>
        <v>-4.5368488876748196E-16</v>
      </c>
      <c r="BA312" s="29">
        <f t="shared" si="238"/>
        <v>0</v>
      </c>
      <c r="BB312" s="5">
        <f t="shared" si="211"/>
        <v>-16.974823166357545</v>
      </c>
      <c r="BC312" s="5">
        <f t="shared" si="212"/>
        <v>-179.4692899425053</v>
      </c>
      <c r="BD312" s="5">
        <f t="shared" si="239"/>
        <v>0.53071005749470146</v>
      </c>
      <c r="BE312" s="41"/>
      <c r="BF312" s="40">
        <f t="shared" si="240"/>
        <v>-17</v>
      </c>
      <c r="BG312" s="40">
        <f t="shared" si="241"/>
        <v>-179</v>
      </c>
      <c r="BH312" s="40">
        <f t="shared" si="242"/>
        <v>1</v>
      </c>
      <c r="BL312" s="26">
        <f t="shared" si="205"/>
        <v>-3.963381214018717E-3</v>
      </c>
      <c r="BM312" s="26">
        <f t="shared" si="206"/>
        <v>-1.7307341830839431</v>
      </c>
      <c r="BO312" s="238" t="str">
        <f t="shared" si="213"/>
        <v>120226.443461747i</v>
      </c>
      <c r="BP312" s="238" t="str">
        <f t="shared" si="214"/>
        <v>0.86594231371433-0.34117941061916i</v>
      </c>
      <c r="BQ312" s="238">
        <f t="shared" si="215"/>
        <v>-0.62351999150749637</v>
      </c>
      <c r="BR312" s="238">
        <f t="shared" si="216"/>
        <v>-21.504333653385476</v>
      </c>
    </row>
    <row r="313" spans="22:70" x14ac:dyDescent="0.3">
      <c r="V313" s="24">
        <v>4.0900000000000203</v>
      </c>
      <c r="W313" s="32">
        <f t="shared" si="217"/>
        <v>123026.87708124405</v>
      </c>
      <c r="X313" s="25">
        <f t="shared" si="207"/>
        <v>31.048525809863797</v>
      </c>
      <c r="Y313" s="26">
        <f t="shared" si="218"/>
        <v>-42.533299274966645</v>
      </c>
      <c r="Z313" s="26">
        <f t="shared" si="219"/>
        <v>-89.571982320632614</v>
      </c>
      <c r="AA313" s="26">
        <f t="shared" si="220"/>
        <v>1.0212484079854582</v>
      </c>
      <c r="AB313" s="26">
        <f t="shared" si="221"/>
        <v>-27.242968835177667</v>
      </c>
      <c r="AC313" s="26">
        <f t="shared" si="222"/>
        <v>1.2558177502398388E-3</v>
      </c>
      <c r="AD313" s="26">
        <f t="shared" si="223"/>
        <v>0.97427895176209645</v>
      </c>
      <c r="AE313" s="26">
        <f t="shared" si="224"/>
        <v>-10.462269239367149</v>
      </c>
      <c r="AF313" s="26">
        <f t="shared" si="225"/>
        <v>-115.84067220404818</v>
      </c>
      <c r="AG313" s="26">
        <f t="shared" si="200"/>
        <v>63.934760580666506</v>
      </c>
      <c r="AH313" s="26">
        <f t="shared" si="226"/>
        <v>-111.78631868904203</v>
      </c>
      <c r="AI313" s="26">
        <f t="shared" si="227"/>
        <v>-89.99985249501492</v>
      </c>
      <c r="AJ313" s="26">
        <f t="shared" si="228"/>
        <v>43.784378980681197</v>
      </c>
      <c r="AK313" s="26">
        <f t="shared" si="229"/>
        <v>89.629398893464128</v>
      </c>
      <c r="AL313" s="27">
        <f t="shared" si="230"/>
        <v>-2.0344903077101364</v>
      </c>
      <c r="AM313" s="26">
        <f t="shared" si="231"/>
        <v>-37.704047092755019</v>
      </c>
      <c r="AN313" s="26">
        <f t="shared" si="201"/>
        <v>-1.6669658727308571E-2</v>
      </c>
      <c r="AO313" s="26">
        <f t="shared" si="202"/>
        <v>-3.5485825159941689</v>
      </c>
      <c r="AP313" s="26">
        <f t="shared" si="208"/>
        <v>-6.1183390941317759</v>
      </c>
      <c r="AQ313" s="26">
        <f t="shared" si="209"/>
        <v>-41.623083210299981</v>
      </c>
      <c r="AR313" s="25">
        <f t="shared" si="203"/>
        <v>18.562359853877492</v>
      </c>
      <c r="AS313" s="25">
        <f t="shared" si="204"/>
        <v>-26.946600306339011</v>
      </c>
      <c r="AT313" s="56">
        <f t="shared" si="210"/>
        <v>-16.580608333498926</v>
      </c>
      <c r="AU313" s="57">
        <f t="shared" si="232"/>
        <v>-157.46375541434816</v>
      </c>
      <c r="AV313" s="26">
        <f t="shared" si="233"/>
        <v>6.5733128855080791E-8</v>
      </c>
      <c r="AW313" s="26">
        <f t="shared" si="234"/>
        <v>7.0489207878667946E-3</v>
      </c>
      <c r="AX313" s="27">
        <f t="shared" si="235"/>
        <v>-6.5733128388208896E-8</v>
      </c>
      <c r="AY313" s="26">
        <f t="shared" si="236"/>
        <v>-7.0489207878667946E-3</v>
      </c>
      <c r="AZ313" s="28">
        <f t="shared" si="237"/>
        <v>4.6687189473703093E-16</v>
      </c>
      <c r="BA313" s="29">
        <f t="shared" si="238"/>
        <v>0</v>
      </c>
      <c r="BB313" s="5">
        <f t="shared" si="211"/>
        <v>-17.235566089091243</v>
      </c>
      <c r="BC313" s="5">
        <f t="shared" si="212"/>
        <v>-181.19319310348109</v>
      </c>
      <c r="BD313" s="5">
        <f t="shared" si="239"/>
        <v>-1.193193103481093</v>
      </c>
      <c r="BE313" s="31"/>
      <c r="BF313" s="40">
        <f t="shared" si="240"/>
        <v>-17</v>
      </c>
      <c r="BG313" s="40">
        <f t="shared" si="241"/>
        <v>-181</v>
      </c>
      <c r="BH313" s="40">
        <f t="shared" si="242"/>
        <v>-1</v>
      </c>
      <c r="BL313" s="26">
        <f t="shared" si="205"/>
        <v>-4.1500803971011415E-3</v>
      </c>
      <c r="BM313" s="26">
        <f t="shared" si="206"/>
        <v>-1.7710227794972804</v>
      </c>
      <c r="BO313" s="238" t="str">
        <f t="shared" si="213"/>
        <v>123026.877081244i</v>
      </c>
      <c r="BP313" s="238" t="str">
        <f t="shared" si="214"/>
        <v>0.860503609928901-0.346939738060988i</v>
      </c>
      <c r="BQ313" s="238">
        <f t="shared" si="215"/>
        <v>-0.65080767519521832</v>
      </c>
      <c r="BR313" s="238">
        <f t="shared" si="216"/>
        <v>-21.95841490963565</v>
      </c>
    </row>
    <row r="314" spans="22:70" x14ac:dyDescent="0.3">
      <c r="V314" s="24">
        <v>4.1000000000000201</v>
      </c>
      <c r="W314" s="32">
        <f t="shared" si="217"/>
        <v>125892.54117942275</v>
      </c>
      <c r="X314" s="25">
        <f t="shared" si="207"/>
        <v>31.048525809863797</v>
      </c>
      <c r="Y314" s="26">
        <f t="shared" si="218"/>
        <v>-42.733288367120856</v>
      </c>
      <c r="Z314" s="26">
        <f t="shared" si="219"/>
        <v>-89.581724842309299</v>
      </c>
      <c r="AA314" s="26">
        <f t="shared" si="220"/>
        <v>1.0639277262430293</v>
      </c>
      <c r="AB314" s="26">
        <f t="shared" si="221"/>
        <v>-27.783474659615603</v>
      </c>
      <c r="AC314" s="26">
        <f t="shared" si="222"/>
        <v>1.3149936580593758E-3</v>
      </c>
      <c r="AD314" s="26">
        <f t="shared" si="223"/>
        <v>0.99696829552679467</v>
      </c>
      <c r="AE314" s="26">
        <f t="shared" si="224"/>
        <v>-10.61951983735597</v>
      </c>
      <c r="AF314" s="26">
        <f t="shared" si="225"/>
        <v>-116.36823120639811</v>
      </c>
      <c r="AG314" s="26">
        <f t="shared" si="200"/>
        <v>63.934760580666506</v>
      </c>
      <c r="AH314" s="26">
        <f t="shared" si="226"/>
        <v>-111.98631868904073</v>
      </c>
      <c r="AI314" s="26">
        <f t="shared" si="227"/>
        <v>-89.999855852638319</v>
      </c>
      <c r="AJ314" s="26">
        <f t="shared" si="228"/>
        <v>43.984370802986696</v>
      </c>
      <c r="AK314" s="26">
        <f t="shared" si="229"/>
        <v>89.637834577247361</v>
      </c>
      <c r="AL314" s="27">
        <f t="shared" si="230"/>
        <v>-2.1103793548058594</v>
      </c>
      <c r="AM314" s="26">
        <f t="shared" si="231"/>
        <v>-38.344214171596406</v>
      </c>
      <c r="AN314" s="26">
        <f t="shared" si="201"/>
        <v>-1.745369896183295E-2</v>
      </c>
      <c r="AO314" s="26">
        <f t="shared" si="202"/>
        <v>-3.6310209950374013</v>
      </c>
      <c r="AP314" s="26">
        <f t="shared" si="208"/>
        <v>-6.1950203591552198</v>
      </c>
      <c r="AQ314" s="26">
        <f t="shared" si="209"/>
        <v>-42.337256442024767</v>
      </c>
      <c r="AR314" s="25">
        <f t="shared" si="203"/>
        <v>18.562359853877492</v>
      </c>
      <c r="AS314" s="25">
        <f t="shared" si="204"/>
        <v>-26.946600306339011</v>
      </c>
      <c r="AT314" s="56">
        <f t="shared" si="210"/>
        <v>-16.814540196511189</v>
      </c>
      <c r="AU314" s="57">
        <f t="shared" si="232"/>
        <v>-158.70548764842289</v>
      </c>
      <c r="AV314" s="26">
        <f t="shared" si="233"/>
        <v>6.8831036603351204E-8</v>
      </c>
      <c r="AW314" s="26">
        <f t="shared" si="234"/>
        <v>7.2131112436511413E-3</v>
      </c>
      <c r="AX314" s="27">
        <f t="shared" si="235"/>
        <v>-6.8831036184472937E-8</v>
      </c>
      <c r="AY314" s="26">
        <f t="shared" si="236"/>
        <v>-7.2131112436511413E-3</v>
      </c>
      <c r="AZ314" s="28">
        <f t="shared" si="237"/>
        <v>4.1887826679177343E-16</v>
      </c>
      <c r="BA314" s="29">
        <f t="shared" si="238"/>
        <v>0</v>
      </c>
      <c r="BB314" s="5">
        <f t="shared" si="211"/>
        <v>-17.498084573543085</v>
      </c>
      <c r="BC314" s="5">
        <f t="shared" si="212"/>
        <v>-182.93784798861677</v>
      </c>
      <c r="BD314" s="5">
        <f t="shared" si="239"/>
        <v>-2.9378479886167668</v>
      </c>
      <c r="BE314" s="31"/>
      <c r="BF314" s="40">
        <f t="shared" si="240"/>
        <v>-17</v>
      </c>
      <c r="BG314" s="40">
        <f t="shared" si="241"/>
        <v>-183</v>
      </c>
      <c r="BH314" s="40">
        <f t="shared" si="242"/>
        <v>-3</v>
      </c>
      <c r="BL314" s="26">
        <f t="shared" si="205"/>
        <v>-4.3455698396651053E-3</v>
      </c>
      <c r="BM314" s="26">
        <f t="shared" si="206"/>
        <v>-1.8122480040408857</v>
      </c>
      <c r="BO314" s="238" t="str">
        <f t="shared" si="213"/>
        <v>125892.541179423i</v>
      </c>
      <c r="BP314" s="238" t="str">
        <f t="shared" si="214"/>
        <v>0.854881134571202-0.352707693631979i</v>
      </c>
      <c r="BQ314" s="238">
        <f t="shared" si="215"/>
        <v>-0.67919880719223402</v>
      </c>
      <c r="BR314" s="238">
        <f t="shared" si="216"/>
        <v>-22.420112336152986</v>
      </c>
    </row>
    <row r="315" spans="22:70" x14ac:dyDescent="0.3">
      <c r="V315" s="24">
        <v>4.1100000000000199</v>
      </c>
      <c r="W315" s="30">
        <f t="shared" si="217"/>
        <v>128824.95516931932</v>
      </c>
      <c r="X315" s="25">
        <f t="shared" si="207"/>
        <v>31.048525809863797</v>
      </c>
      <c r="Y315" s="26">
        <f t="shared" si="218"/>
        <v>-42.93327795018341</v>
      </c>
      <c r="Z315" s="26">
        <f t="shared" si="219"/>
        <v>-89.591245620490156</v>
      </c>
      <c r="AA315" s="26">
        <f t="shared" si="220"/>
        <v>1.1081734284386719</v>
      </c>
      <c r="AB315" s="26">
        <f t="shared" si="221"/>
        <v>-28.331063132210723</v>
      </c>
      <c r="AC315" s="26">
        <f t="shared" si="222"/>
        <v>1.3769575762953327E-3</v>
      </c>
      <c r="AD315" s="26">
        <f t="shared" si="223"/>
        <v>1.0201858182182779</v>
      </c>
      <c r="AE315" s="26">
        <f t="shared" si="224"/>
        <v>-10.775201754304645</v>
      </c>
      <c r="AF315" s="26">
        <f t="shared" si="225"/>
        <v>-116.90212293448259</v>
      </c>
      <c r="AG315" s="26">
        <f t="shared" si="200"/>
        <v>63.934760580666506</v>
      </c>
      <c r="AH315" s="26">
        <f t="shared" si="226"/>
        <v>-112.18631868903948</v>
      </c>
      <c r="AI315" s="26">
        <f t="shared" si="227"/>
        <v>-89.999859133832857</v>
      </c>
      <c r="AJ315" s="26">
        <f t="shared" si="228"/>
        <v>44.184362993334688</v>
      </c>
      <c r="AK315" s="26">
        <f t="shared" si="229"/>
        <v>89.64607825659661</v>
      </c>
      <c r="AL315" s="27">
        <f t="shared" si="230"/>
        <v>-2.1884487572270115</v>
      </c>
      <c r="AM315" s="26">
        <f t="shared" si="231"/>
        <v>-38.987783755138125</v>
      </c>
      <c r="AN315" s="26">
        <f t="shared" si="201"/>
        <v>-1.827453819480885E-2</v>
      </c>
      <c r="AO315" s="26">
        <f t="shared" si="202"/>
        <v>-3.7153641288964998</v>
      </c>
      <c r="AP315" s="26">
        <f t="shared" si="208"/>
        <v>-6.2739184104601078</v>
      </c>
      <c r="AQ315" s="26">
        <f t="shared" si="209"/>
        <v>-43.056928761270868</v>
      </c>
      <c r="AR315" s="25">
        <f t="shared" si="203"/>
        <v>18.562359853877492</v>
      </c>
      <c r="AS315" s="25">
        <f t="shared" si="204"/>
        <v>-26.946600306339011</v>
      </c>
      <c r="AT315" s="56">
        <f t="shared" si="210"/>
        <v>-17.049120164764751</v>
      </c>
      <c r="AU315" s="57">
        <f t="shared" si="232"/>
        <v>-159.95905169575346</v>
      </c>
      <c r="AV315" s="26">
        <f t="shared" si="233"/>
        <v>7.2074943527742627E-8</v>
      </c>
      <c r="AW315" s="26">
        <f t="shared" si="234"/>
        <v>7.3811261863319672E-3</v>
      </c>
      <c r="AX315" s="27">
        <f t="shared" si="235"/>
        <v>-7.2074943161488334E-8</v>
      </c>
      <c r="AY315" s="26">
        <f t="shared" si="236"/>
        <v>-7.3811261863319672E-3</v>
      </c>
      <c r="AZ315" s="28">
        <f t="shared" si="237"/>
        <v>3.6625429353568089E-16</v>
      </c>
      <c r="BA315" s="29">
        <f t="shared" si="238"/>
        <v>0</v>
      </c>
      <c r="BB315" s="5">
        <f t="shared" si="211"/>
        <v>-17.762400805774931</v>
      </c>
      <c r="BC315" s="5">
        <f t="shared" si="212"/>
        <v>-184.70291605122668</v>
      </c>
      <c r="BD315" s="5">
        <f t="shared" si="239"/>
        <v>-4.7029160512266799</v>
      </c>
      <c r="BE315" s="41"/>
      <c r="BF315" s="40">
        <f t="shared" si="240"/>
        <v>-18</v>
      </c>
      <c r="BG315" s="40">
        <f t="shared" si="241"/>
        <v>-185</v>
      </c>
      <c r="BH315" s="40">
        <f t="shared" si="242"/>
        <v>-5</v>
      </c>
      <c r="BL315" s="26">
        <f t="shared" si="205"/>
        <v>-4.5502629848270856E-3</v>
      </c>
      <c r="BM315" s="26">
        <f t="shared" si="206"/>
        <v>-1.8544315440374197</v>
      </c>
      <c r="BO315" s="238" t="str">
        <f t="shared" si="213"/>
        <v>128824.955169319i</v>
      </c>
      <c r="BP315" s="238" t="str">
        <f t="shared" si="214"/>
        <v>0.849071680422342-0.358477395834614i</v>
      </c>
      <c r="BQ315" s="238">
        <f t="shared" si="215"/>
        <v>-0.70873037802535066</v>
      </c>
      <c r="BR315" s="238">
        <f t="shared" si="216"/>
        <v>-22.8894328114358</v>
      </c>
    </row>
    <row r="316" spans="22:70" x14ac:dyDescent="0.3">
      <c r="V316" s="24">
        <v>4.1200000000000196</v>
      </c>
      <c r="W316" s="32">
        <f t="shared" si="217"/>
        <v>131825.67385564678</v>
      </c>
      <c r="X316" s="25">
        <f t="shared" si="207"/>
        <v>31.048525809863797</v>
      </c>
      <c r="Y316" s="26">
        <f t="shared" si="218"/>
        <v>-43.133268002062067</v>
      </c>
      <c r="Z316" s="26">
        <f t="shared" si="219"/>
        <v>-89.600549701113493</v>
      </c>
      <c r="AA316" s="26">
        <f t="shared" si="220"/>
        <v>1.1540262459652726</v>
      </c>
      <c r="AB316" s="26">
        <f t="shared" si="221"/>
        <v>-28.885624408570436</v>
      </c>
      <c r="AC316" s="26">
        <f t="shared" si="222"/>
        <v>1.4418408164809475E-3</v>
      </c>
      <c r="AD316" s="26">
        <f t="shared" si="223"/>
        <v>1.043943799557429</v>
      </c>
      <c r="AE316" s="26">
        <f t="shared" si="224"/>
        <v>-10.929274105416516</v>
      </c>
      <c r="AF316" s="26">
        <f t="shared" si="225"/>
        <v>-117.4422303101265</v>
      </c>
      <c r="AG316" s="26">
        <f t="shared" si="200"/>
        <v>63.934760580666506</v>
      </c>
      <c r="AH316" s="26">
        <f t="shared" si="226"/>
        <v>-112.3863186890383</v>
      </c>
      <c r="AI316" s="26">
        <f t="shared" si="227"/>
        <v>-89.999862340338296</v>
      </c>
      <c r="AJ316" s="26">
        <f t="shared" si="228"/>
        <v>44.384355535161824</v>
      </c>
      <c r="AK316" s="26">
        <f t="shared" si="229"/>
        <v>89.654134301053759</v>
      </c>
      <c r="AL316" s="27">
        <f t="shared" si="230"/>
        <v>-2.2687206412437773</v>
      </c>
      <c r="AM316" s="26">
        <f t="shared" si="231"/>
        <v>-39.634447531250451</v>
      </c>
      <c r="AN316" s="26">
        <f t="shared" si="201"/>
        <v>-1.9133896138744732E-2</v>
      </c>
      <c r="AO316" s="26">
        <f t="shared" si="202"/>
        <v>-3.8016551744365925</v>
      </c>
      <c r="AP316" s="26">
        <f t="shared" si="208"/>
        <v>-6.3550571105924973</v>
      </c>
      <c r="AQ316" s="26">
        <f t="shared" si="209"/>
        <v>-43.781830744971579</v>
      </c>
      <c r="AR316" s="25">
        <f t="shared" si="203"/>
        <v>18.562359853877492</v>
      </c>
      <c r="AS316" s="25">
        <f t="shared" si="204"/>
        <v>-26.946600306339011</v>
      </c>
      <c r="AT316" s="56">
        <f t="shared" si="210"/>
        <v>-17.284331216009015</v>
      </c>
      <c r="AU316" s="57">
        <f t="shared" si="232"/>
        <v>-161.22406105509808</v>
      </c>
      <c r="AV316" s="26">
        <f t="shared" si="233"/>
        <v>7.5471731068833013E-8</v>
      </c>
      <c r="AW316" s="26">
        <f t="shared" si="234"/>
        <v>7.5530546996442904E-3</v>
      </c>
      <c r="AX316" s="27">
        <f t="shared" si="235"/>
        <v>-7.5471730760279729E-8</v>
      </c>
      <c r="AY316" s="26">
        <f t="shared" si="236"/>
        <v>-7.5530546996442904E-3</v>
      </c>
      <c r="AZ316" s="28">
        <f t="shared" si="237"/>
        <v>3.0855328420308488E-16</v>
      </c>
      <c r="BA316" s="29">
        <f t="shared" si="238"/>
        <v>0</v>
      </c>
      <c r="BB316" s="5">
        <f t="shared" si="211"/>
        <v>-18.02853580799454</v>
      </c>
      <c r="BC316" s="5">
        <f t="shared" si="212"/>
        <v>-186.48803192969601</v>
      </c>
      <c r="BD316" s="5">
        <f t="shared" si="239"/>
        <v>-6.4880319296960067</v>
      </c>
      <c r="BE316" s="31"/>
      <c r="BF316" s="40">
        <f t="shared" si="240"/>
        <v>-18</v>
      </c>
      <c r="BG316" s="40">
        <f t="shared" si="241"/>
        <v>-186</v>
      </c>
      <c r="BH316" s="40">
        <f t="shared" si="242"/>
        <v>-6</v>
      </c>
      <c r="BL316" s="26">
        <f t="shared" si="205"/>
        <v>-4.7645926808168393E-3</v>
      </c>
      <c r="BM316" s="26">
        <f t="shared" si="206"/>
        <v>-1.89759558272826</v>
      </c>
      <c r="BO316" s="238" t="str">
        <f t="shared" si="213"/>
        <v>131825.673855647i</v>
      </c>
      <c r="BP316" s="238" t="str">
        <f t="shared" si="214"/>
        <v>0.843072233037072-0.364242664160563i</v>
      </c>
      <c r="BQ316" s="238">
        <f t="shared" si="215"/>
        <v>-0.73943999930470827</v>
      </c>
      <c r="BR316" s="238">
        <f t="shared" si="216"/>
        <v>-23.366375291869662</v>
      </c>
    </row>
    <row r="317" spans="22:70" x14ac:dyDescent="0.3">
      <c r="V317" s="24">
        <v>4.1300000000000203</v>
      </c>
      <c r="W317" s="32">
        <f t="shared" si="217"/>
        <v>134896.28825917176</v>
      </c>
      <c r="X317" s="25">
        <f t="shared" si="207"/>
        <v>31.048525809863797</v>
      </c>
      <c r="Y317" s="26">
        <f t="shared" si="218"/>
        <v>-43.33325850165869</v>
      </c>
      <c r="Z317" s="26">
        <f t="shared" si="219"/>
        <v>-89.609642015362112</v>
      </c>
      <c r="AA317" s="26">
        <f t="shared" si="220"/>
        <v>1.2015267494928068</v>
      </c>
      <c r="AB317" s="26">
        <f t="shared" si="221"/>
        <v>-29.447036863367483</v>
      </c>
      <c r="AC317" s="26">
        <f t="shared" si="222"/>
        <v>1.5097808706303825E-3</v>
      </c>
      <c r="AD317" s="26">
        <f t="shared" si="223"/>
        <v>1.0682548036423378</v>
      </c>
      <c r="AE317" s="26">
        <f t="shared" si="224"/>
        <v>-11.081696161431456</v>
      </c>
      <c r="AF317" s="26">
        <f t="shared" si="225"/>
        <v>-117.98842407508727</v>
      </c>
      <c r="AG317" s="26">
        <f t="shared" si="200"/>
        <v>63.934760580666506</v>
      </c>
      <c r="AH317" s="26">
        <f t="shared" si="226"/>
        <v>-112.58631868903718</v>
      </c>
      <c r="AI317" s="26">
        <f t="shared" si="227"/>
        <v>-89.999865473854754</v>
      </c>
      <c r="AJ317" s="26">
        <f t="shared" si="228"/>
        <v>44.584348412650094</v>
      </c>
      <c r="AK317" s="26">
        <f t="shared" si="229"/>
        <v>89.662006980765355</v>
      </c>
      <c r="AL317" s="27">
        <f t="shared" si="230"/>
        <v>-2.3512151027239963</v>
      </c>
      <c r="AM317" s="26">
        <f t="shared" si="231"/>
        <v>-40.283889418564172</v>
      </c>
      <c r="AN317" s="26">
        <f t="shared" si="201"/>
        <v>-2.0033572157211986E-2</v>
      </c>
      <c r="AO317" s="26">
        <f t="shared" si="202"/>
        <v>-3.8899383176101399</v>
      </c>
      <c r="AP317" s="26">
        <f t="shared" si="208"/>
        <v>-6.4384583706017935</v>
      </c>
      <c r="AQ317" s="26">
        <f t="shared" si="209"/>
        <v>-44.511686229263709</v>
      </c>
      <c r="AR317" s="25">
        <f t="shared" si="203"/>
        <v>18.562359853877492</v>
      </c>
      <c r="AS317" s="25">
        <f t="shared" si="204"/>
        <v>-26.946600306339011</v>
      </c>
      <c r="AT317" s="56">
        <f t="shared" si="210"/>
        <v>-17.520154532033249</v>
      </c>
      <c r="AU317" s="57">
        <f t="shared" si="232"/>
        <v>-162.50011030435098</v>
      </c>
      <c r="AV317" s="26">
        <f t="shared" si="233"/>
        <v>7.9028602752552614E-8</v>
      </c>
      <c r="AW317" s="26">
        <f t="shared" si="234"/>
        <v>7.7289879423492148E-3</v>
      </c>
      <c r="AX317" s="27">
        <f t="shared" si="235"/>
        <v>-7.9028602507267225E-8</v>
      </c>
      <c r="AY317" s="26">
        <f t="shared" si="236"/>
        <v>-7.7289879423492148E-3</v>
      </c>
      <c r="AZ317" s="28">
        <f t="shared" si="237"/>
        <v>2.4528538905267639E-16</v>
      </c>
      <c r="BA317" s="29">
        <f t="shared" si="238"/>
        <v>0</v>
      </c>
      <c r="BB317" s="5">
        <f t="shared" si="211"/>
        <v>-18.296509407115675</v>
      </c>
      <c r="BC317" s="5">
        <f t="shared" si="212"/>
        <v>-188.29280353419276</v>
      </c>
      <c r="BD317" s="5">
        <f t="shared" si="239"/>
        <v>-8.2928035341927568</v>
      </c>
      <c r="BE317" s="31"/>
      <c r="BF317" s="40">
        <f t="shared" si="240"/>
        <v>-18</v>
      </c>
      <c r="BG317" s="40">
        <f t="shared" si="241"/>
        <v>-188</v>
      </c>
      <c r="BH317" s="40">
        <f t="shared" si="242"/>
        <v>-8</v>
      </c>
      <c r="BL317" s="26">
        <f t="shared" si="205"/>
        <v>-4.9890120878291928E-3</v>
      </c>
      <c r="BM317" s="26">
        <f t="shared" si="206"/>
        <v>-1.9417628101663962</v>
      </c>
      <c r="BO317" s="238" t="str">
        <f t="shared" si="213"/>
        <v>134896.288259172i</v>
      </c>
      <c r="BP317" s="238" t="str">
        <f t="shared" si="214"/>
        <v>0.836879993583976-0.369997021071666i</v>
      </c>
      <c r="BQ317" s="238">
        <f t="shared" si="215"/>
        <v>-0.77136586299459653</v>
      </c>
      <c r="BR317" s="238">
        <f t="shared" si="216"/>
        <v>-23.850930419675361</v>
      </c>
    </row>
    <row r="318" spans="22:70" x14ac:dyDescent="0.3">
      <c r="V318" s="24">
        <v>4.1400000000000201</v>
      </c>
      <c r="W318" s="30">
        <f t="shared" si="217"/>
        <v>138038.42646029504</v>
      </c>
      <c r="X318" s="25">
        <f t="shared" si="207"/>
        <v>31.048525809863797</v>
      </c>
      <c r="Y318" s="26">
        <f t="shared" si="218"/>
        <v>-43.533249428824483</v>
      </c>
      <c r="Z318" s="26">
        <f t="shared" si="219"/>
        <v>-89.618527382268582</v>
      </c>
      <c r="AA318" s="26">
        <f t="shared" si="220"/>
        <v>1.2507152526046976</v>
      </c>
      <c r="AB318" s="26">
        <f t="shared" si="221"/>
        <v>-30.015166912254731</v>
      </c>
      <c r="AC318" s="26">
        <f t="shared" si="222"/>
        <v>1.5809217017505384E-3</v>
      </c>
      <c r="AD318" s="26">
        <f t="shared" si="223"/>
        <v>1.0931316854541344</v>
      </c>
      <c r="AE318" s="26">
        <f t="shared" si="224"/>
        <v>-11.232427444654238</v>
      </c>
      <c r="AF318" s="26">
        <f t="shared" si="225"/>
        <v>-118.54056260906917</v>
      </c>
      <c r="AG318" s="26">
        <f t="shared" si="200"/>
        <v>63.934760580666506</v>
      </c>
      <c r="AH318" s="26">
        <f t="shared" si="226"/>
        <v>-112.78631868903611</v>
      </c>
      <c r="AI318" s="26">
        <f t="shared" si="227"/>
        <v>-89.999868536043678</v>
      </c>
      <c r="AJ318" s="26">
        <f t="shared" si="228"/>
        <v>44.784341610693275</v>
      </c>
      <c r="AK318" s="26">
        <f t="shared" si="229"/>
        <v>89.669700468740643</v>
      </c>
      <c r="AL318" s="27">
        <f t="shared" si="230"/>
        <v>-2.4359501269712251</v>
      </c>
      <c r="AM318" s="26">
        <f t="shared" si="231"/>
        <v>-40.93578628312801</v>
      </c>
      <c r="AN318" s="26">
        <f t="shared" si="201"/>
        <v>-2.0975448885315887E-2</v>
      </c>
      <c r="AO318" s="26">
        <f t="shared" si="202"/>
        <v>-3.9802586895770964</v>
      </c>
      <c r="AP318" s="26">
        <f t="shared" si="208"/>
        <v>-6.5241420735328672</v>
      </c>
      <c r="AQ318" s="26">
        <f t="shared" si="209"/>
        <v>-45.246213040008143</v>
      </c>
      <c r="AR318" s="25">
        <f t="shared" si="203"/>
        <v>18.562359853877492</v>
      </c>
      <c r="AS318" s="25">
        <f t="shared" si="204"/>
        <v>-26.946600306339011</v>
      </c>
      <c r="AT318" s="56">
        <f t="shared" si="210"/>
        <v>-17.756569518187106</v>
      </c>
      <c r="AU318" s="57">
        <f t="shared" si="232"/>
        <v>-163.7867756490773</v>
      </c>
      <c r="AV318" s="26">
        <f t="shared" si="233"/>
        <v>8.2753107334041013E-8</v>
      </c>
      <c r="AW318" s="26">
        <f t="shared" si="234"/>
        <v>7.9090191965674756E-3</v>
      </c>
      <c r="AX318" s="27">
        <f t="shared" si="235"/>
        <v>-8.2753107158127529E-8</v>
      </c>
      <c r="AY318" s="26">
        <f t="shared" si="236"/>
        <v>-7.9090191965674756E-3</v>
      </c>
      <c r="AZ318" s="28">
        <f t="shared" si="237"/>
        <v>1.759134833167778E-16</v>
      </c>
      <c r="BA318" s="29">
        <f t="shared" si="238"/>
        <v>0</v>
      </c>
      <c r="BB318" s="5">
        <f t="shared" si="211"/>
        <v>-18.566340209872944</v>
      </c>
      <c r="BC318" s="5">
        <f t="shared" si="212"/>
        <v>-190.11681221795627</v>
      </c>
      <c r="BD318" s="5">
        <f t="shared" si="239"/>
        <v>-10.116812217956266</v>
      </c>
      <c r="BE318" s="41"/>
      <c r="BF318" s="40">
        <f t="shared" si="240"/>
        <v>-19</v>
      </c>
      <c r="BG318" s="40">
        <f t="shared" si="241"/>
        <v>-190</v>
      </c>
      <c r="BH318" s="40">
        <f t="shared" si="242"/>
        <v>-10</v>
      </c>
      <c r="BL318" s="26">
        <f t="shared" si="205"/>
        <v>-5.2239956268678375E-3</v>
      </c>
      <c r="BM318" s="26">
        <f t="shared" si="206"/>
        <v>-1.9869564343162871</v>
      </c>
      <c r="BO318" s="238" t="str">
        <f t="shared" si="213"/>
        <v>138038.426460295i</v>
      </c>
      <c r="BP318" s="238" t="str">
        <f t="shared" si="214"/>
        <v>0.830492402352416-0.375733695654312i</v>
      </c>
      <c r="BQ318" s="238">
        <f t="shared" si="215"/>
        <v>-0.80454669605897178</v>
      </c>
      <c r="BR318" s="238">
        <f t="shared" si="216"/>
        <v>-24.343080134562676</v>
      </c>
    </row>
    <row r="319" spans="22:70" x14ac:dyDescent="0.3">
      <c r="V319" s="24">
        <v>4.1500000000000199</v>
      </c>
      <c r="W319" s="32">
        <f t="shared" si="217"/>
        <v>141253.75446228212</v>
      </c>
      <c r="X319" s="25">
        <f t="shared" si="207"/>
        <v>31.048525809863797</v>
      </c>
      <c r="Y319" s="26">
        <f t="shared" si="218"/>
        <v>-43.733240764317387</v>
      </c>
      <c r="Z319" s="26">
        <f t="shared" si="219"/>
        <v>-89.627210511261538</v>
      </c>
      <c r="AA319" s="26">
        <f t="shared" si="220"/>
        <v>1.3016317115463327</v>
      </c>
      <c r="AB319" s="26">
        <f t="shared" si="221"/>
        <v>-30.589868871342958</v>
      </c>
      <c r="AC319" s="26">
        <f t="shared" si="222"/>
        <v>1.6554140479501807E-3</v>
      </c>
      <c r="AD319" s="26">
        <f t="shared" si="223"/>
        <v>1.1185875975059385</v>
      </c>
      <c r="AE319" s="26">
        <f t="shared" si="224"/>
        <v>-11.381427828859305</v>
      </c>
      <c r="AF319" s="26">
        <f t="shared" si="225"/>
        <v>-119.09849178509856</v>
      </c>
      <c r="AG319" s="26">
        <f t="shared" si="200"/>
        <v>63.934760580666506</v>
      </c>
      <c r="AH319" s="26">
        <f t="shared" si="226"/>
        <v>-112.98631868903507</v>
      </c>
      <c r="AI319" s="26">
        <f t="shared" si="227"/>
        <v>-89.999871528528672</v>
      </c>
      <c r="AJ319" s="26">
        <f t="shared" si="228"/>
        <v>44.984335114865004</v>
      </c>
      <c r="AK319" s="26">
        <f t="shared" si="229"/>
        <v>89.677218843058384</v>
      </c>
      <c r="AL319" s="27">
        <f t="shared" si="230"/>
        <v>-2.5229415160378239</v>
      </c>
      <c r="AM319" s="26">
        <f t="shared" si="231"/>
        <v>-41.58980869783278</v>
      </c>
      <c r="AN319" s="26">
        <f t="shared" si="201"/>
        <v>-2.1961496008133189E-2</v>
      </c>
      <c r="AO319" s="26">
        <f t="shared" si="202"/>
        <v>-4.0726623828169126</v>
      </c>
      <c r="AP319" s="26">
        <f t="shared" si="208"/>
        <v>-6.6121260055495199</v>
      </c>
      <c r="AQ319" s="26">
        <f t="shared" si="209"/>
        <v>-45.985123766119983</v>
      </c>
      <c r="AR319" s="25">
        <f t="shared" si="203"/>
        <v>18.562359853877492</v>
      </c>
      <c r="AS319" s="25">
        <f t="shared" si="204"/>
        <v>-26.946600306339011</v>
      </c>
      <c r="AT319" s="56">
        <f t="shared" si="210"/>
        <v>-17.993553834408825</v>
      </c>
      <c r="AU319" s="57">
        <f t="shared" si="232"/>
        <v>-165.08361555121854</v>
      </c>
      <c r="AV319" s="26">
        <f t="shared" si="233"/>
        <v>8.6653140726299975E-8</v>
      </c>
      <c r="AW319" s="26">
        <f t="shared" si="234"/>
        <v>8.0932439172388352E-3</v>
      </c>
      <c r="AX319" s="27">
        <f t="shared" si="235"/>
        <v>-8.6653140626451228E-8</v>
      </c>
      <c r="AY319" s="26">
        <f t="shared" si="236"/>
        <v>-8.0932439172388352E-3</v>
      </c>
      <c r="AZ319" s="28">
        <f t="shared" si="237"/>
        <v>9.9848746748149356E-17</v>
      </c>
      <c r="BA319" s="29">
        <f t="shared" si="238"/>
        <v>0</v>
      </c>
      <c r="BB319" s="5">
        <f t="shared" si="211"/>
        <v>-18.838045584740769</v>
      </c>
      <c r="BC319" s="5">
        <f t="shared" si="212"/>
        <v>-191.95961303495065</v>
      </c>
      <c r="BD319" s="5">
        <f t="shared" si="239"/>
        <v>-11.95961303495065</v>
      </c>
      <c r="BE319" s="31"/>
      <c r="BF319" s="40">
        <f t="shared" si="240"/>
        <v>-19</v>
      </c>
      <c r="BG319" s="40">
        <f t="shared" si="241"/>
        <v>-192</v>
      </c>
      <c r="BH319" s="40">
        <f t="shared" si="242"/>
        <v>-12</v>
      </c>
      <c r="BL319" s="26">
        <f t="shared" si="205"/>
        <v>-5.4700399725092844E-3</v>
      </c>
      <c r="BM319" s="26">
        <f t="shared" si="206"/>
        <v>-2.0332001923621963</v>
      </c>
      <c r="BO319" s="238" t="str">
        <f t="shared" si="213"/>
        <v>141253.754462282i</v>
      </c>
      <c r="BP319" s="238" t="str">
        <f t="shared" si="214"/>
        <v>0.823907162815249-0.381445629070446i</v>
      </c>
      <c r="BQ319" s="238">
        <f t="shared" si="215"/>
        <v>-0.83902171035943551</v>
      </c>
      <c r="BR319" s="238">
        <f t="shared" si="216"/>
        <v>-24.842797291369919</v>
      </c>
    </row>
    <row r="320" spans="22:70" x14ac:dyDescent="0.3">
      <c r="V320" s="24">
        <v>4.1600000000000197</v>
      </c>
      <c r="W320" s="32">
        <f t="shared" si="217"/>
        <v>144543.97707459933</v>
      </c>
      <c r="X320" s="25">
        <f t="shared" si="207"/>
        <v>31.048525809863797</v>
      </c>
      <c r="Y320" s="26">
        <f t="shared" si="218"/>
        <v>-43.933232489761195</v>
      </c>
      <c r="Z320" s="26">
        <f t="shared" si="219"/>
        <v>-89.635696004654605</v>
      </c>
      <c r="AA320" s="26">
        <f t="shared" si="220"/>
        <v>1.3543156214377219</v>
      </c>
      <c r="AB320" s="26">
        <f t="shared" si="221"/>
        <v>-31.170984857263623</v>
      </c>
      <c r="AC320" s="26">
        <f t="shared" si="222"/>
        <v>1.7334157408201455E-3</v>
      </c>
      <c r="AD320" s="26">
        <f t="shared" si="223"/>
        <v>1.1446359966376329</v>
      </c>
      <c r="AE320" s="26">
        <f t="shared" si="224"/>
        <v>-11.528657642718857</v>
      </c>
      <c r="AF320" s="26">
        <f t="shared" si="225"/>
        <v>-119.66204486528059</v>
      </c>
      <c r="AG320" s="26">
        <f t="shared" si="200"/>
        <v>63.934760580666506</v>
      </c>
      <c r="AH320" s="26">
        <f t="shared" si="226"/>
        <v>-113.18631868903408</v>
      </c>
      <c r="AI320" s="26">
        <f t="shared" si="227"/>
        <v>-89.999874452896378</v>
      </c>
      <c r="AJ320" s="26">
        <f t="shared" si="228"/>
        <v>45.184328911388079</v>
      </c>
      <c r="AK320" s="26">
        <f t="shared" si="229"/>
        <v>89.684566089023932</v>
      </c>
      <c r="AL320" s="27">
        <f t="shared" si="230"/>
        <v>-2.6122028241256192</v>
      </c>
      <c r="AM320" s="26">
        <f t="shared" si="231"/>
        <v>-42.245621740553609</v>
      </c>
      <c r="AN320" s="26">
        <f t="shared" si="201"/>
        <v>-2.2993774203355976E-2</v>
      </c>
      <c r="AO320" s="26">
        <f t="shared" si="202"/>
        <v>-4.1671964672060291</v>
      </c>
      <c r="AP320" s="26">
        <f t="shared" si="208"/>
        <v>-6.7024257953084723</v>
      </c>
      <c r="AQ320" s="26">
        <f t="shared" si="209"/>
        <v>-46.728126571632089</v>
      </c>
      <c r="AR320" s="25">
        <f t="shared" si="203"/>
        <v>18.562359853877492</v>
      </c>
      <c r="AS320" s="25">
        <f t="shared" si="204"/>
        <v>-26.946600306339011</v>
      </c>
      <c r="AT320" s="56">
        <f t="shared" si="210"/>
        <v>-18.23108343802733</v>
      </c>
      <c r="AU320" s="57">
        <f t="shared" si="232"/>
        <v>-166.39017143691268</v>
      </c>
      <c r="AV320" s="26">
        <f t="shared" si="233"/>
        <v>9.0736976858669611E-8</v>
      </c>
      <c r="AW320" s="26">
        <f t="shared" si="234"/>
        <v>8.2817597827334402E-3</v>
      </c>
      <c r="AX320" s="27">
        <f t="shared" si="235"/>
        <v>-9.0736976842224215E-8</v>
      </c>
      <c r="AY320" s="26">
        <f t="shared" si="236"/>
        <v>-8.2817597827334402E-3</v>
      </c>
      <c r="AZ320" s="28">
        <f t="shared" si="237"/>
        <v>1.6445396133848457E-17</v>
      </c>
      <c r="BA320" s="29">
        <f t="shared" si="238"/>
        <v>0</v>
      </c>
      <c r="BB320" s="5">
        <f t="shared" si="211"/>
        <v>-19.111641650825845</v>
      </c>
      <c r="BC320" s="5">
        <f t="shared" si="212"/>
        <v>-193.82073508527372</v>
      </c>
      <c r="BD320" s="5">
        <f t="shared" si="239"/>
        <v>-13.820735085273725</v>
      </c>
      <c r="BE320" s="31"/>
      <c r="BF320" s="40">
        <f t="shared" si="240"/>
        <v>-19</v>
      </c>
      <c r="BG320" s="40">
        <f t="shared" si="241"/>
        <v>-194</v>
      </c>
      <c r="BH320" s="40">
        <f t="shared" si="242"/>
        <v>-14</v>
      </c>
      <c r="BL320" s="26">
        <f t="shared" si="205"/>
        <v>-5.7276650915486869E-3</v>
      </c>
      <c r="BM320" s="26">
        <f t="shared" si="206"/>
        <v>-2.0805183622262717</v>
      </c>
      <c r="BO320" s="238" t="str">
        <f t="shared" si="213"/>
        <v>144543.977074599i</v>
      </c>
      <c r="BP320" s="238" t="str">
        <f t="shared" si="214"/>
        <v>0.817122266119506-0.387125481923558i</v>
      </c>
      <c r="BQ320" s="238">
        <f t="shared" si="215"/>
        <v>-0.874830547706966</v>
      </c>
      <c r="BR320" s="238">
        <f t="shared" si="216"/>
        <v>-25.350045286134794</v>
      </c>
    </row>
    <row r="321" spans="22:70" x14ac:dyDescent="0.3">
      <c r="V321" s="24">
        <v>4.1700000000000204</v>
      </c>
      <c r="W321" s="30">
        <f t="shared" si="217"/>
        <v>147910.83881682772</v>
      </c>
      <c r="X321" s="25">
        <f t="shared" si="207"/>
        <v>31.048525809863797</v>
      </c>
      <c r="Y321" s="26">
        <f t="shared" si="218"/>
        <v>-44.133224587606684</v>
      </c>
      <c r="Z321" s="26">
        <f t="shared" si="219"/>
        <v>-89.643988360078893</v>
      </c>
      <c r="AA321" s="26">
        <f t="shared" si="220"/>
        <v>1.4088059093554581</v>
      </c>
      <c r="AB321" s="26">
        <f t="shared" si="221"/>
        <v>-31.758344730711109</v>
      </c>
      <c r="AC321" s="26">
        <f t="shared" si="222"/>
        <v>1.8150920386979606E-3</v>
      </c>
      <c r="AD321" s="26">
        <f t="shared" si="223"/>
        <v>1.1712906509592489</v>
      </c>
      <c r="AE321" s="26">
        <f t="shared" si="224"/>
        <v>-11.674077776348732</v>
      </c>
      <c r="AF321" s="26">
        <f t="shared" si="225"/>
        <v>-120.23104243983074</v>
      </c>
      <c r="AG321" s="26">
        <f t="shared" si="200"/>
        <v>63.934760580666506</v>
      </c>
      <c r="AH321" s="26">
        <f t="shared" si="226"/>
        <v>-113.38631868903315</v>
      </c>
      <c r="AI321" s="26">
        <f t="shared" si="227"/>
        <v>-89.999877310697372</v>
      </c>
      <c r="AJ321" s="26">
        <f t="shared" si="228"/>
        <v>45.384322987105364</v>
      </c>
      <c r="AK321" s="26">
        <f t="shared" si="229"/>
        <v>89.691746101277261</v>
      </c>
      <c r="AL321" s="27">
        <f t="shared" si="230"/>
        <v>-2.7037453016275252</v>
      </c>
      <c r="AM321" s="26">
        <f t="shared" si="231"/>
        <v>-42.902885826527481</v>
      </c>
      <c r="AN321" s="26">
        <f t="shared" si="201"/>
        <v>-2.4074439254594078E-2</v>
      </c>
      <c r="AO321" s="26">
        <f t="shared" si="202"/>
        <v>-4.2639090060323603</v>
      </c>
      <c r="AP321" s="26">
        <f t="shared" si="208"/>
        <v>-6.7950548621433962</v>
      </c>
      <c r="AQ321" s="26">
        <f t="shared" si="209"/>
        <v>-47.474926041979955</v>
      </c>
      <c r="AR321" s="25">
        <f t="shared" si="203"/>
        <v>18.562359853877492</v>
      </c>
      <c r="AS321" s="25">
        <f t="shared" si="204"/>
        <v>-26.946600306339011</v>
      </c>
      <c r="AT321" s="56">
        <f t="shared" si="210"/>
        <v>-18.469132638492127</v>
      </c>
      <c r="AU321" s="57">
        <f t="shared" si="232"/>
        <v>-167.70596848181071</v>
      </c>
      <c r="AV321" s="26">
        <f t="shared" si="233"/>
        <v>9.5013279248755456E-8</v>
      </c>
      <c r="AW321" s="26">
        <f t="shared" si="234"/>
        <v>8.4746667466421843E-3</v>
      </c>
      <c r="AX321" s="27">
        <f t="shared" si="235"/>
        <v>-9.5013279323760012E-8</v>
      </c>
      <c r="AY321" s="26">
        <f t="shared" si="236"/>
        <v>-8.4746667466421843E-3</v>
      </c>
      <c r="AZ321" s="28">
        <f t="shared" si="237"/>
        <v>-7.5004555721131481E-17</v>
      </c>
      <c r="BA321" s="29">
        <f t="shared" si="238"/>
        <v>0</v>
      </c>
      <c r="BB321" s="5">
        <f t="shared" si="211"/>
        <v>-19.387143273818385</v>
      </c>
      <c r="BC321" s="5">
        <f t="shared" si="212"/>
        <v>-195.69968194929996</v>
      </c>
      <c r="BD321" s="5">
        <f t="shared" si="239"/>
        <v>-15.699681949299958</v>
      </c>
      <c r="BE321" s="41"/>
      <c r="BF321" s="40">
        <f t="shared" si="240"/>
        <v>-19</v>
      </c>
      <c r="BG321" s="40">
        <f t="shared" si="241"/>
        <v>-196</v>
      </c>
      <c r="BH321" s="40">
        <f t="shared" si="242"/>
        <v>-16</v>
      </c>
      <c r="BL321" s="26">
        <f t="shared" si="205"/>
        <v>-5.9974153296459224E-3</v>
      </c>
      <c r="BM321" s="26">
        <f t="shared" si="206"/>
        <v>-2.1289357742975366</v>
      </c>
      <c r="BO321" s="238" t="str">
        <f t="shared" si="213"/>
        <v>147910.838816828i</v>
      </c>
      <c r="BP321" s="238" t="str">
        <f t="shared" si="214"/>
        <v>0.810136015860017-0.39276564365089i</v>
      </c>
      <c r="BQ321" s="238">
        <f t="shared" si="215"/>
        <v>-0.91201321999661378</v>
      </c>
      <c r="BR321" s="238">
        <f t="shared" si="216"/>
        <v>-25.864777693191702</v>
      </c>
    </row>
    <row r="322" spans="22:70" x14ac:dyDescent="0.3">
      <c r="V322" s="24">
        <v>4.1800000000000201</v>
      </c>
      <c r="W322" s="32">
        <f t="shared" si="217"/>
        <v>151356.12484362794</v>
      </c>
      <c r="X322" s="25">
        <f t="shared" si="207"/>
        <v>31.048525809863797</v>
      </c>
      <c r="Y322" s="26">
        <f t="shared" si="218"/>
        <v>-44.333217041094287</v>
      </c>
      <c r="Z322" s="26">
        <f t="shared" si="219"/>
        <v>-89.652091972860646</v>
      </c>
      <c r="AA322" s="26">
        <f t="shared" si="220"/>
        <v>1.4651408247416495</v>
      </c>
      <c r="AB322" s="26">
        <f t="shared" si="221"/>
        <v>-32.351766086186956</v>
      </c>
      <c r="AC322" s="26">
        <f t="shared" si="222"/>
        <v>1.9006159755856622E-3</v>
      </c>
      <c r="AD322" s="26">
        <f t="shared" si="223"/>
        <v>1.1985656469456858</v>
      </c>
      <c r="AE322" s="26">
        <f t="shared" si="224"/>
        <v>-11.817649790513254</v>
      </c>
      <c r="AF322" s="26">
        <f t="shared" si="225"/>
        <v>-120.80529241210192</v>
      </c>
      <c r="AG322" s="26">
        <f t="shared" si="200"/>
        <v>63.934760580666506</v>
      </c>
      <c r="AH322" s="26">
        <f t="shared" si="226"/>
        <v>-113.58631868903225</v>
      </c>
      <c r="AI322" s="26">
        <f t="shared" si="227"/>
        <v>-89.999880103446856</v>
      </c>
      <c r="AJ322" s="26">
        <f t="shared" si="228"/>
        <v>45.584317329451736</v>
      </c>
      <c r="AK322" s="26">
        <f t="shared" si="229"/>
        <v>89.698762685853353</v>
      </c>
      <c r="AL322" s="27">
        <f t="shared" si="230"/>
        <v>-2.7975778482957239</v>
      </c>
      <c r="AM322" s="26">
        <f t="shared" si="231"/>
        <v>-43.561257570089303</v>
      </c>
      <c r="AN322" s="26">
        <f t="shared" si="201"/>
        <v>-2.5205746341936796E-2</v>
      </c>
      <c r="AO322" s="26">
        <f t="shared" si="202"/>
        <v>-4.3628490719155399</v>
      </c>
      <c r="AP322" s="26">
        <f t="shared" si="208"/>
        <v>-6.8900243735516726</v>
      </c>
      <c r="AQ322" s="26">
        <f t="shared" si="209"/>
        <v>-48.225224059598347</v>
      </c>
      <c r="AR322" s="25">
        <f t="shared" si="203"/>
        <v>18.562359853877492</v>
      </c>
      <c r="AS322" s="25">
        <f t="shared" si="204"/>
        <v>-26.946600306339011</v>
      </c>
      <c r="AT322" s="56">
        <f t="shared" si="210"/>
        <v>-18.707674164064926</v>
      </c>
      <c r="AU322" s="57">
        <f t="shared" si="232"/>
        <v>-169.03051647170025</v>
      </c>
      <c r="AV322" s="26">
        <f t="shared" si="233"/>
        <v>9.9491116431664809E-8</v>
      </c>
      <c r="AW322" s="26">
        <f t="shared" si="234"/>
        <v>8.6720670907732087E-3</v>
      </c>
      <c r="AX322" s="27">
        <f t="shared" si="235"/>
        <v>-9.9491116606942224E-8</v>
      </c>
      <c r="AY322" s="26">
        <f t="shared" si="236"/>
        <v>-8.6720670907732087E-3</v>
      </c>
      <c r="AZ322" s="28">
        <f t="shared" si="237"/>
        <v>-1.7527741451294903E-16</v>
      </c>
      <c r="BA322" s="29">
        <f t="shared" si="238"/>
        <v>0</v>
      </c>
      <c r="BB322" s="5">
        <f t="shared" si="211"/>
        <v>-19.664564068997173</v>
      </c>
      <c r="BC322" s="5">
        <f t="shared" si="212"/>
        <v>-197.59593221110035</v>
      </c>
      <c r="BD322" s="5">
        <f t="shared" si="239"/>
        <v>-17.595932211100347</v>
      </c>
      <c r="BE322" s="31"/>
      <c r="BF322" s="40">
        <f t="shared" si="240"/>
        <v>-20</v>
      </c>
      <c r="BG322" s="40">
        <f t="shared" si="241"/>
        <v>-198</v>
      </c>
      <c r="BH322" s="40">
        <f t="shared" si="242"/>
        <v>-18</v>
      </c>
      <c r="BL322" s="26">
        <f t="shared" si="205"/>
        <v>-6.2798605480923943E-3</v>
      </c>
      <c r="BM322" s="26">
        <f t="shared" si="206"/>
        <v>-2.1784778233725648</v>
      </c>
      <c r="BO322" s="238" t="str">
        <f t="shared" si="213"/>
        <v>151356.124843628i</v>
      </c>
      <c r="BP322" s="238" t="str">
        <f t="shared" si="214"/>
        <v>0.802947052973892-0.39835824404379i</v>
      </c>
      <c r="BQ322" s="238">
        <f t="shared" si="215"/>
        <v>-0.95061004438415431</v>
      </c>
      <c r="BR322" s="238">
        <f t="shared" si="216"/>
        <v>-26.386937916027527</v>
      </c>
    </row>
    <row r="323" spans="22:70" x14ac:dyDescent="0.3">
      <c r="V323" s="24">
        <v>4.1900000000000199</v>
      </c>
      <c r="W323" s="32">
        <f t="shared" si="217"/>
        <v>154881.66189125541</v>
      </c>
      <c r="X323" s="25">
        <f t="shared" si="207"/>
        <v>31.048525809863797</v>
      </c>
      <c r="Y323" s="26">
        <f t="shared" si="218"/>
        <v>-44.533209834218653</v>
      </c>
      <c r="Z323" s="26">
        <f t="shared" si="219"/>
        <v>-89.660011138345055</v>
      </c>
      <c r="AA323" s="26">
        <f t="shared" si="220"/>
        <v>1.5233578276491855</v>
      </c>
      <c r="AB323" s="26">
        <f t="shared" si="221"/>
        <v>-32.95105429045757</v>
      </c>
      <c r="AC323" s="26">
        <f t="shared" si="222"/>
        <v>1.9901687263576633E-3</v>
      </c>
      <c r="AD323" s="26">
        <f t="shared" si="223"/>
        <v>1.2264753966856234</v>
      </c>
      <c r="AE323" s="26">
        <f t="shared" si="224"/>
        <v>-11.959336027979312</v>
      </c>
      <c r="AF323" s="26">
        <f t="shared" si="225"/>
        <v>-121.38459003211699</v>
      </c>
      <c r="AG323" s="26">
        <f t="shared" si="200"/>
        <v>63.934760580666506</v>
      </c>
      <c r="AH323" s="26">
        <f t="shared" si="226"/>
        <v>-113.7863186890314</v>
      </c>
      <c r="AI323" s="26">
        <f t="shared" si="227"/>
        <v>-89.999882832625602</v>
      </c>
      <c r="AJ323" s="26">
        <f t="shared" si="228"/>
        <v>45.784311926427591</v>
      </c>
      <c r="AK323" s="26">
        <f t="shared" si="229"/>
        <v>89.705619562195906</v>
      </c>
      <c r="AL323" s="27">
        <f t="shared" si="230"/>
        <v>-2.8937069759477514</v>
      </c>
      <c r="AM323" s="26">
        <f t="shared" si="231"/>
        <v>-44.220390670551843</v>
      </c>
      <c r="AN323" s="26">
        <f t="shared" si="201"/>
        <v>-2.6390054516586596E-2</v>
      </c>
      <c r="AO323" s="26">
        <f t="shared" si="202"/>
        <v>-4.4640667625994306</v>
      </c>
      <c r="AP323" s="26">
        <f t="shared" si="208"/>
        <v>-6.9873432124016448</v>
      </c>
      <c r="AQ323" s="26">
        <f t="shared" si="209"/>
        <v>-48.978720703580969</v>
      </c>
      <c r="AR323" s="25">
        <f t="shared" si="203"/>
        <v>18.562359853877492</v>
      </c>
      <c r="AS323" s="25">
        <f t="shared" si="204"/>
        <v>-26.946600306339011</v>
      </c>
      <c r="AT323" s="56">
        <f t="shared" si="210"/>
        <v>-18.946679240380956</v>
      </c>
      <c r="AU323" s="57">
        <f t="shared" si="232"/>
        <v>-170.36331073569795</v>
      </c>
      <c r="AV323" s="26">
        <f t="shared" si="233"/>
        <v>1.0417998896117255E-7</v>
      </c>
      <c r="AW323" s="26">
        <f t="shared" si="234"/>
        <v>8.8740654793831343E-3</v>
      </c>
      <c r="AX323" s="27">
        <f t="shared" si="235"/>
        <v>-1.04179989246397E-7</v>
      </c>
      <c r="AY323" s="26">
        <f t="shared" si="236"/>
        <v>-8.8740654793831343E-3</v>
      </c>
      <c r="AZ323" s="28">
        <f t="shared" si="237"/>
        <v>-2.8522444835359475E-16</v>
      </c>
      <c r="BA323" s="29">
        <f t="shared" si="238"/>
        <v>0</v>
      </c>
      <c r="BB323" s="5">
        <f t="shared" si="211"/>
        <v>-19.943916411192596</v>
      </c>
      <c r="BC323" s="5">
        <f t="shared" si="212"/>
        <v>-199.50894007127053</v>
      </c>
      <c r="BD323" s="5">
        <f t="shared" si="239"/>
        <v>-19.50894007127053</v>
      </c>
      <c r="BE323" s="31"/>
      <c r="BF323" s="40">
        <f t="shared" si="240"/>
        <v>-20</v>
      </c>
      <c r="BG323" s="40">
        <f t="shared" si="241"/>
        <v>-200</v>
      </c>
      <c r="BH323" s="40">
        <f t="shared" si="242"/>
        <v>-20</v>
      </c>
      <c r="BL323" s="26">
        <f t="shared" si="205"/>
        <v>-6.5755973130157261E-3</v>
      </c>
      <c r="BM323" s="26">
        <f t="shared" si="206"/>
        <v>-2.2291704808085595</v>
      </c>
      <c r="BO323" s="238" t="str">
        <f t="shared" si="213"/>
        <v>154881.661891255i</v>
      </c>
      <c r="BP323" s="238" t="str">
        <f t="shared" si="214"/>
        <v>0.795554380576604-0.403895166986582i</v>
      </c>
      <c r="BQ323" s="238">
        <f t="shared" si="215"/>
        <v>-0.99066157349862349</v>
      </c>
      <c r="BR323" s="238">
        <f t="shared" si="216"/>
        <v>-26.916458854764024</v>
      </c>
    </row>
    <row r="324" spans="22:70" x14ac:dyDescent="0.3">
      <c r="V324" s="24">
        <v>4.2000000000000197</v>
      </c>
      <c r="W324" s="30">
        <f t="shared" si="217"/>
        <v>158489.3192461188</v>
      </c>
      <c r="X324" s="25">
        <f t="shared" si="207"/>
        <v>31.048525809863797</v>
      </c>
      <c r="Y324" s="26">
        <f t="shared" si="218"/>
        <v>-44.733202951694693</v>
      </c>
      <c r="Z324" s="26">
        <f t="shared" si="219"/>
        <v>-89.667750054167527</v>
      </c>
      <c r="AA324" s="26">
        <f t="shared" si="220"/>
        <v>1.5834934753819589</v>
      </c>
      <c r="AB324" s="26">
        <f t="shared" si="221"/>
        <v>-33.556002571977658</v>
      </c>
      <c r="AC324" s="26">
        <f t="shared" si="222"/>
        <v>2.083939989095185E-3</v>
      </c>
      <c r="AD324" s="26">
        <f t="shared" si="223"/>
        <v>1.2550346452873562</v>
      </c>
      <c r="AE324" s="26">
        <f t="shared" si="224"/>
        <v>-12.099099726459842</v>
      </c>
      <c r="AF324" s="26">
        <f t="shared" si="225"/>
        <v>-121.96871798085783</v>
      </c>
      <c r="AG324" s="26">
        <f t="shared" ref="AG324:AG387" si="243">DC_gain_comp</f>
        <v>63.934760580666506</v>
      </c>
      <c r="AH324" s="26">
        <f t="shared" si="226"/>
        <v>-113.98631868903058</v>
      </c>
      <c r="AI324" s="26">
        <f t="shared" si="227"/>
        <v>-89.999885499680659</v>
      </c>
      <c r="AJ324" s="26">
        <f t="shared" si="228"/>
        <v>45.984306766573305</v>
      </c>
      <c r="AK324" s="26">
        <f t="shared" si="229"/>
        <v>89.71232036512545</v>
      </c>
      <c r="AL324" s="27">
        <f t="shared" si="230"/>
        <v>-2.9921367810407435</v>
      </c>
      <c r="AM324" s="26">
        <f t="shared" si="231"/>
        <v>-44.879936816728154</v>
      </c>
      <c r="AN324" s="26">
        <f t="shared" ref="AN324:AN387" si="244">20*LOG(1/SQRT((W324/fp3p)^2+1))</f>
        <v>-2.762983136652861E-2</v>
      </c>
      <c r="AO324" s="26">
        <f t="shared" ref="AO324:AO387" si="245">-180/PI()*ATAN(W324/fp3p)</f>
        <v>-4.5676132165801455</v>
      </c>
      <c r="AP324" s="26">
        <f t="shared" si="208"/>
        <v>-7.0870179541980445</v>
      </c>
      <c r="AQ324" s="26">
        <f t="shared" si="209"/>
        <v>-49.735115167863512</v>
      </c>
      <c r="AR324" s="25">
        <f t="shared" ref="AR324:AR387" si="246">-20*LOG(GmPS*Rsns)</f>
        <v>18.562359853877492</v>
      </c>
      <c r="AS324" s="25">
        <f t="shared" ref="AS324:AS387" si="247">20*LOG(Vref/Vout)</f>
        <v>-26.946600306339011</v>
      </c>
      <c r="AT324" s="56">
        <f t="shared" si="210"/>
        <v>-19.186117680657887</v>
      </c>
      <c r="AU324" s="57">
        <f t="shared" si="232"/>
        <v>-171.70383314872134</v>
      </c>
      <c r="AV324" s="26">
        <f t="shared" si="233"/>
        <v>1.0908984098164708E-7</v>
      </c>
      <c r="AW324" s="26">
        <f t="shared" si="234"/>
        <v>9.0807690146712684E-3</v>
      </c>
      <c r="AX324" s="27">
        <f t="shared" si="235"/>
        <v>-1.0908984138742605E-7</v>
      </c>
      <c r="AY324" s="26">
        <f t="shared" si="236"/>
        <v>-9.0807690146712684E-3</v>
      </c>
      <c r="AZ324" s="28">
        <f t="shared" si="237"/>
        <v>-4.0577896843693468E-16</v>
      </c>
      <c r="BA324" s="29">
        <f t="shared" si="238"/>
        <v>0</v>
      </c>
      <c r="BB324" s="5">
        <f t="shared" si="211"/>
        <v>-20.225211451518494</v>
      </c>
      <c r="BC324" s="5">
        <f t="shared" si="212"/>
        <v>-201.43813604884238</v>
      </c>
      <c r="BD324" s="5">
        <f t="shared" si="239"/>
        <v>-21.438136048842381</v>
      </c>
      <c r="BE324" s="41"/>
      <c r="BF324" s="40">
        <f t="shared" si="240"/>
        <v>-20</v>
      </c>
      <c r="BG324" s="40">
        <f t="shared" si="241"/>
        <v>-201</v>
      </c>
      <c r="BH324" s="40">
        <f t="shared" si="242"/>
        <v>-21</v>
      </c>
      <c r="BL324" s="26">
        <f t="shared" ref="BL324:BL387" si="248">20*LOG(1/SQRT((W324/fp_comp2p)^2+1))</f>
        <v>-6.8852501393180119E-3</v>
      </c>
      <c r="BM324" s="26">
        <f t="shared" ref="BM324:BM387" si="249">-180/PI()*ATAN(W324/fp_comp2p)</f>
        <v>-2.2810403068890173</v>
      </c>
      <c r="BO324" s="238" t="str">
        <f t="shared" si="213"/>
        <v>158489.319246119i</v>
      </c>
      <c r="BP324" s="238" t="str">
        <f t="shared" si="214"/>
        <v>0.787957388544112-0.409368066490071i</v>
      </c>
      <c r="BQ324" s="238">
        <f t="shared" si="215"/>
        <v>-1.0322085207212874</v>
      </c>
      <c r="BR324" s="238">
        <f t="shared" si="216"/>
        <v>-27.453262593232001</v>
      </c>
    </row>
    <row r="325" spans="22:70" x14ac:dyDescent="0.3">
      <c r="V325" s="24">
        <v>4.2100000000000204</v>
      </c>
      <c r="W325" s="32">
        <f t="shared" si="217"/>
        <v>162181.00973590088</v>
      </c>
      <c r="X325" s="25">
        <f t="shared" ref="X325:X388" si="250">DC_gain_power</f>
        <v>31.048525809863797</v>
      </c>
      <c r="Y325" s="26">
        <f t="shared" si="218"/>
        <v>-44.933196378925174</v>
      </c>
      <c r="Z325" s="26">
        <f t="shared" si="219"/>
        <v>-89.675312822473515</v>
      </c>
      <c r="AA325" s="26">
        <f t="shared" si="220"/>
        <v>1.6455833081353608</v>
      </c>
      <c r="AB325" s="26">
        <f t="shared" si="221"/>
        <v>-34.166392163233468</v>
      </c>
      <c r="AC325" s="26">
        <f t="shared" si="222"/>
        <v>2.1821283852921625E-3</v>
      </c>
      <c r="AD325" s="26">
        <f t="shared" si="223"/>
        <v>1.2842584784444033</v>
      </c>
      <c r="AE325" s="26">
        <f t="shared" si="224"/>
        <v>-12.236905132540723</v>
      </c>
      <c r="AF325" s="26">
        <f t="shared" si="225"/>
        <v>-122.55744650726258</v>
      </c>
      <c r="AG325" s="26">
        <f t="shared" si="243"/>
        <v>63.934760580666506</v>
      </c>
      <c r="AH325" s="26">
        <f t="shared" si="226"/>
        <v>-114.1863186890298</v>
      </c>
      <c r="AI325" s="26">
        <f t="shared" si="227"/>
        <v>-89.99988810602612</v>
      </c>
      <c r="AJ325" s="26">
        <f t="shared" si="228"/>
        <v>46.184301838945025</v>
      </c>
      <c r="AK325" s="26">
        <f t="shared" si="229"/>
        <v>89.718868646762743</v>
      </c>
      <c r="AL325" s="27">
        <f t="shared" si="230"/>
        <v>-3.0928689273585377</v>
      </c>
      <c r="AM325" s="26">
        <f t="shared" si="231"/>
        <v>-45.539546604376611</v>
      </c>
      <c r="AN325" s="26">
        <f t="shared" si="244"/>
        <v>-2.8927657880392924E-2</v>
      </c>
      <c r="AO325" s="26">
        <f t="shared" si="245"/>
        <v>-4.6735406285301666</v>
      </c>
      <c r="AP325" s="26">
        <f t="shared" ref="AP325:AP388" si="251">AG325+AH325+AJ325+AL325+AN325</f>
        <v>-7.1890528546572039</v>
      </c>
      <c r="AQ325" s="26">
        <f t="shared" ref="AQ325:AQ388" si="252">AI325+AK325+AM325+AO325</f>
        <v>-50.494106692170156</v>
      </c>
      <c r="AR325" s="25">
        <f t="shared" si="246"/>
        <v>18.562359853877492</v>
      </c>
      <c r="AS325" s="25">
        <f t="shared" si="247"/>
        <v>-26.946600306339011</v>
      </c>
      <c r="AT325" s="56">
        <f t="shared" ref="AT325:AT388" si="253">AE325+AP325</f>
        <v>-19.425957987197926</v>
      </c>
      <c r="AU325" s="57">
        <f t="shared" si="232"/>
        <v>-173.05155319943273</v>
      </c>
      <c r="AV325" s="26">
        <f t="shared" si="233"/>
        <v>1.1423108530056058E-7</v>
      </c>
      <c r="AW325" s="26">
        <f t="shared" si="234"/>
        <v>9.2922872935665476E-3</v>
      </c>
      <c r="AX325" s="27">
        <f t="shared" si="235"/>
        <v>-1.1423108487419745E-7</v>
      </c>
      <c r="AY325" s="26">
        <f t="shared" si="236"/>
        <v>-9.2922872935665476E-3</v>
      </c>
      <c r="AZ325" s="28">
        <f t="shared" si="237"/>
        <v>4.2636312636974526E-16</v>
      </c>
      <c r="BA325" s="29">
        <f t="shared" si="238"/>
        <v>0</v>
      </c>
      <c r="BB325" s="5">
        <f t="shared" ref="BB325:BB388" si="254">AT325+AZ325+BL325+BQ325</f>
        <v>-20.5084591405925</v>
      </c>
      <c r="BC325" s="5">
        <f t="shared" ref="BC325:BC388" si="255">AU325+BA325+BM325+BR325</f>
        <v>-203.38292777153737</v>
      </c>
      <c r="BD325" s="5">
        <f t="shared" si="239"/>
        <v>-23.382927771537368</v>
      </c>
      <c r="BE325" s="31"/>
      <c r="BF325" s="40">
        <f t="shared" si="240"/>
        <v>-21</v>
      </c>
      <c r="BG325" s="40">
        <f t="shared" si="241"/>
        <v>-203</v>
      </c>
      <c r="BH325" s="40">
        <f t="shared" si="242"/>
        <v>-23</v>
      </c>
      <c r="BL325" s="26">
        <f t="shared" si="248"/>
        <v>-7.2094727918600963E-3</v>
      </c>
      <c r="BM325" s="26">
        <f t="shared" si="249"/>
        <v>-2.3341144634020536</v>
      </c>
      <c r="BO325" s="238" t="str">
        <f t="shared" ref="BO325:BO388" si="256">COMPLEX(0,W325)</f>
        <v>162181.009735901i</v>
      </c>
      <c r="BP325" s="238" t="str">
        <f t="shared" ref="BP325:BP388" si="257">IMDIV(1,IMSUM(1,IMPRODUCT($BO$1,BO325),IMPRODUCT(IMPOWER(BO325,2),$BN$1)))</f>
        <v>0.780155877629686-0.414768385079302i</v>
      </c>
      <c r="BQ325" s="238">
        <f t="shared" ref="BQ325:BQ388" si="258">20*LOG(IMABS(BP325))</f>
        <v>-1.075291680602714</v>
      </c>
      <c r="BR325" s="238">
        <f t="shared" ref="BR325:BR388" si="259">IMARGUMENT(BP325)*180/PI()</f>
        <v>-27.997260108702598</v>
      </c>
    </row>
    <row r="326" spans="22:70" x14ac:dyDescent="0.3">
      <c r="V326" s="24">
        <v>4.2200000000000202</v>
      </c>
      <c r="W326" s="32">
        <f t="shared" si="217"/>
        <v>165958.69074376384</v>
      </c>
      <c r="X326" s="25">
        <f t="shared" si="250"/>
        <v>31.048525809863797</v>
      </c>
      <c r="Y326" s="26">
        <f t="shared" si="218"/>
        <v>-45.133190101969689</v>
      </c>
      <c r="Z326" s="26">
        <f t="shared" si="219"/>
        <v>-89.682703452088148</v>
      </c>
      <c r="AA326" s="26">
        <f t="shared" si="220"/>
        <v>1.7096617342850184</v>
      </c>
      <c r="AB326" s="26">
        <f t="shared" si="221"/>
        <v>-34.781992497617274</v>
      </c>
      <c r="AC326" s="26">
        <f t="shared" si="222"/>
        <v>2.2849418787786726E-3</v>
      </c>
      <c r="AD326" s="26">
        <f t="shared" si="223"/>
        <v>1.3141623301636793</v>
      </c>
      <c r="AE326" s="26">
        <f t="shared" si="224"/>
        <v>-12.372717615942094</v>
      </c>
      <c r="AF326" s="26">
        <f t="shared" si="225"/>
        <v>-123.15053361954175</v>
      </c>
      <c r="AG326" s="26">
        <f t="shared" si="243"/>
        <v>63.934760580666506</v>
      </c>
      <c r="AH326" s="26">
        <f t="shared" si="226"/>
        <v>-114.38631868902905</v>
      </c>
      <c r="AI326" s="26">
        <f t="shared" si="227"/>
        <v>-89.99989065304392</v>
      </c>
      <c r="AJ326" s="26">
        <f t="shared" si="228"/>
        <v>46.384297133091287</v>
      </c>
      <c r="AK326" s="26">
        <f t="shared" si="229"/>
        <v>89.725267878408758</v>
      </c>
      <c r="AL326" s="27">
        <f t="shared" si="230"/>
        <v>-3.1959026389667748</v>
      </c>
      <c r="AM326" s="26">
        <f t="shared" si="231"/>
        <v>-46.198870460693122</v>
      </c>
      <c r="AN326" s="26">
        <f t="shared" si="244"/>
        <v>-3.028623351680583E-2</v>
      </c>
      <c r="AO326" s="26">
        <f t="shared" si="245"/>
        <v>-4.7819022644757672</v>
      </c>
      <c r="AP326" s="26">
        <f t="shared" si="251"/>
        <v>-7.2934498477548413</v>
      </c>
      <c r="AQ326" s="26">
        <f t="shared" si="252"/>
        <v>-51.255395499804052</v>
      </c>
      <c r="AR326" s="25">
        <f t="shared" si="246"/>
        <v>18.562359853877492</v>
      </c>
      <c r="AS326" s="25">
        <f t="shared" si="247"/>
        <v>-26.946600306339011</v>
      </c>
      <c r="AT326" s="56">
        <f t="shared" si="253"/>
        <v>-19.666167463696937</v>
      </c>
      <c r="AU326" s="57">
        <f t="shared" si="232"/>
        <v>-174.40592911934579</v>
      </c>
      <c r="AV326" s="26">
        <f t="shared" si="233"/>
        <v>1.1961463231830854E-7</v>
      </c>
      <c r="AW326" s="26">
        <f t="shared" si="234"/>
        <v>9.508732465837097E-3</v>
      </c>
      <c r="AX326" s="27">
        <f t="shared" si="235"/>
        <v>-1.1961463203688386E-7</v>
      </c>
      <c r="AY326" s="26">
        <f t="shared" si="236"/>
        <v>-9.508732465837097E-3</v>
      </c>
      <c r="AZ326" s="28">
        <f t="shared" si="237"/>
        <v>2.8142468502199156E-16</v>
      </c>
      <c r="BA326" s="29">
        <f t="shared" si="238"/>
        <v>0</v>
      </c>
      <c r="BB326" s="5">
        <f t="shared" si="254"/>
        <v>-20.793668257876448</v>
      </c>
      <c r="BC326" s="5">
        <f t="shared" si="255"/>
        <v>-205.34270085318028</v>
      </c>
      <c r="BD326" s="5">
        <f t="shared" si="239"/>
        <v>-25.342700853180276</v>
      </c>
      <c r="BE326" s="31"/>
      <c r="BF326" s="40">
        <f t="shared" si="240"/>
        <v>-21</v>
      </c>
      <c r="BG326" s="40">
        <f t="shared" si="241"/>
        <v>-205</v>
      </c>
      <c r="BH326" s="40">
        <f t="shared" si="242"/>
        <v>-25</v>
      </c>
      <c r="BL326" s="26">
        <f t="shared" si="248"/>
        <v>-7.5489496464184406E-3</v>
      </c>
      <c r="BM326" s="26">
        <f t="shared" si="249"/>
        <v>-2.3884207264309794</v>
      </c>
      <c r="BO326" s="238" t="str">
        <f t="shared" si="256"/>
        <v>165958.690743764i</v>
      </c>
      <c r="BP326" s="238" t="str">
        <f t="shared" si="257"/>
        <v>0.772150082889701-0.420087374575992i</v>
      </c>
      <c r="BQ326" s="238">
        <f t="shared" si="258"/>
        <v>-1.1199518445330894</v>
      </c>
      <c r="BR326" s="238">
        <f t="shared" si="259"/>
        <v>-28.548351007403515</v>
      </c>
    </row>
    <row r="327" spans="22:70" x14ac:dyDescent="0.3">
      <c r="V327" s="24">
        <v>4.23000000000002</v>
      </c>
      <c r="W327" s="30">
        <f t="shared" si="217"/>
        <v>169824.36524618237</v>
      </c>
      <c r="X327" s="25">
        <f t="shared" si="250"/>
        <v>31.048525809863797</v>
      </c>
      <c r="Y327" s="26">
        <f t="shared" si="218"/>
        <v>-45.333184107515279</v>
      </c>
      <c r="Z327" s="26">
        <f t="shared" si="219"/>
        <v>-89.689925860636777</v>
      </c>
      <c r="AA327" s="26">
        <f t="shared" si="220"/>
        <v>1.7757619160099276</v>
      </c>
      <c r="AB327" s="26">
        <f t="shared" si="221"/>
        <v>-35.402561462063524</v>
      </c>
      <c r="AC327" s="26">
        <f t="shared" si="222"/>
        <v>2.3925982142569075E-3</v>
      </c>
      <c r="AD327" s="26">
        <f t="shared" si="223"/>
        <v>1.3447619906590895</v>
      </c>
      <c r="AE327" s="26">
        <f t="shared" si="224"/>
        <v>-12.506503783427299</v>
      </c>
      <c r="AF327" s="26">
        <f t="shared" si="225"/>
        <v>-123.7477253320412</v>
      </c>
      <c r="AG327" s="26">
        <f t="shared" si="243"/>
        <v>63.934760580666506</v>
      </c>
      <c r="AH327" s="26">
        <f t="shared" si="226"/>
        <v>-114.58631868902835</v>
      </c>
      <c r="AI327" s="26">
        <f t="shared" si="227"/>
        <v>-89.999893142084517</v>
      </c>
      <c r="AJ327" s="26">
        <f t="shared" si="228"/>
        <v>46.584292639031119</v>
      </c>
      <c r="AK327" s="26">
        <f t="shared" si="229"/>
        <v>89.731521452381813</v>
      </c>
      <c r="AL327" s="27">
        <f t="shared" si="230"/>
        <v>-3.3012347034994187</v>
      </c>
      <c r="AM327" s="26">
        <f t="shared" si="231"/>
        <v>-46.857559569892246</v>
      </c>
      <c r="AN327" s="26">
        <f t="shared" si="244"/>
        <v>-3.1708381486740399E-2</v>
      </c>
      <c r="AO327" s="26">
        <f t="shared" si="245"/>
        <v>-4.8927524766817303</v>
      </c>
      <c r="AP327" s="26">
        <f t="shared" si="251"/>
        <v>-7.4002085543168796</v>
      </c>
      <c r="AQ327" s="26">
        <f t="shared" si="252"/>
        <v>-52.018683736276678</v>
      </c>
      <c r="AR327" s="25">
        <f t="shared" si="246"/>
        <v>18.562359853877492</v>
      </c>
      <c r="AS327" s="25">
        <f t="shared" si="247"/>
        <v>-26.946600306339011</v>
      </c>
      <c r="AT327" s="56">
        <f t="shared" si="253"/>
        <v>-19.906712337744178</v>
      </c>
      <c r="AU327" s="57">
        <f t="shared" si="232"/>
        <v>-175.76640906831787</v>
      </c>
      <c r="AV327" s="26">
        <f t="shared" si="233"/>
        <v>1.252518958141699E-7</v>
      </c>
      <c r="AW327" s="26">
        <f t="shared" si="234"/>
        <v>9.7302192935535617E-3</v>
      </c>
      <c r="AX327" s="27">
        <f t="shared" si="235"/>
        <v>-1.2525189569166702E-7</v>
      </c>
      <c r="AY327" s="26">
        <f t="shared" si="236"/>
        <v>-9.7302192935535617E-3</v>
      </c>
      <c r="AZ327" s="28">
        <f t="shared" si="237"/>
        <v>1.2250288115048203E-16</v>
      </c>
      <c r="BA327" s="29">
        <f t="shared" si="238"/>
        <v>0</v>
      </c>
      <c r="BB327" s="5">
        <f t="shared" si="254"/>
        <v>-21.080846446684451</v>
      </c>
      <c r="BC327" s="5">
        <f t="shared" si="255"/>
        <v>-207.31681985665981</v>
      </c>
      <c r="BD327" s="5">
        <f t="shared" si="239"/>
        <v>-27.316819856659805</v>
      </c>
      <c r="BE327" s="41"/>
      <c r="BF327" s="40">
        <f t="shared" si="240"/>
        <v>-21</v>
      </c>
      <c r="BG327" s="40">
        <f t="shared" si="241"/>
        <v>-207</v>
      </c>
      <c r="BH327" s="40">
        <f t="shared" si="242"/>
        <v>-27</v>
      </c>
      <c r="BL327" s="26">
        <f t="shared" si="248"/>
        <v>-7.9043971131107608E-3</v>
      </c>
      <c r="BM327" s="26">
        <f t="shared" si="249"/>
        <v>-2.4439874993564796</v>
      </c>
      <c r="BO327" s="238" t="str">
        <f t="shared" si="256"/>
        <v>169824.365246182i</v>
      </c>
      <c r="BP327" s="238" t="str">
        <f t="shared" si="257"/>
        <v>0.763940696179843-0.425316119294375i</v>
      </c>
      <c r="BQ327" s="238">
        <f t="shared" si="258"/>
        <v>-1.1662297118271618</v>
      </c>
      <c r="BR327" s="238">
        <f t="shared" si="259"/>
        <v>-29.106423288985479</v>
      </c>
    </row>
    <row r="328" spans="22:70" x14ac:dyDescent="0.3">
      <c r="V328" s="24">
        <v>4.2400000000000198</v>
      </c>
      <c r="W328" s="32">
        <f t="shared" si="217"/>
        <v>173780.08287494563</v>
      </c>
      <c r="X328" s="25">
        <f t="shared" si="250"/>
        <v>31.048525809863797</v>
      </c>
      <c r="Y328" s="26">
        <f t="shared" si="218"/>
        <v>-45.53317838284805</v>
      </c>
      <c r="Z328" s="26">
        <f t="shared" si="219"/>
        <v>-89.696983876617367</v>
      </c>
      <c r="AA328" s="26">
        <f t="shared" si="220"/>
        <v>1.8439156559683021</v>
      </c>
      <c r="AB328" s="26">
        <f t="shared" si="221"/>
        <v>-36.027845706255782</v>
      </c>
      <c r="AC328" s="26">
        <f t="shared" si="222"/>
        <v>2.5053253762971502E-3</v>
      </c>
      <c r="AD328" s="26">
        <f t="shared" si="223"/>
        <v>1.3760736144132837</v>
      </c>
      <c r="AE328" s="26">
        <f t="shared" si="224"/>
        <v>-12.638231591639652</v>
      </c>
      <c r="AF328" s="26">
        <f t="shared" si="225"/>
        <v>-124.34875596845987</v>
      </c>
      <c r="AG328" s="26">
        <f t="shared" si="243"/>
        <v>63.934760580666506</v>
      </c>
      <c r="AH328" s="26">
        <f t="shared" si="226"/>
        <v>-114.78631868902767</v>
      </c>
      <c r="AI328" s="26">
        <f t="shared" si="227"/>
        <v>-89.999895574467644</v>
      </c>
      <c r="AJ328" s="26">
        <f t="shared" si="228"/>
        <v>46.784288347232632</v>
      </c>
      <c r="AK328" s="26">
        <f t="shared" si="229"/>
        <v>89.737632683813288</v>
      </c>
      <c r="AL328" s="27">
        <f t="shared" si="230"/>
        <v>-3.4088594857469019</v>
      </c>
      <c r="AM328" s="26">
        <f t="shared" si="231"/>
        <v>-47.515266793903173</v>
      </c>
      <c r="AN328" s="26">
        <f t="shared" si="244"/>
        <v>-3.3197054256425121E-2</v>
      </c>
      <c r="AO328" s="26">
        <f t="shared" si="245"/>
        <v>-5.0061467181934001</v>
      </c>
      <c r="AP328" s="26">
        <f t="shared" si="251"/>
        <v>-7.5093263011318561</v>
      </c>
      <c r="AQ328" s="26">
        <f t="shared" si="252"/>
        <v>-52.783676402750928</v>
      </c>
      <c r="AR328" s="25">
        <f t="shared" si="246"/>
        <v>18.562359853877492</v>
      </c>
      <c r="AS328" s="25">
        <f t="shared" si="247"/>
        <v>-26.946600306339011</v>
      </c>
      <c r="AT328" s="56">
        <f t="shared" si="253"/>
        <v>-20.147557892771509</v>
      </c>
      <c r="AU328" s="57">
        <f t="shared" si="232"/>
        <v>-177.1324323712108</v>
      </c>
      <c r="AV328" s="26">
        <f t="shared" si="233"/>
        <v>1.3115483344805543E-7</v>
      </c>
      <c r="AW328" s="26">
        <f t="shared" si="234"/>
        <v>9.9568652119372183E-3</v>
      </c>
      <c r="AX328" s="27">
        <f t="shared" si="235"/>
        <v>-1.3115483349980676E-7</v>
      </c>
      <c r="AY328" s="26">
        <f t="shared" si="236"/>
        <v>-9.9568652119372183E-3</v>
      </c>
      <c r="AZ328" s="28">
        <f t="shared" si="237"/>
        <v>-5.1751330797073598E-17</v>
      </c>
      <c r="BA328" s="29">
        <f t="shared" si="238"/>
        <v>0</v>
      </c>
      <c r="BB328" s="5">
        <f t="shared" si="254"/>
        <v>-21.370000254330726</v>
      </c>
      <c r="BC328" s="5">
        <f t="shared" si="255"/>
        <v>-209.30462934039511</v>
      </c>
      <c r="BD328" s="5">
        <f t="shared" si="239"/>
        <v>-29.30462934039511</v>
      </c>
      <c r="BE328" s="31"/>
      <c r="BF328" s="40">
        <f t="shared" si="240"/>
        <v>-21</v>
      </c>
      <c r="BG328" s="40">
        <f t="shared" si="241"/>
        <v>-209</v>
      </c>
      <c r="BH328" s="40">
        <f t="shared" si="242"/>
        <v>-29</v>
      </c>
      <c r="BL328" s="26">
        <f t="shared" si="248"/>
        <v>-8.2765651250502562E-3</v>
      </c>
      <c r="BM328" s="26">
        <f t="shared" si="249"/>
        <v>-2.5008438260691261</v>
      </c>
      <c r="BO328" s="238" t="str">
        <f t="shared" si="256"/>
        <v>173780.082874946i</v>
      </c>
      <c r="BP328" s="238" t="str">
        <f t="shared" si="257"/>
        <v>0.755528887472272-0.430445561645146i</v>
      </c>
      <c r="BQ328" s="238">
        <f t="shared" si="258"/>
        <v>-1.2141657964341646</v>
      </c>
      <c r="BR328" s="238">
        <f t="shared" si="259"/>
        <v>-29.671353143115201</v>
      </c>
    </row>
    <row r="329" spans="22:70" x14ac:dyDescent="0.3">
      <c r="V329" s="24">
        <v>4.2500000000000204</v>
      </c>
      <c r="W329" s="32">
        <f t="shared" si="217"/>
        <v>177827.94100390084</v>
      </c>
      <c r="X329" s="25">
        <f t="shared" si="250"/>
        <v>31.048525809863797</v>
      </c>
      <c r="Y329" s="26">
        <f t="shared" si="218"/>
        <v>-45.733172915826252</v>
      </c>
      <c r="Z329" s="26">
        <f t="shared" si="219"/>
        <v>-89.703881241426103</v>
      </c>
      <c r="AA329" s="26">
        <f t="shared" si="220"/>
        <v>1.9141532857707442</v>
      </c>
      <c r="AB329" s="26">
        <f t="shared" si="221"/>
        <v>-36.657581008764041</v>
      </c>
      <c r="AC329" s="26">
        <f t="shared" si="222"/>
        <v>2.6233620698095008E-3</v>
      </c>
      <c r="AD329" s="26">
        <f t="shared" si="223"/>
        <v>1.4081137284104537</v>
      </c>
      <c r="AE329" s="26">
        <f t="shared" si="224"/>
        <v>-12.767870458121902</v>
      </c>
      <c r="AF329" s="26">
        <f t="shared" si="225"/>
        <v>-124.95334852177969</v>
      </c>
      <c r="AG329" s="26">
        <f t="shared" si="243"/>
        <v>63.934760580666506</v>
      </c>
      <c r="AH329" s="26">
        <f t="shared" si="226"/>
        <v>-114.98631868902703</v>
      </c>
      <c r="AI329" s="26">
        <f t="shared" si="227"/>
        <v>-89.999897951482964</v>
      </c>
      <c r="AJ329" s="26">
        <f t="shared" si="228"/>
        <v>46.984284248592949</v>
      </c>
      <c r="AK329" s="26">
        <f t="shared" si="229"/>
        <v>89.743604812402495</v>
      </c>
      <c r="AL329" s="27">
        <f t="shared" si="230"/>
        <v>-3.5187689514242582</v>
      </c>
      <c r="AM329" s="26">
        <f t="shared" si="231"/>
        <v>-48.171647582268498</v>
      </c>
      <c r="AN329" s="26">
        <f t="shared" si="244"/>
        <v>-3.4755339278644548E-2</v>
      </c>
      <c r="AO329" s="26">
        <f t="shared" si="245"/>
        <v>-5.1221415569827125</v>
      </c>
      <c r="AP329" s="26">
        <f t="shared" si="251"/>
        <v>-7.6207981504704776</v>
      </c>
      <c r="AQ329" s="26">
        <f t="shared" si="252"/>
        <v>-53.550082278331679</v>
      </c>
      <c r="AR329" s="25">
        <f t="shared" si="246"/>
        <v>18.562359853877492</v>
      </c>
      <c r="AS329" s="25">
        <f t="shared" si="247"/>
        <v>-26.946600306339011</v>
      </c>
      <c r="AT329" s="56">
        <f t="shared" si="253"/>
        <v>-20.388668608592379</v>
      </c>
      <c r="AU329" s="57">
        <f t="shared" si="232"/>
        <v>-178.50343080011137</v>
      </c>
      <c r="AV329" s="26">
        <f t="shared" si="233"/>
        <v>1.3733597183301591E-7</v>
      </c>
      <c r="AW329" s="26">
        <f t="shared" si="234"/>
        <v>1.0188790391625634E-2</v>
      </c>
      <c r="AX329" s="27">
        <f t="shared" si="235"/>
        <v>-1.3733597207583334E-7</v>
      </c>
      <c r="AY329" s="26">
        <f t="shared" si="236"/>
        <v>-1.0188790391625634E-2</v>
      </c>
      <c r="AZ329" s="28">
        <f t="shared" si="237"/>
        <v>-2.4281742621195298E-16</v>
      </c>
      <c r="BA329" s="29">
        <f t="shared" si="238"/>
        <v>0</v>
      </c>
      <c r="BB329" s="5">
        <f t="shared" si="254"/>
        <v>-21.661135176820892</v>
      </c>
      <c r="BC329" s="5">
        <f t="shared" si="255"/>
        <v>-211.30545498584911</v>
      </c>
      <c r="BD329" s="5">
        <f t="shared" si="239"/>
        <v>-31.30545498584911</v>
      </c>
      <c r="BE329" s="31"/>
      <c r="BF329" s="40">
        <f t="shared" si="240"/>
        <v>-22</v>
      </c>
      <c r="BG329" s="40">
        <f t="shared" si="241"/>
        <v>-211</v>
      </c>
      <c r="BH329" s="40">
        <f t="shared" si="242"/>
        <v>-31</v>
      </c>
      <c r="BL329" s="26">
        <f t="shared" si="248"/>
        <v>-8.6662386951448199E-3</v>
      </c>
      <c r="BM329" s="26">
        <f t="shared" si="249"/>
        <v>-2.5590194043907619</v>
      </c>
      <c r="BO329" s="238" t="str">
        <f t="shared" si="256"/>
        <v>177827.941003901i</v>
      </c>
      <c r="BP329" s="238" t="str">
        <f t="shared" si="257"/>
        <v>0.746916324735859-0.435466530115871i</v>
      </c>
      <c r="BQ329" s="238">
        <f t="shared" si="258"/>
        <v>-1.2638003295333662</v>
      </c>
      <c r="BR329" s="238">
        <f t="shared" si="259"/>
        <v>-30.243004781346954</v>
      </c>
    </row>
    <row r="330" spans="22:70" x14ac:dyDescent="0.3">
      <c r="V330" s="24">
        <v>4.2600000000000202</v>
      </c>
      <c r="W330" s="30">
        <f t="shared" si="217"/>
        <v>181970.0858610071</v>
      </c>
      <c r="X330" s="25">
        <f t="shared" si="250"/>
        <v>31.048525809863797</v>
      </c>
      <c r="Y330" s="26">
        <f t="shared" si="218"/>
        <v>-45.933167694854532</v>
      </c>
      <c r="Z330" s="26">
        <f t="shared" si="219"/>
        <v>-89.710621611337004</v>
      </c>
      <c r="AA330" s="26">
        <f t="shared" si="220"/>
        <v>1.9865035570137728</v>
      </c>
      <c r="AB330" s="26">
        <f t="shared" si="221"/>
        <v>-37.291492699987799</v>
      </c>
      <c r="AC330" s="26">
        <f t="shared" si="222"/>
        <v>2.746958222932304E-3</v>
      </c>
      <c r="AD330" s="26">
        <f t="shared" si="223"/>
        <v>1.4408992405429033</v>
      </c>
      <c r="AE330" s="26">
        <f t="shared" si="224"/>
        <v>-12.89539136975403</v>
      </c>
      <c r="AF330" s="26">
        <f t="shared" si="225"/>
        <v>-125.5612150707819</v>
      </c>
      <c r="AG330" s="26">
        <f t="shared" si="243"/>
        <v>63.934760580666506</v>
      </c>
      <c r="AH330" s="26">
        <f t="shared" si="226"/>
        <v>-115.18631868902642</v>
      </c>
      <c r="AI330" s="26">
        <f t="shared" si="227"/>
        <v>-89.999900274390811</v>
      </c>
      <c r="AJ330" s="26">
        <f t="shared" si="228"/>
        <v>47.184280334418823</v>
      </c>
      <c r="AK330" s="26">
        <f t="shared" si="229"/>
        <v>89.749441004131654</v>
      </c>
      <c r="AL330" s="27">
        <f t="shared" si="230"/>
        <v>-3.6309527009065743</v>
      </c>
      <c r="AM330" s="26">
        <f t="shared" si="231"/>
        <v>-48.826360865459712</v>
      </c>
      <c r="AN330" s="26">
        <f t="shared" si="244"/>
        <v>-3.6386464960255591E-2</v>
      </c>
      <c r="AO330" s="26">
        <f t="shared" si="245"/>
        <v>-5.2407946896403654</v>
      </c>
      <c r="AP330" s="26">
        <f t="shared" si="251"/>
        <v>-7.734616939807923</v>
      </c>
      <c r="AQ330" s="26">
        <f t="shared" si="252"/>
        <v>-54.317614825359236</v>
      </c>
      <c r="AR330" s="25">
        <f t="shared" si="246"/>
        <v>18.562359853877492</v>
      </c>
      <c r="AS330" s="25">
        <f t="shared" si="247"/>
        <v>-26.946600306339011</v>
      </c>
      <c r="AT330" s="56">
        <f t="shared" si="253"/>
        <v>-20.630008309561951</v>
      </c>
      <c r="AU330" s="57">
        <f t="shared" si="232"/>
        <v>-179.87882989614113</v>
      </c>
      <c r="AV330" s="26">
        <f t="shared" si="233"/>
        <v>1.4380841617851094E-7</v>
      </c>
      <c r="AW330" s="26">
        <f t="shared" si="234"/>
        <v>1.0426117802388521E-2</v>
      </c>
      <c r="AX330" s="27">
        <f t="shared" si="235"/>
        <v>-1.4380841663082807E-7</v>
      </c>
      <c r="AY330" s="26">
        <f t="shared" si="236"/>
        <v>-1.0426117802388521E-2</v>
      </c>
      <c r="AZ330" s="28">
        <f t="shared" si="237"/>
        <v>-4.5231712908101328E-16</v>
      </c>
      <c r="BA330" s="29">
        <f t="shared" si="238"/>
        <v>0</v>
      </c>
      <c r="BB330" s="5">
        <f t="shared" si="254"/>
        <v>-21.954255707434442</v>
      </c>
      <c r="BC330" s="5">
        <f t="shared" si="255"/>
        <v>-213.31860480320947</v>
      </c>
      <c r="BD330" s="5">
        <f t="shared" si="239"/>
        <v>-33.318604803209467</v>
      </c>
      <c r="BE330" s="41"/>
      <c r="BF330" s="40">
        <f t="shared" si="240"/>
        <v>-22</v>
      </c>
      <c r="BG330" s="40">
        <f t="shared" si="241"/>
        <v>-213</v>
      </c>
      <c r="BH330" s="40">
        <f t="shared" si="242"/>
        <v>-33</v>
      </c>
      <c r="BL330" s="26">
        <f t="shared" si="248"/>
        <v>-9.0742395440509601E-3</v>
      </c>
      <c r="BM330" s="26">
        <f t="shared" si="249"/>
        <v>-2.6185445997025756</v>
      </c>
      <c r="BO330" s="238" t="str">
        <f t="shared" si="256"/>
        <v>181970.085861007i</v>
      </c>
      <c r="BP330" s="238" t="str">
        <f t="shared" si="257"/>
        <v>0.738105192115894-0.440369769567854i</v>
      </c>
      <c r="BQ330" s="238">
        <f t="shared" si="258"/>
        <v>-1.315173158328439</v>
      </c>
      <c r="BR330" s="238">
        <f t="shared" si="259"/>
        <v>-30.821230307365777</v>
      </c>
    </row>
    <row r="331" spans="22:70" x14ac:dyDescent="0.3">
      <c r="V331" s="24">
        <v>4.27000000000002</v>
      </c>
      <c r="W331" s="32">
        <f t="shared" si="217"/>
        <v>186208.71366629537</v>
      </c>
      <c r="X331" s="25">
        <f t="shared" si="250"/>
        <v>31.048525809863797</v>
      </c>
      <c r="Y331" s="26">
        <f t="shared" si="218"/>
        <v>-46.133162708859373</v>
      </c>
      <c r="Z331" s="26">
        <f t="shared" si="219"/>
        <v>-89.717208559436713</v>
      </c>
      <c r="AA331" s="26">
        <f t="shared" si="220"/>
        <v>2.0609935356476687</v>
      </c>
      <c r="AB331" s="26">
        <f t="shared" si="221"/>
        <v>-37.929296141278108</v>
      </c>
      <c r="AC331" s="26">
        <f t="shared" si="222"/>
        <v>2.8763755134134277E-3</v>
      </c>
      <c r="AD331" s="26">
        <f t="shared" si="223"/>
        <v>1.4744474481942118</v>
      </c>
      <c r="AE331" s="26">
        <f t="shared" si="224"/>
        <v>-13.020766987834495</v>
      </c>
      <c r="AF331" s="26">
        <f t="shared" si="225"/>
        <v>-126.1720572525206</v>
      </c>
      <c r="AG331" s="26">
        <f t="shared" si="243"/>
        <v>63.934760580666506</v>
      </c>
      <c r="AH331" s="26">
        <f t="shared" si="226"/>
        <v>-115.38631868902579</v>
      </c>
      <c r="AI331" s="26">
        <f t="shared" si="227"/>
        <v>-89.99990254442281</v>
      </c>
      <c r="AJ331" s="26">
        <f t="shared" si="228"/>
        <v>47.384276596408235</v>
      </c>
      <c r="AK331" s="26">
        <f t="shared" si="229"/>
        <v>89.755144352942168</v>
      </c>
      <c r="AL331" s="27">
        <f t="shared" si="230"/>
        <v>-3.7453980126322426</v>
      </c>
      <c r="AM331" s="26">
        <f t="shared" si="231"/>
        <v>-49.479069926022682</v>
      </c>
      <c r="AN331" s="26">
        <f t="shared" si="244"/>
        <v>-3.8093806873950198E-2</v>
      </c>
      <c r="AO331" s="26">
        <f t="shared" si="245"/>
        <v>-5.3621649545523118</v>
      </c>
      <c r="AP331" s="26">
        <f t="shared" si="251"/>
        <v>-7.850773331457237</v>
      </c>
      <c r="AQ331" s="26">
        <f t="shared" si="252"/>
        <v>-55.085993072055636</v>
      </c>
      <c r="AR331" s="25">
        <f t="shared" si="246"/>
        <v>18.562359853877492</v>
      </c>
      <c r="AS331" s="25">
        <f t="shared" si="247"/>
        <v>-26.946600306339011</v>
      </c>
      <c r="AT331" s="56">
        <f t="shared" si="253"/>
        <v>-20.871540319291732</v>
      </c>
      <c r="AU331" s="57">
        <f t="shared" si="232"/>
        <v>-181.25805032457623</v>
      </c>
      <c r="AV331" s="26">
        <f t="shared" si="233"/>
        <v>1.5058589850677491E-7</v>
      </c>
      <c r="AW331" s="26">
        <f t="shared" si="234"/>
        <v>1.0668973278327866E-2</v>
      </c>
      <c r="AX331" s="27">
        <f t="shared" si="235"/>
        <v>-1.5058589822447651E-7</v>
      </c>
      <c r="AY331" s="26">
        <f t="shared" si="236"/>
        <v>-1.0668973278327866E-2</v>
      </c>
      <c r="AZ331" s="28">
        <f t="shared" si="237"/>
        <v>2.8229839950708437E-16</v>
      </c>
      <c r="BA331" s="29">
        <f t="shared" si="238"/>
        <v>0</v>
      </c>
      <c r="BB331" s="5">
        <f t="shared" si="254"/>
        <v>-22.249365388500461</v>
      </c>
      <c r="BC331" s="5">
        <f t="shared" si="255"/>
        <v>-215.3433704119463</v>
      </c>
      <c r="BD331" s="5">
        <f t="shared" si="239"/>
        <v>-35.343370411946296</v>
      </c>
      <c r="BE331" s="31"/>
      <c r="BF331" s="40">
        <f t="shared" si="240"/>
        <v>-22</v>
      </c>
      <c r="BG331" s="40">
        <f t="shared" si="241"/>
        <v>-215</v>
      </c>
      <c r="BH331" s="40">
        <f t="shared" si="242"/>
        <v>-35</v>
      </c>
      <c r="BL331" s="26">
        <f t="shared" si="248"/>
        <v>-9.5014278024197953E-3</v>
      </c>
      <c r="BM331" s="26">
        <f t="shared" si="249"/>
        <v>-2.6794504587773509</v>
      </c>
      <c r="BO331" s="238" t="str">
        <f t="shared" si="256"/>
        <v>186208.713666295i</v>
      </c>
      <c r="BP331" s="238" t="str">
        <f t="shared" si="257"/>
        <v>0.729098206147253-0.445145973759283i</v>
      </c>
      <c r="BQ331" s="238">
        <f t="shared" si="258"/>
        <v>-1.3683236414063082</v>
      </c>
      <c r="BR331" s="238">
        <f t="shared" si="259"/>
        <v>-31.405869628592715</v>
      </c>
    </row>
    <row r="332" spans="22:70" x14ac:dyDescent="0.3">
      <c r="V332" s="24">
        <v>4.2800000000000198</v>
      </c>
      <c r="W332" s="32">
        <f t="shared" si="217"/>
        <v>190546.07179633353</v>
      </c>
      <c r="X332" s="25">
        <f t="shared" si="250"/>
        <v>31.048525809863797</v>
      </c>
      <c r="Y332" s="26">
        <f t="shared" si="218"/>
        <v>-46.333157947265633</v>
      </c>
      <c r="Z332" s="26">
        <f t="shared" si="219"/>
        <v>-89.723645577515441</v>
      </c>
      <c r="AA332" s="26">
        <f t="shared" si="220"/>
        <v>2.1376485004546453</v>
      </c>
      <c r="AB332" s="26">
        <f t="shared" si="221"/>
        <v>-38.570697259088639</v>
      </c>
      <c r="AC332" s="26">
        <f t="shared" si="222"/>
        <v>3.011887919539445E-3</v>
      </c>
      <c r="AD332" s="26">
        <f t="shared" si="223"/>
        <v>1.5087760470016987</v>
      </c>
      <c r="AE332" s="26">
        <f t="shared" si="224"/>
        <v>-13.143971749027651</v>
      </c>
      <c r="AF332" s="26">
        <f t="shared" si="225"/>
        <v>-126.78556678960237</v>
      </c>
      <c r="AG332" s="26">
        <f t="shared" si="243"/>
        <v>63.934760580666506</v>
      </c>
      <c r="AH332" s="26">
        <f t="shared" si="226"/>
        <v>-115.58631868902523</v>
      </c>
      <c r="AI332" s="26">
        <f t="shared" si="227"/>
        <v>-89.999904762782577</v>
      </c>
      <c r="AJ332" s="26">
        <f t="shared" si="228"/>
        <v>47.584273026632857</v>
      </c>
      <c r="AK332" s="26">
        <f t="shared" si="229"/>
        <v>89.760717882372717</v>
      </c>
      <c r="AL332" s="27">
        <f t="shared" si="230"/>
        <v>-3.8620898957914962</v>
      </c>
      <c r="AM332" s="26">
        <f t="shared" si="231"/>
        <v>-50.129443242225953</v>
      </c>
      <c r="AN332" s="26">
        <f t="shared" si="244"/>
        <v>-3.9880894222358083E-2</v>
      </c>
      <c r="AO332" s="26">
        <f t="shared" si="245"/>
        <v>-5.4863123444938946</v>
      </c>
      <c r="AP332" s="26">
        <f t="shared" si="251"/>
        <v>-7.9692558717397253</v>
      </c>
      <c r="AQ332" s="26">
        <f t="shared" si="252"/>
        <v>-55.85494246712971</v>
      </c>
      <c r="AR332" s="25">
        <f t="shared" si="246"/>
        <v>18.562359853877492</v>
      </c>
      <c r="AS332" s="25">
        <f t="shared" si="247"/>
        <v>-26.946600306339011</v>
      </c>
      <c r="AT332" s="56">
        <f t="shared" si="253"/>
        <v>-21.113227620767375</v>
      </c>
      <c r="AU332" s="57">
        <f t="shared" si="232"/>
        <v>-182.64050925673209</v>
      </c>
      <c r="AV332" s="26">
        <f t="shared" si="233"/>
        <v>1.5768279308204934E-7</v>
      </c>
      <c r="AW332" s="26">
        <f t="shared" si="234"/>
        <v>1.09174855845967E-2</v>
      </c>
      <c r="AX332" s="27">
        <f t="shared" si="235"/>
        <v>-1.57682793051625E-7</v>
      </c>
      <c r="AY332" s="26">
        <f t="shared" si="236"/>
        <v>-1.09174855845967E-2</v>
      </c>
      <c r="AZ332" s="28">
        <f t="shared" si="237"/>
        <v>3.0424338204410799E-17</v>
      </c>
      <c r="BA332" s="29">
        <f t="shared" si="238"/>
        <v>0</v>
      </c>
      <c r="BB332" s="5">
        <f t="shared" si="254"/>
        <v>-22.546466865637449</v>
      </c>
      <c r="BC332" s="5">
        <f t="shared" si="255"/>
        <v>-217.37902839255341</v>
      </c>
      <c r="BD332" s="5">
        <f t="shared" si="239"/>
        <v>-37.379028392553408</v>
      </c>
      <c r="BE332" s="31"/>
      <c r="BF332" s="40">
        <f t="shared" si="240"/>
        <v>-23</v>
      </c>
      <c r="BG332" s="40">
        <f t="shared" si="241"/>
        <v>-217</v>
      </c>
      <c r="BH332" s="40">
        <f t="shared" si="242"/>
        <v>-37</v>
      </c>
      <c r="BL332" s="26">
        <f t="shared" si="248"/>
        <v>-9.9487037907249332E-3</v>
      </c>
      <c r="BM332" s="26">
        <f t="shared" si="249"/>
        <v>-2.7417687238126507</v>
      </c>
      <c r="BO332" s="238" t="str">
        <f t="shared" si="256"/>
        <v>190546.071796334i</v>
      </c>
      <c r="BP332" s="238" t="str">
        <f t="shared" si="257"/>
        <v>0.71989862973603-0.449785819973016i</v>
      </c>
      <c r="BQ332" s="238">
        <f t="shared" si="258"/>
        <v>-1.4232905410793459</v>
      </c>
      <c r="BR332" s="238">
        <f t="shared" si="259"/>
        <v>-31.996750412008677</v>
      </c>
    </row>
    <row r="333" spans="22:70" x14ac:dyDescent="0.3">
      <c r="V333" s="24">
        <v>4.2900000000000196</v>
      </c>
      <c r="W333" s="30">
        <f t="shared" si="217"/>
        <v>194984.45997581352</v>
      </c>
      <c r="X333" s="25">
        <f t="shared" si="250"/>
        <v>31.048525809863797</v>
      </c>
      <c r="Y333" s="26">
        <f t="shared" si="218"/>
        <v>-46.53315339997404</v>
      </c>
      <c r="Z333" s="26">
        <f t="shared" si="219"/>
        <v>-89.729936077915028</v>
      </c>
      <c r="AA333" s="26">
        <f t="shared" si="220"/>
        <v>2.2164918464064325</v>
      </c>
      <c r="AB333" s="26">
        <f t="shared" si="221"/>
        <v>-39.215393132475221</v>
      </c>
      <c r="AC333" s="26">
        <f t="shared" si="222"/>
        <v>3.1537822967621356E-3</v>
      </c>
      <c r="AD333" s="26">
        <f t="shared" si="223"/>
        <v>1.5439031398009009</v>
      </c>
      <c r="AE333" s="26">
        <f t="shared" si="224"/>
        <v>-13.264981961407049</v>
      </c>
      <c r="AF333" s="26">
        <f t="shared" si="225"/>
        <v>-127.40142607058934</v>
      </c>
      <c r="AG333" s="26">
        <f t="shared" si="243"/>
        <v>63.934760580666506</v>
      </c>
      <c r="AH333" s="26">
        <f t="shared" si="226"/>
        <v>-115.7863186890247</v>
      </c>
      <c r="AI333" s="26">
        <f t="shared" si="227"/>
        <v>-89.999906930646333</v>
      </c>
      <c r="AJ333" s="26">
        <f t="shared" si="228"/>
        <v>47.784269617521097</v>
      </c>
      <c r="AK333" s="26">
        <f t="shared" si="229"/>
        <v>89.766164547160216</v>
      </c>
      <c r="AL333" s="27">
        <f t="shared" si="230"/>
        <v>-3.9810111518407991</v>
      </c>
      <c r="AM333" s="26">
        <f t="shared" si="231"/>
        <v>-50.777155299205965</v>
      </c>
      <c r="AN333" s="26">
        <f t="shared" si="244"/>
        <v>-4.1751416562618882E-2</v>
      </c>
      <c r="AO333" s="26">
        <f t="shared" si="245"/>
        <v>-5.6132980185701991</v>
      </c>
      <c r="AP333" s="26">
        <f t="shared" si="251"/>
        <v>-8.0900510592405119</v>
      </c>
      <c r="AQ333" s="26">
        <f t="shared" si="252"/>
        <v>-56.624195701262281</v>
      </c>
      <c r="AR333" s="25">
        <f t="shared" si="246"/>
        <v>18.562359853877492</v>
      </c>
      <c r="AS333" s="25">
        <f t="shared" si="247"/>
        <v>-26.946600306339011</v>
      </c>
      <c r="AT333" s="56">
        <f t="shared" si="253"/>
        <v>-21.355033020647561</v>
      </c>
      <c r="AU333" s="57">
        <f t="shared" si="232"/>
        <v>-184.0256217718516</v>
      </c>
      <c r="AV333" s="26">
        <f t="shared" si="233"/>
        <v>1.6511415305501802E-7</v>
      </c>
      <c r="AW333" s="26">
        <f t="shared" si="234"/>
        <v>1.1171786485671811E-2</v>
      </c>
      <c r="AX333" s="27">
        <f t="shared" si="235"/>
        <v>-1.6511415330076806E-7</v>
      </c>
      <c r="AY333" s="26">
        <f t="shared" si="236"/>
        <v>-1.1171786485671811E-2</v>
      </c>
      <c r="AZ333" s="28">
        <f t="shared" si="237"/>
        <v>-2.4575003956380458E-16</v>
      </c>
      <c r="BA333" s="29">
        <f t="shared" si="238"/>
        <v>0</v>
      </c>
      <c r="BB333" s="5">
        <f t="shared" si="254"/>
        <v>-22.845561943709832</v>
      </c>
      <c r="BC333" s="5">
        <f t="shared" si="255"/>
        <v>-219.42484170537958</v>
      </c>
      <c r="BD333" s="5">
        <f t="shared" si="239"/>
        <v>-39.424841705379578</v>
      </c>
      <c r="BE333" s="41"/>
      <c r="BF333" s="40">
        <f t="shared" si="240"/>
        <v>-23</v>
      </c>
      <c r="BG333" s="40">
        <f t="shared" si="241"/>
        <v>-219</v>
      </c>
      <c r="BH333" s="40">
        <f t="shared" si="242"/>
        <v>-39</v>
      </c>
      <c r="BL333" s="26">
        <f t="shared" si="248"/>
        <v>-1.0417009880033341E-2</v>
      </c>
      <c r="BM333" s="26">
        <f t="shared" si="249"/>
        <v>-2.8055318466611237</v>
      </c>
      <c r="BO333" s="238" t="str">
        <f t="shared" si="256"/>
        <v>194984.459975814i</v>
      </c>
      <c r="BP333" s="238" t="str">
        <f t="shared" si="257"/>
        <v>0.710510283649631-0.454280005594801i</v>
      </c>
      <c r="BQ333" s="238">
        <f t="shared" si="258"/>
        <v>-1.4801119131822391</v>
      </c>
      <c r="BR333" s="238">
        <f t="shared" si="259"/>
        <v>-32.593688086866848</v>
      </c>
    </row>
    <row r="334" spans="22:70" x14ac:dyDescent="0.3">
      <c r="V334" s="24">
        <v>4.3000000000000203</v>
      </c>
      <c r="W334" s="32">
        <f t="shared" si="217"/>
        <v>199526.2314968975</v>
      </c>
      <c r="X334" s="25">
        <f t="shared" si="250"/>
        <v>31.048525809863797</v>
      </c>
      <c r="Y334" s="26">
        <f t="shared" si="218"/>
        <v>-46.733149057339851</v>
      </c>
      <c r="Z334" s="26">
        <f t="shared" si="219"/>
        <v>-89.736083395335115</v>
      </c>
      <c r="AA334" s="26">
        <f t="shared" si="220"/>
        <v>2.2975449936541734</v>
      </c>
      <c r="AB334" s="26">
        <f t="shared" si="221"/>
        <v>-39.863072631730624</v>
      </c>
      <c r="AC334" s="26">
        <f t="shared" si="222"/>
        <v>3.3023589812196611E-3</v>
      </c>
      <c r="AD334" s="26">
        <f t="shared" si="223"/>
        <v>1.5798472457547774</v>
      </c>
      <c r="AE334" s="26">
        <f t="shared" si="224"/>
        <v>-13.38377589484066</v>
      </c>
      <c r="AF334" s="26">
        <f t="shared" si="225"/>
        <v>-128.01930878131094</v>
      </c>
      <c r="AG334" s="26">
        <f t="shared" si="243"/>
        <v>63.934760580666506</v>
      </c>
      <c r="AH334" s="26">
        <f t="shared" si="226"/>
        <v>-115.98631868902419</v>
      </c>
      <c r="AI334" s="26">
        <f t="shared" si="227"/>
        <v>-89.999909049163463</v>
      </c>
      <c r="AJ334" s="26">
        <f t="shared" si="228"/>
        <v>47.984266361842145</v>
      </c>
      <c r="AK334" s="26">
        <f t="shared" si="229"/>
        <v>89.771487234804439</v>
      </c>
      <c r="AL334" s="27">
        <f t="shared" si="230"/>
        <v>-4.1021424443137082</v>
      </c>
      <c r="AM334" s="26">
        <f t="shared" si="231"/>
        <v>-51.421887362978154</v>
      </c>
      <c r="AN334" s="26">
        <f t="shared" si="244"/>
        <v>-4.3709230799684966E-2</v>
      </c>
      <c r="AO334" s="26">
        <f t="shared" si="245"/>
        <v>-5.7431843134262461</v>
      </c>
      <c r="AP334" s="26">
        <f t="shared" si="251"/>
        <v>-8.2131434216289296</v>
      </c>
      <c r="AQ334" s="26">
        <f t="shared" si="252"/>
        <v>-57.393493490763426</v>
      </c>
      <c r="AR334" s="25">
        <f t="shared" si="246"/>
        <v>18.562359853877492</v>
      </c>
      <c r="AS334" s="25">
        <f t="shared" si="247"/>
        <v>-26.946600306339011</v>
      </c>
      <c r="AT334" s="56">
        <f t="shared" si="253"/>
        <v>-21.596919316469588</v>
      </c>
      <c r="AU334" s="57">
        <f t="shared" si="232"/>
        <v>-185.41280227207437</v>
      </c>
      <c r="AV334" s="26">
        <f t="shared" si="233"/>
        <v>1.7289574324993188E-7</v>
      </c>
      <c r="AW334" s="26">
        <f t="shared" si="234"/>
        <v>1.1432010815216945E-2</v>
      </c>
      <c r="AX334" s="27">
        <f t="shared" si="235"/>
        <v>-1.7289574283417367E-7</v>
      </c>
      <c r="AY334" s="26">
        <f t="shared" si="236"/>
        <v>-1.1432010815216945E-2</v>
      </c>
      <c r="AZ334" s="28">
        <f t="shared" si="237"/>
        <v>4.1575820769567241E-16</v>
      </c>
      <c r="BA334" s="29">
        <f t="shared" si="238"/>
        <v>0</v>
      </c>
      <c r="BB334" s="5">
        <f t="shared" si="254"/>
        <v>-23.146651643752907</v>
      </c>
      <c r="BC334" s="5">
        <f t="shared" si="255"/>
        <v>-221.48006117207234</v>
      </c>
      <c r="BD334" s="5">
        <f t="shared" si="239"/>
        <v>-41.48006117207234</v>
      </c>
      <c r="BE334" s="31"/>
      <c r="BF334" s="40">
        <f t="shared" si="240"/>
        <v>-23</v>
      </c>
      <c r="BG334" s="40">
        <f t="shared" si="241"/>
        <v>-221</v>
      </c>
      <c r="BH334" s="40">
        <f t="shared" si="242"/>
        <v>-41</v>
      </c>
      <c r="BL334" s="26">
        <f t="shared" si="248"/>
        <v>-1.090733243733018E-2</v>
      </c>
      <c r="BM334" s="26">
        <f t="shared" si="249"/>
        <v>-2.8707730032535421</v>
      </c>
      <c r="BO334" s="238" t="str">
        <f t="shared" si="256"/>
        <v>199526.231496897i</v>
      </c>
      <c r="BP334" s="238" t="str">
        <f t="shared" si="257"/>
        <v>0.700937555264392-0.458619286454806i</v>
      </c>
      <c r="BQ334" s="238">
        <f t="shared" si="258"/>
        <v>-1.5388249948459878</v>
      </c>
      <c r="BR334" s="238">
        <f t="shared" si="259"/>
        <v>-33.196485896744448</v>
      </c>
    </row>
    <row r="335" spans="22:70" x14ac:dyDescent="0.3">
      <c r="V335" s="24">
        <v>4.31000000000002</v>
      </c>
      <c r="W335" s="32">
        <f t="shared" si="217"/>
        <v>204173.79446696263</v>
      </c>
      <c r="X335" s="25">
        <f t="shared" si="250"/>
        <v>31.048525809863797</v>
      </c>
      <c r="Y335" s="26">
        <f t="shared" si="218"/>
        <v>-46.933144910152329</v>
      </c>
      <c r="Z335" s="26">
        <f t="shared" si="219"/>
        <v>-89.742090788598304</v>
      </c>
      <c r="AA335" s="26">
        <f t="shared" si="220"/>
        <v>2.3808273028774516</v>
      </c>
      <c r="AB335" s="26">
        <f t="shared" si="221"/>
        <v>-40.513417105411875</v>
      </c>
      <c r="AC335" s="26">
        <f t="shared" si="222"/>
        <v>3.4579324213434843E-3</v>
      </c>
      <c r="AD335" s="26">
        <f t="shared" si="223"/>
        <v>1.6166273096702037</v>
      </c>
      <c r="AE335" s="26">
        <f t="shared" si="224"/>
        <v>-13.500333864989738</v>
      </c>
      <c r="AF335" s="26">
        <f t="shared" si="225"/>
        <v>-128.63888058433997</v>
      </c>
      <c r="AG335" s="26">
        <f t="shared" si="243"/>
        <v>63.934760580666506</v>
      </c>
      <c r="AH335" s="26">
        <f t="shared" si="226"/>
        <v>-116.18631868902369</v>
      </c>
      <c r="AI335" s="26">
        <f t="shared" si="227"/>
        <v>-89.999911119457252</v>
      </c>
      <c r="AJ335" s="26">
        <f t="shared" si="228"/>
        <v>48.184263252690599</v>
      </c>
      <c r="AK335" s="26">
        <f t="shared" si="229"/>
        <v>89.776688767097099</v>
      </c>
      <c r="AL335" s="27">
        <f t="shared" si="230"/>
        <v>-4.2254623763359751</v>
      </c>
      <c r="AM335" s="26">
        <f t="shared" si="231"/>
        <v>-52.063328213101755</v>
      </c>
      <c r="AN335" s="26">
        <f t="shared" si="244"/>
        <v>-4.5758368456540216E-2</v>
      </c>
      <c r="AO335" s="26">
        <f t="shared" si="245"/>
        <v>-5.8760347536448707</v>
      </c>
      <c r="AP335" s="26">
        <f t="shared" si="251"/>
        <v>-8.3385156004591057</v>
      </c>
      <c r="AQ335" s="26">
        <f t="shared" si="252"/>
        <v>-58.162585319106782</v>
      </c>
      <c r="AR335" s="25">
        <f t="shared" si="246"/>
        <v>18.562359853877492</v>
      </c>
      <c r="AS335" s="25">
        <f t="shared" si="247"/>
        <v>-26.946600306339011</v>
      </c>
      <c r="AT335" s="56">
        <f t="shared" si="253"/>
        <v>-21.838849465448845</v>
      </c>
      <c r="AU335" s="57">
        <f t="shared" si="232"/>
        <v>-186.80146590344674</v>
      </c>
      <c r="AV335" s="26">
        <f t="shared" si="233"/>
        <v>1.8104406909442316E-7</v>
      </c>
      <c r="AW335" s="26">
        <f t="shared" si="234"/>
        <v>1.1698296547573091E-2</v>
      </c>
      <c r="AX335" s="27">
        <f t="shared" si="235"/>
        <v>-1.810440690106997E-7</v>
      </c>
      <c r="AY335" s="26">
        <f t="shared" si="236"/>
        <v>-1.1698296547573091E-2</v>
      </c>
      <c r="AZ335" s="28">
        <f t="shared" si="237"/>
        <v>8.372346289391402E-17</v>
      </c>
      <c r="BA335" s="29">
        <f t="shared" si="238"/>
        <v>0</v>
      </c>
      <c r="BB335" s="5">
        <f t="shared" si="254"/>
        <v>-23.449736260127889</v>
      </c>
      <c r="BC335" s="5">
        <f t="shared" si="255"/>
        <v>-223.54392701476695</v>
      </c>
      <c r="BD335" s="5">
        <f t="shared" si="239"/>
        <v>-43.54392701476695</v>
      </c>
      <c r="BE335" s="31"/>
      <c r="BF335" s="40">
        <f t="shared" si="240"/>
        <v>-23</v>
      </c>
      <c r="BG335" s="40">
        <f t="shared" si="241"/>
        <v>-224</v>
      </c>
      <c r="BH335" s="40">
        <f t="shared" si="242"/>
        <v>-44</v>
      </c>
      <c r="BL335" s="26">
        <f t="shared" si="248"/>
        <v>-1.142070385897679E-2</v>
      </c>
      <c r="BM335" s="26">
        <f t="shared" si="249"/>
        <v>-2.9375261082092643</v>
      </c>
      <c r="BO335" s="238" t="str">
        <f t="shared" si="256"/>
        <v>204173.794466963i</v>
      </c>
      <c r="BP335" s="238" t="str">
        <f t="shared" si="257"/>
        <v>0.691185404333326-0.462794516712374i</v>
      </c>
      <c r="BQ335" s="238">
        <f t="shared" si="258"/>
        <v>-1.5994660908200662</v>
      </c>
      <c r="BR335" s="238">
        <f t="shared" si="259"/>
        <v>-33.80493500311097</v>
      </c>
    </row>
    <row r="336" spans="22:70" x14ac:dyDescent="0.3">
      <c r="V336" s="24">
        <v>4.3200000000000198</v>
      </c>
      <c r="W336" s="30">
        <f t="shared" si="217"/>
        <v>208929.61308541353</v>
      </c>
      <c r="X336" s="25">
        <f t="shared" si="250"/>
        <v>31.048525809863797</v>
      </c>
      <c r="Y336" s="26">
        <f t="shared" si="218"/>
        <v>-47.133140949615282</v>
      </c>
      <c r="Z336" s="26">
        <f t="shared" si="219"/>
        <v>-89.747961442375413</v>
      </c>
      <c r="AA336" s="26">
        <f t="shared" si="220"/>
        <v>2.4663559976839942</v>
      </c>
      <c r="AB336" s="26">
        <f t="shared" si="221"/>
        <v>-41.166101112506055</v>
      </c>
      <c r="AC336" s="26">
        <f t="shared" si="222"/>
        <v>3.6208318389090994E-3</v>
      </c>
      <c r="AD336" s="26">
        <f t="shared" si="223"/>
        <v>1.6542627115043864</v>
      </c>
      <c r="AE336" s="26">
        <f t="shared" si="224"/>
        <v>-13.614638310228582</v>
      </c>
      <c r="AF336" s="26">
        <f t="shared" si="225"/>
        <v>-129.2597998433771</v>
      </c>
      <c r="AG336" s="26">
        <f t="shared" si="243"/>
        <v>63.934760580666506</v>
      </c>
      <c r="AH336" s="26">
        <f t="shared" si="226"/>
        <v>-116.38631868902321</v>
      </c>
      <c r="AI336" s="26">
        <f t="shared" si="227"/>
        <v>-89.999913142625402</v>
      </c>
      <c r="AJ336" s="26">
        <f t="shared" si="228"/>
        <v>48.384260283471832</v>
      </c>
      <c r="AK336" s="26">
        <f t="shared" si="229"/>
        <v>89.781771901616366</v>
      </c>
      <c r="AL336" s="27">
        <f t="shared" si="230"/>
        <v>-4.3509475751991209</v>
      </c>
      <c r="AM336" s="26">
        <f t="shared" si="231"/>
        <v>-52.701174830247624</v>
      </c>
      <c r="AN336" s="26">
        <f t="shared" si="244"/>
        <v>-4.7903043229597063E-2</v>
      </c>
      <c r="AO336" s="26">
        <f t="shared" si="245"/>
        <v>-6.0119140612448261</v>
      </c>
      <c r="AP336" s="26">
        <f t="shared" si="251"/>
        <v>-8.4661484433135943</v>
      </c>
      <c r="AQ336" s="26">
        <f t="shared" si="252"/>
        <v>-58.931230132501483</v>
      </c>
      <c r="AR336" s="25">
        <f t="shared" si="246"/>
        <v>18.562359853877492</v>
      </c>
      <c r="AS336" s="25">
        <f t="shared" si="247"/>
        <v>-26.946600306339011</v>
      </c>
      <c r="AT336" s="56">
        <f t="shared" si="253"/>
        <v>-22.080786753542178</v>
      </c>
      <c r="AU336" s="57">
        <f t="shared" si="232"/>
        <v>-188.19102997587856</v>
      </c>
      <c r="AV336" s="26">
        <f t="shared" si="233"/>
        <v>1.8957641326393811E-7</v>
      </c>
      <c r="AW336" s="26">
        <f t="shared" si="234"/>
        <v>1.1970784870914217E-2</v>
      </c>
      <c r="AX336" s="27">
        <f t="shared" si="235"/>
        <v>-1.8957641354428346E-7</v>
      </c>
      <c r="AY336" s="26">
        <f t="shared" si="236"/>
        <v>-1.1970784870914217E-2</v>
      </c>
      <c r="AZ336" s="28">
        <f t="shared" si="237"/>
        <v>-2.8034535328895277E-16</v>
      </c>
      <c r="BA336" s="29">
        <f t="shared" si="238"/>
        <v>0</v>
      </c>
      <c r="BB336" s="5">
        <f t="shared" si="254"/>
        <v>-23.754815417197833</v>
      </c>
      <c r="BC336" s="5">
        <f t="shared" si="255"/>
        <v>-225.61567044778928</v>
      </c>
      <c r="BD336" s="5">
        <f t="shared" si="239"/>
        <v>-45.615670447789284</v>
      </c>
      <c r="BE336" s="41"/>
      <c r="BF336" s="40">
        <f t="shared" si="240"/>
        <v>-24</v>
      </c>
      <c r="BG336" s="40">
        <f t="shared" si="241"/>
        <v>-226</v>
      </c>
      <c r="BH336" s="40">
        <f t="shared" si="242"/>
        <v>-46</v>
      </c>
      <c r="BL336" s="26">
        <f t="shared" si="248"/>
        <v>-1.1958204696221381E-2</v>
      </c>
      <c r="BM336" s="26">
        <f t="shared" si="249"/>
        <v>-3.0058258296282596</v>
      </c>
      <c r="BO336" s="238" t="str">
        <f t="shared" si="256"/>
        <v>208929.613085414i</v>
      </c>
      <c r="BP336" s="238" t="str">
        <f t="shared" si="257"/>
        <v>0.681259365554565-0.466796690031745i</v>
      </c>
      <c r="BQ336" s="238">
        <f t="shared" si="258"/>
        <v>-1.6620704589594331</v>
      </c>
      <c r="BR336" s="238">
        <f t="shared" si="259"/>
        <v>-34.418814642282449</v>
      </c>
    </row>
    <row r="337" spans="22:70" x14ac:dyDescent="0.3">
      <c r="V337" s="24">
        <v>4.3300000000000196</v>
      </c>
      <c r="W337" s="32">
        <f t="shared" si="217"/>
        <v>213796.20895023298</v>
      </c>
      <c r="X337" s="25">
        <f t="shared" si="250"/>
        <v>31.048525809863797</v>
      </c>
      <c r="Y337" s="26">
        <f t="shared" si="218"/>
        <v>-47.333137167328402</v>
      </c>
      <c r="Z337" s="26">
        <f t="shared" si="219"/>
        <v>-89.75369846887142</v>
      </c>
      <c r="AA337" s="26">
        <f t="shared" si="220"/>
        <v>2.5541460947065482</v>
      </c>
      <c r="AB337" s="26">
        <f t="shared" si="221"/>
        <v>-41.820793195987548</v>
      </c>
      <c r="AC337" s="26">
        <f t="shared" si="222"/>
        <v>3.7914019208356332E-3</v>
      </c>
      <c r="AD337" s="26">
        <f t="shared" si="223"/>
        <v>1.6927732760636442</v>
      </c>
      <c r="AE337" s="26">
        <f t="shared" si="224"/>
        <v>-13.726673860837222</v>
      </c>
      <c r="AF337" s="26">
        <f t="shared" si="225"/>
        <v>-129.88171838879532</v>
      </c>
      <c r="AG337" s="26">
        <f t="shared" si="243"/>
        <v>63.934760580666506</v>
      </c>
      <c r="AH337" s="26">
        <f t="shared" si="226"/>
        <v>-116.58631868902276</v>
      </c>
      <c r="AI337" s="26">
        <f t="shared" si="227"/>
        <v>-89.999915119740635</v>
      </c>
      <c r="AJ337" s="26">
        <f t="shared" si="228"/>
        <v>48.584257447888042</v>
      </c>
      <c r="AK337" s="26">
        <f t="shared" si="229"/>
        <v>89.786739333187171</v>
      </c>
      <c r="AL337" s="27">
        <f t="shared" si="230"/>
        <v>-4.4785727833013187</v>
      </c>
      <c r="AM337" s="26">
        <f t="shared" si="231"/>
        <v>-53.335133035407353</v>
      </c>
      <c r="AN337" s="26">
        <f t="shared" si="244"/>
        <v>-5.0147658837464554E-2</v>
      </c>
      <c r="AO337" s="26">
        <f t="shared" si="245"/>
        <v>-6.1508881641852584</v>
      </c>
      <c r="AP337" s="26">
        <f t="shared" si="251"/>
        <v>-8.596021102606997</v>
      </c>
      <c r="AQ337" s="26">
        <f t="shared" si="252"/>
        <v>-59.699196986146077</v>
      </c>
      <c r="AR337" s="25">
        <f t="shared" si="246"/>
        <v>18.562359853877492</v>
      </c>
      <c r="AS337" s="25">
        <f t="shared" si="247"/>
        <v>-26.946600306339011</v>
      </c>
      <c r="AT337" s="56">
        <f t="shared" si="253"/>
        <v>-22.322694963444221</v>
      </c>
      <c r="AU337" s="57">
        <f t="shared" si="232"/>
        <v>-189.58091537494141</v>
      </c>
      <c r="AV337" s="26">
        <f t="shared" si="233"/>
        <v>1.9851087425482368E-7</v>
      </c>
      <c r="AW337" s="26">
        <f t="shared" si="234"/>
        <v>1.2249620262106868E-2</v>
      </c>
      <c r="AX337" s="27">
        <f t="shared" si="235"/>
        <v>-1.9851087397003506E-7</v>
      </c>
      <c r="AY337" s="26">
        <f t="shared" si="236"/>
        <v>-1.2249620262106868E-2</v>
      </c>
      <c r="AZ337" s="28">
        <f t="shared" si="237"/>
        <v>2.8478862343245281E-16</v>
      </c>
      <c r="BA337" s="29">
        <f t="shared" si="238"/>
        <v>0</v>
      </c>
      <c r="BB337" s="5">
        <f t="shared" si="254"/>
        <v>-24.061888124856019</v>
      </c>
      <c r="BC337" s="5">
        <f t="shared" si="255"/>
        <v>-227.69451531627917</v>
      </c>
      <c r="BD337" s="5">
        <f t="shared" si="239"/>
        <v>-47.694515316279166</v>
      </c>
      <c r="BE337" s="31"/>
      <c r="BF337" s="40">
        <f t="shared" si="240"/>
        <v>-24</v>
      </c>
      <c r="BG337" s="40">
        <f t="shared" si="241"/>
        <v>-228</v>
      </c>
      <c r="BH337" s="40">
        <f t="shared" si="242"/>
        <v>-48</v>
      </c>
      <c r="BL337" s="26">
        <f t="shared" si="248"/>
        <v>-1.2520965876671437E-2</v>
      </c>
      <c r="BM337" s="26">
        <f t="shared" si="249"/>
        <v>-3.0757076040577576</v>
      </c>
      <c r="BO337" s="238" t="str">
        <f t="shared" si="256"/>
        <v>213796.208950233i</v>
      </c>
      <c r="BP337" s="238" t="str">
        <f t="shared" si="257"/>
        <v>0.671165547743566-0.470616981765588i</v>
      </c>
      <c r="BQ337" s="238">
        <f t="shared" si="258"/>
        <v>-1.7266721955351263</v>
      </c>
      <c r="BR337" s="238">
        <f t="shared" si="259"/>
        <v>-35.037892337279999</v>
      </c>
    </row>
    <row r="338" spans="22:70" x14ac:dyDescent="0.3">
      <c r="V338" s="24">
        <v>4.3400000000000203</v>
      </c>
      <c r="W338" s="32">
        <f t="shared" si="217"/>
        <v>218776.16239496562</v>
      </c>
      <c r="X338" s="25">
        <f t="shared" si="250"/>
        <v>31.048525809863797</v>
      </c>
      <c r="Y338" s="26">
        <f t="shared" si="218"/>
        <v>-47.533133555269416</v>
      </c>
      <c r="Z338" s="26">
        <f t="shared" si="219"/>
        <v>-89.759304909473315</v>
      </c>
      <c r="AA338" s="26">
        <f t="shared" si="220"/>
        <v>2.6442103419896061</v>
      </c>
      <c r="AB338" s="26">
        <f t="shared" si="221"/>
        <v>-42.477156693560801</v>
      </c>
      <c r="AC338" s="26">
        <f t="shared" si="222"/>
        <v>3.9700035431537665E-3</v>
      </c>
      <c r="AD338" s="26">
        <f t="shared" si="223"/>
        <v>1.7321792828969897</v>
      </c>
      <c r="AE338" s="26">
        <f t="shared" si="224"/>
        <v>-13.836427399872859</v>
      </c>
      <c r="AF338" s="26">
        <f t="shared" si="225"/>
        <v>-130.50428232013712</v>
      </c>
      <c r="AG338" s="26">
        <f t="shared" si="243"/>
        <v>63.934760580666506</v>
      </c>
      <c r="AH338" s="26">
        <f t="shared" si="226"/>
        <v>-116.78631868902235</v>
      </c>
      <c r="AI338" s="26">
        <f t="shared" si="227"/>
        <v>-89.999917051851227</v>
      </c>
      <c r="AJ338" s="26">
        <f t="shared" si="228"/>
        <v>48.784254739924833</v>
      </c>
      <c r="AK338" s="26">
        <f t="shared" si="229"/>
        <v>89.791593695308606</v>
      </c>
      <c r="AL338" s="27">
        <f t="shared" si="230"/>
        <v>-4.6083109547290393</v>
      </c>
      <c r="AM338" s="26">
        <f t="shared" si="231"/>
        <v>-53.964918077996145</v>
      </c>
      <c r="AN338" s="26">
        <f t="shared" si="244"/>
        <v>-5.2496817171143531E-2</v>
      </c>
      <c r="AO338" s="26">
        <f t="shared" si="245"/>
        <v>-6.2930242037765343</v>
      </c>
      <c r="AP338" s="26">
        <f t="shared" si="251"/>
        <v>-8.728111140331194</v>
      </c>
      <c r="AQ338" s="26">
        <f t="shared" si="252"/>
        <v>-60.466265638315299</v>
      </c>
      <c r="AR338" s="25">
        <f t="shared" si="246"/>
        <v>18.562359853877492</v>
      </c>
      <c r="AS338" s="25">
        <f t="shared" si="247"/>
        <v>-26.946600306339011</v>
      </c>
      <c r="AT338" s="56">
        <f t="shared" si="253"/>
        <v>-22.564538540204055</v>
      </c>
      <c r="AU338" s="57">
        <f t="shared" si="232"/>
        <v>-190.97054795845241</v>
      </c>
      <c r="AV338" s="26">
        <f t="shared" si="233"/>
        <v>2.0786640302875825E-7</v>
      </c>
      <c r="AW338" s="26">
        <f t="shared" si="234"/>
        <v>1.2534950563313427E-2</v>
      </c>
      <c r="AX338" s="27">
        <f t="shared" si="235"/>
        <v>-2.0786640318167657E-7</v>
      </c>
      <c r="AY338" s="26">
        <f t="shared" si="236"/>
        <v>-1.2534950563313427E-2</v>
      </c>
      <c r="AZ338" s="28">
        <f t="shared" si="237"/>
        <v>-1.5291832550894666E-16</v>
      </c>
      <c r="BA338" s="29">
        <f t="shared" si="238"/>
        <v>0</v>
      </c>
      <c r="BB338" s="5">
        <f t="shared" si="254"/>
        <v>-24.370952832293131</v>
      </c>
      <c r="BC338" s="5">
        <f t="shared" si="255"/>
        <v>-229.77967977579246</v>
      </c>
      <c r="BD338" s="5">
        <f t="shared" si="239"/>
        <v>-49.779679775792459</v>
      </c>
      <c r="BE338" s="31"/>
      <c r="BF338" s="40">
        <f t="shared" si="240"/>
        <v>-24</v>
      </c>
      <c r="BG338" s="40">
        <f t="shared" si="241"/>
        <v>-230</v>
      </c>
      <c r="BH338" s="40">
        <f t="shared" si="242"/>
        <v>-50</v>
      </c>
      <c r="BL338" s="26">
        <f t="shared" si="248"/>
        <v>-1.3110171025885202E-2</v>
      </c>
      <c r="BM338" s="26">
        <f t="shared" si="249"/>
        <v>-3.1472076516258136</v>
      </c>
      <c r="BO338" s="238" t="str">
        <f t="shared" si="256"/>
        <v>218776.162394966i</v>
      </c>
      <c r="BP338" s="238" t="str">
        <f t="shared" si="257"/>
        <v>0.660910629439279-0.474246791834292i</v>
      </c>
      <c r="BQ338" s="238">
        <f t="shared" si="258"/>
        <v>-1.7933041210631901</v>
      </c>
      <c r="BR338" s="238">
        <f t="shared" si="259"/>
        <v>-35.661924165714225</v>
      </c>
    </row>
    <row r="339" spans="22:70" x14ac:dyDescent="0.3">
      <c r="V339" s="24">
        <v>4.3500000000000298</v>
      </c>
      <c r="W339" s="30">
        <f t="shared" si="217"/>
        <v>223872.11385684973</v>
      </c>
      <c r="X339" s="25">
        <f t="shared" si="250"/>
        <v>31.048525809863797</v>
      </c>
      <c r="Y339" s="26">
        <f t="shared" si="218"/>
        <v>-47.733130105777249</v>
      </c>
      <c r="Z339" s="26">
        <f t="shared" si="219"/>
        <v>-89.7647837363604</v>
      </c>
      <c r="AA339" s="26">
        <f t="shared" si="220"/>
        <v>2.7365591661964492</v>
      </c>
      <c r="AB339" s="26">
        <f t="shared" si="221"/>
        <v>-43.134850580962329</v>
      </c>
      <c r="AC339" s="26">
        <f t="shared" si="222"/>
        <v>4.1570145286447075E-3</v>
      </c>
      <c r="AD339" s="26">
        <f t="shared" si="223"/>
        <v>1.7725014763869</v>
      </c>
      <c r="AE339" s="26">
        <f t="shared" si="224"/>
        <v>-13.943888115188358</v>
      </c>
      <c r="AF339" s="26">
        <f t="shared" si="225"/>
        <v>-131.12713284093581</v>
      </c>
      <c r="AG339" s="26">
        <f t="shared" si="243"/>
        <v>63.934760580666506</v>
      </c>
      <c r="AH339" s="26">
        <f t="shared" si="226"/>
        <v>-116.98631868902213</v>
      </c>
      <c r="AI339" s="26">
        <f t="shared" si="227"/>
        <v>-89.999918939981612</v>
      </c>
      <c r="AJ339" s="26">
        <f t="shared" si="228"/>
        <v>48.984252153838661</v>
      </c>
      <c r="AK339" s="26">
        <f t="shared" si="229"/>
        <v>89.796337561548796</v>
      </c>
      <c r="AL339" s="27">
        <f t="shared" si="230"/>
        <v>-4.7401333567271449</v>
      </c>
      <c r="AM339" s="26">
        <f t="shared" si="231"/>
        <v>-54.590255170630165</v>
      </c>
      <c r="AN339" s="26">
        <f t="shared" si="244"/>
        <v>-5.4955326753727413E-2</v>
      </c>
      <c r="AO339" s="26">
        <f t="shared" si="245"/>
        <v>-6.4383905408909001</v>
      </c>
      <c r="AP339" s="26">
        <f t="shared" si="251"/>
        <v>-8.8623946379978342</v>
      </c>
      <c r="AQ339" s="26">
        <f t="shared" si="252"/>
        <v>-61.232227089953881</v>
      </c>
      <c r="AR339" s="25">
        <f t="shared" si="246"/>
        <v>18.562359853877492</v>
      </c>
      <c r="AS339" s="25">
        <f t="shared" si="247"/>
        <v>-26.946600306339011</v>
      </c>
      <c r="AT339" s="56">
        <f t="shared" si="253"/>
        <v>-22.806282753186192</v>
      </c>
      <c r="AU339" s="57">
        <f t="shared" si="232"/>
        <v>-192.3593599308897</v>
      </c>
      <c r="AV339" s="26">
        <f t="shared" si="233"/>
        <v>2.1766284544314554E-7</v>
      </c>
      <c r="AW339" s="26">
        <f t="shared" si="234"/>
        <v>1.2826927060379989E-2</v>
      </c>
      <c r="AX339" s="27">
        <f t="shared" si="235"/>
        <v>-2.1766284511167261E-7</v>
      </c>
      <c r="AY339" s="26">
        <f t="shared" si="236"/>
        <v>-1.2826927060379989E-2</v>
      </c>
      <c r="AZ339" s="28">
        <f t="shared" si="237"/>
        <v>3.3147292372971238E-16</v>
      </c>
      <c r="BA339" s="29">
        <f t="shared" si="238"/>
        <v>0</v>
      </c>
      <c r="BB339" s="5">
        <f t="shared" si="254"/>
        <v>-24.682007479457482</v>
      </c>
      <c r="BC339" s="5">
        <f t="shared" si="255"/>
        <v>-231.87037800661659</v>
      </c>
      <c r="BD339" s="5">
        <f t="shared" si="239"/>
        <v>-51.87037800661659</v>
      </c>
      <c r="BE339" s="41"/>
      <c r="BF339" s="40">
        <f t="shared" si="240"/>
        <v>-25</v>
      </c>
      <c r="BG339" s="40">
        <f t="shared" si="241"/>
        <v>-232</v>
      </c>
      <c r="BH339" s="40">
        <f t="shared" si="242"/>
        <v>-52</v>
      </c>
      <c r="BL339" s="26">
        <f t="shared" si="248"/>
        <v>-1.3727058893348706E-2</v>
      </c>
      <c r="BM339" s="26">
        <f t="shared" si="249"/>
        <v>-3.2203629913331517</v>
      </c>
      <c r="BO339" s="238" t="str">
        <f t="shared" si="256"/>
        <v>223872.11385685i</v>
      </c>
      <c r="BP339" s="238" t="str">
        <f t="shared" si="257"/>
        <v>0.650501850805804-0.477677787962832i</v>
      </c>
      <c r="BQ339" s="238">
        <f t="shared" si="258"/>
        <v>-1.8619976673779419</v>
      </c>
      <c r="BR339" s="238">
        <f t="shared" si="259"/>
        <v>-36.290655084393748</v>
      </c>
    </row>
    <row r="340" spans="22:70" x14ac:dyDescent="0.3">
      <c r="V340" s="24">
        <v>4.3600000000000296</v>
      </c>
      <c r="W340" s="32">
        <f t="shared" si="217"/>
        <v>229086.76527679298</v>
      </c>
      <c r="X340" s="25">
        <f t="shared" si="250"/>
        <v>31.048525809863797</v>
      </c>
      <c r="Y340" s="26">
        <f t="shared" si="218"/>
        <v>-47.933126811535047</v>
      </c>
      <c r="Z340" s="26">
        <f t="shared" si="219"/>
        <v>-89.7701378540782</v>
      </c>
      <c r="AA340" s="26">
        <f t="shared" si="220"/>
        <v>2.8312006290961906</v>
      </c>
      <c r="AB340" s="26">
        <f t="shared" si="221"/>
        <v>-43.793530342816261</v>
      </c>
      <c r="AC340" s="26">
        <f t="shared" si="222"/>
        <v>4.3528304396587602E-3</v>
      </c>
      <c r="AD340" s="26">
        <f t="shared" si="223"/>
        <v>1.8137610760392664</v>
      </c>
      <c r="AE340" s="26">
        <f t="shared" si="224"/>
        <v>-14.0490475421354</v>
      </c>
      <c r="AF340" s="26">
        <f t="shared" si="225"/>
        <v>-131.7499071208552</v>
      </c>
      <c r="AG340" s="26">
        <f t="shared" si="243"/>
        <v>63.934760580666506</v>
      </c>
      <c r="AH340" s="26">
        <f t="shared" si="226"/>
        <v>-117.18631868902172</v>
      </c>
      <c r="AI340" s="26">
        <f t="shared" si="227"/>
        <v>-89.9999207851329</v>
      </c>
      <c r="AJ340" s="26">
        <f t="shared" si="228"/>
        <v>49.184249684143886</v>
      </c>
      <c r="AK340" s="26">
        <f t="shared" si="229"/>
        <v>89.800973446908117</v>
      </c>
      <c r="AL340" s="27">
        <f t="shared" si="230"/>
        <v>-4.874009675287569</v>
      </c>
      <c r="AM340" s="26">
        <f t="shared" si="231"/>
        <v>-55.210879968888158</v>
      </c>
      <c r="AN340" s="26">
        <f t="shared" si="244"/>
        <v>-5.7528211517311342E-2</v>
      </c>
      <c r="AO340" s="26">
        <f t="shared" si="245"/>
        <v>-6.5870567608584132</v>
      </c>
      <c r="AP340" s="26">
        <f t="shared" si="251"/>
        <v>-8.9988463110162069</v>
      </c>
      <c r="AQ340" s="26">
        <f t="shared" si="252"/>
        <v>-61.996884067971351</v>
      </c>
      <c r="AR340" s="25">
        <f t="shared" si="246"/>
        <v>18.562359853877492</v>
      </c>
      <c r="AS340" s="25">
        <f t="shared" si="247"/>
        <v>-26.946600306339011</v>
      </c>
      <c r="AT340" s="56">
        <f t="shared" si="253"/>
        <v>-23.047893853151606</v>
      </c>
      <c r="AU340" s="57">
        <f t="shared" si="232"/>
        <v>-193.74679118882653</v>
      </c>
      <c r="AV340" s="26">
        <f t="shared" si="233"/>
        <v>2.2792097696688802E-7</v>
      </c>
      <c r="AW340" s="26">
        <f t="shared" si="234"/>
        <v>1.3125704563048788E-2</v>
      </c>
      <c r="AX340" s="27">
        <f t="shared" si="235"/>
        <v>-2.2792097716165451E-7</v>
      </c>
      <c r="AY340" s="26">
        <f t="shared" si="236"/>
        <v>-1.3125704563048788E-2</v>
      </c>
      <c r="AZ340" s="28">
        <f t="shared" si="237"/>
        <v>-1.947664911938578E-16</v>
      </c>
      <c r="BA340" s="29">
        <f t="shared" si="238"/>
        <v>0</v>
      </c>
      <c r="BB340" s="5">
        <f t="shared" si="254"/>
        <v>-24.995049545738425</v>
      </c>
      <c r="BC340" s="5">
        <f t="shared" si="255"/>
        <v>-233.96582195621028</v>
      </c>
      <c r="BD340" s="5">
        <f t="shared" si="239"/>
        <v>-53.965821956210277</v>
      </c>
      <c r="BE340" s="31"/>
      <c r="BF340" s="40">
        <f t="shared" si="240"/>
        <v>-25</v>
      </c>
      <c r="BG340" s="40">
        <f t="shared" si="241"/>
        <v>-234</v>
      </c>
      <c r="BH340" s="40">
        <f t="shared" si="242"/>
        <v>-54</v>
      </c>
      <c r="BL340" s="26">
        <f t="shared" si="248"/>
        <v>-1.4372925887276556E-2</v>
      </c>
      <c r="BM340" s="26">
        <f t="shared" si="249"/>
        <v>-3.2952114564930679</v>
      </c>
      <c r="BO340" s="238" t="str">
        <f t="shared" si="256"/>
        <v>229086.765276793i</v>
      </c>
      <c r="BP340" s="238" t="str">
        <f t="shared" si="257"/>
        <v>0.639947001726583-0.480901948914198i</v>
      </c>
      <c r="BQ340" s="238">
        <f t="shared" si="258"/>
        <v>-1.9327827666995439</v>
      </c>
      <c r="BR340" s="238">
        <f t="shared" si="259"/>
        <v>-36.923819310890686</v>
      </c>
    </row>
    <row r="341" spans="22:70" x14ac:dyDescent="0.3">
      <c r="V341" s="24">
        <v>4.3700000000000303</v>
      </c>
      <c r="W341" s="32">
        <f t="shared" si="217"/>
        <v>234422.88153200864</v>
      </c>
      <c r="X341" s="25">
        <f t="shared" si="250"/>
        <v>31.048525809863797</v>
      </c>
      <c r="Y341" s="26">
        <f t="shared" si="218"/>
        <v>-48.13312366555585</v>
      </c>
      <c r="Z341" s="26">
        <f t="shared" si="219"/>
        <v>-89.775370101076561</v>
      </c>
      <c r="AA341" s="26">
        <f t="shared" si="220"/>
        <v>2.9281403937154926</v>
      </c>
      <c r="AB341" s="26">
        <f t="shared" si="221"/>
        <v>-44.452848865729898</v>
      </c>
      <c r="AC341" s="26">
        <f t="shared" si="222"/>
        <v>4.5578654077277226E-3</v>
      </c>
      <c r="AD341" s="26">
        <f t="shared" si="223"/>
        <v>1.8559797869752324</v>
      </c>
      <c r="AE341" s="26">
        <f t="shared" si="224"/>
        <v>-14.151899596568832</v>
      </c>
      <c r="AF341" s="26">
        <f t="shared" si="225"/>
        <v>-132.37223917983121</v>
      </c>
      <c r="AG341" s="26">
        <f t="shared" si="243"/>
        <v>63.934760580666506</v>
      </c>
      <c r="AH341" s="26">
        <f t="shared" si="226"/>
        <v>-117.38631868902135</v>
      </c>
      <c r="AI341" s="26">
        <f t="shared" si="227"/>
        <v>-89.999922588283411</v>
      </c>
      <c r="AJ341" s="26">
        <f t="shared" si="228"/>
        <v>49.384247325602402</v>
      </c>
      <c r="AK341" s="26">
        <f t="shared" si="229"/>
        <v>89.805503809151389</v>
      </c>
      <c r="AL341" s="27">
        <f t="shared" si="230"/>
        <v>-5.0099081240825658</v>
      </c>
      <c r="AM341" s="26">
        <f t="shared" si="231"/>
        <v>-55.826538994910898</v>
      </c>
      <c r="AN341" s="26">
        <f t="shared" si="244"/>
        <v>-6.0220719904829356E-2</v>
      </c>
      <c r="AO341" s="26">
        <f t="shared" si="245"/>
        <v>-6.7390936769291416</v>
      </c>
      <c r="AP341" s="26">
        <f t="shared" si="251"/>
        <v>-9.1374396267398392</v>
      </c>
      <c r="AQ341" s="26">
        <f t="shared" si="252"/>
        <v>-62.760051450972064</v>
      </c>
      <c r="AR341" s="25">
        <f t="shared" si="246"/>
        <v>18.562359853877492</v>
      </c>
      <c r="AS341" s="25">
        <f t="shared" si="247"/>
        <v>-26.946600306339011</v>
      </c>
      <c r="AT341" s="56">
        <f t="shared" si="253"/>
        <v>-23.289339223308673</v>
      </c>
      <c r="AU341" s="57">
        <f t="shared" si="232"/>
        <v>-195.13229063080328</v>
      </c>
      <c r="AV341" s="26">
        <f t="shared" si="233"/>
        <v>2.3866256246867198E-7</v>
      </c>
      <c r="AW341" s="26">
        <f t="shared" si="234"/>
        <v>1.3431441487041852E-2</v>
      </c>
      <c r="AX341" s="27">
        <f t="shared" si="235"/>
        <v>-2.3866256227612117E-7</v>
      </c>
      <c r="AY341" s="26">
        <f t="shared" si="236"/>
        <v>-1.3431441487041852E-2</v>
      </c>
      <c r="AZ341" s="28">
        <f t="shared" si="237"/>
        <v>1.9255081182251816E-16</v>
      </c>
      <c r="BA341" s="29">
        <f t="shared" si="238"/>
        <v>0</v>
      </c>
      <c r="BB341" s="5">
        <f t="shared" si="254"/>
        <v>-25.310076095494644</v>
      </c>
      <c r="BC341" s="5">
        <f t="shared" si="255"/>
        <v>-236.06522310293118</v>
      </c>
      <c r="BD341" s="5">
        <f t="shared" si="239"/>
        <v>-56.065223102931185</v>
      </c>
      <c r="BE341" s="31"/>
      <c r="BF341" s="40">
        <f t="shared" si="240"/>
        <v>-25</v>
      </c>
      <c r="BG341" s="40">
        <f t="shared" si="241"/>
        <v>-236</v>
      </c>
      <c r="BH341" s="40">
        <f t="shared" si="242"/>
        <v>-56</v>
      </c>
      <c r="BL341" s="26">
        <f t="shared" si="248"/>
        <v>-1.5049128722870005E-2</v>
      </c>
      <c r="BM341" s="26">
        <f t="shared" si="249"/>
        <v>-3.3717917103095263</v>
      </c>
      <c r="BO341" s="238" t="str">
        <f t="shared" si="256"/>
        <v>234422.881532009i</v>
      </c>
      <c r="BP341" s="238" t="str">
        <f t="shared" si="257"/>
        <v>0.629254406027213-0.483911607339733i</v>
      </c>
      <c r="BQ341" s="238">
        <f t="shared" si="258"/>
        <v>-2.0056877434631031</v>
      </c>
      <c r="BR341" s="238">
        <f t="shared" si="259"/>
        <v>-37.561140761818358</v>
      </c>
    </row>
    <row r="342" spans="22:70" x14ac:dyDescent="0.3">
      <c r="V342" s="24">
        <v>4.3800000000000301</v>
      </c>
      <c r="W342" s="30">
        <f t="shared" si="217"/>
        <v>239883.29190196586</v>
      </c>
      <c r="X342" s="25">
        <f t="shared" si="250"/>
        <v>31.048525809863797</v>
      </c>
      <c r="Y342" s="26">
        <f t="shared" si="218"/>
        <v>-48.333120661166909</v>
      </c>
      <c r="Z342" s="26">
        <f t="shared" si="219"/>
        <v>-89.780483251212829</v>
      </c>
      <c r="AA342" s="26">
        <f t="shared" si="220"/>
        <v>3.0273817004537555</v>
      </c>
      <c r="AB342" s="26">
        <f t="shared" si="221"/>
        <v>-45.112457348030468</v>
      </c>
      <c r="AC342" s="26">
        <f t="shared" si="222"/>
        <v>4.7725530016810075E-3</v>
      </c>
      <c r="AD342" s="26">
        <f t="shared" si="223"/>
        <v>1.8991798106260656</v>
      </c>
      <c r="AE342" s="26">
        <f t="shared" si="224"/>
        <v>-14.252440597847675</v>
      </c>
      <c r="AF342" s="26">
        <f t="shared" si="225"/>
        <v>-132.99376078861724</v>
      </c>
      <c r="AG342" s="26">
        <f t="shared" si="243"/>
        <v>63.934760580666506</v>
      </c>
      <c r="AH342" s="26">
        <f t="shared" si="226"/>
        <v>-117.58631868902101</v>
      </c>
      <c r="AI342" s="26">
        <f t="shared" si="227"/>
        <v>-89.999924350389207</v>
      </c>
      <c r="AJ342" s="26">
        <f t="shared" si="228"/>
        <v>49.584245073211576</v>
      </c>
      <c r="AK342" s="26">
        <f t="shared" si="229"/>
        <v>89.809931050109952</v>
      </c>
      <c r="AL342" s="27">
        <f t="shared" si="230"/>
        <v>-5.1477955559657937</v>
      </c>
      <c r="AM342" s="26">
        <f t="shared" si="231"/>
        <v>-56.436990004191919</v>
      </c>
      <c r="AN342" s="26">
        <f t="shared" si="244"/>
        <v>-6.3038334304019908E-2</v>
      </c>
      <c r="AO342" s="26">
        <f t="shared" si="245"/>
        <v>-6.894573332169867</v>
      </c>
      <c r="AP342" s="26">
        <f t="shared" si="251"/>
        <v>-9.2781469254127433</v>
      </c>
      <c r="AQ342" s="26">
        <f t="shared" si="252"/>
        <v>-63.521556636641044</v>
      </c>
      <c r="AR342" s="25">
        <f t="shared" si="246"/>
        <v>18.562359853877492</v>
      </c>
      <c r="AS342" s="25">
        <f t="shared" si="247"/>
        <v>-26.946600306339011</v>
      </c>
      <c r="AT342" s="56">
        <f t="shared" si="253"/>
        <v>-23.530587523260419</v>
      </c>
      <c r="AU342" s="57">
        <f t="shared" si="232"/>
        <v>-196.51531742525827</v>
      </c>
      <c r="AV342" s="26">
        <f t="shared" si="233"/>
        <v>2.4991038321811824E-7</v>
      </c>
      <c r="AW342" s="26">
        <f t="shared" si="234"/>
        <v>1.3744299938053435E-2</v>
      </c>
      <c r="AX342" s="27">
        <f t="shared" si="235"/>
        <v>-2.4991038365824657E-7</v>
      </c>
      <c r="AY342" s="26">
        <f t="shared" si="236"/>
        <v>-1.3744299938053435E-2</v>
      </c>
      <c r="AZ342" s="28">
        <f t="shared" si="237"/>
        <v>-4.401283249700239E-16</v>
      </c>
      <c r="BA342" s="29">
        <f t="shared" si="238"/>
        <v>0</v>
      </c>
      <c r="BB342" s="5">
        <f t="shared" si="254"/>
        <v>-25.627083820132853</v>
      </c>
      <c r="BC342" s="5">
        <f t="shared" si="255"/>
        <v>-238.16779423388516</v>
      </c>
      <c r="BD342" s="5">
        <f t="shared" si="239"/>
        <v>-58.167794233885161</v>
      </c>
      <c r="BE342" s="41"/>
      <c r="BF342" s="40">
        <f t="shared" si="240"/>
        <v>-26</v>
      </c>
      <c r="BG342" s="40">
        <f t="shared" si="241"/>
        <v>-238</v>
      </c>
      <c r="BH342" s="40">
        <f t="shared" si="242"/>
        <v>-58</v>
      </c>
      <c r="BL342" s="26">
        <f t="shared" si="248"/>
        <v>-1.5757087188772629E-2</v>
      </c>
      <c r="BM342" s="26">
        <f t="shared" si="249"/>
        <v>-3.4501432615797785</v>
      </c>
      <c r="BO342" s="238" t="str">
        <f t="shared" si="256"/>
        <v>239883.291901966i</v>
      </c>
      <c r="BP342" s="238" t="str">
        <f t="shared" si="257"/>
        <v>0.618432901805592-0.486699491852529i</v>
      </c>
      <c r="BQ342" s="238">
        <f t="shared" si="258"/>
        <v>-2.080739209683661</v>
      </c>
      <c r="BR342" s="238">
        <f t="shared" si="259"/>
        <v>-38.202333547047111</v>
      </c>
    </row>
    <row r="343" spans="22:70" x14ac:dyDescent="0.3">
      <c r="V343" s="24">
        <v>4.3900000000000299</v>
      </c>
      <c r="W343" s="32">
        <f t="shared" si="217"/>
        <v>245470.89156852019</v>
      </c>
      <c r="X343" s="25">
        <f t="shared" si="250"/>
        <v>31.048525809863797</v>
      </c>
      <c r="Y343" s="26">
        <f t="shared" si="218"/>
        <v>-48.533117791995799</v>
      </c>
      <c r="Z343" s="26">
        <f t="shared" si="219"/>
        <v>-89.785480015220941</v>
      </c>
      <c r="AA343" s="26">
        <f t="shared" si="220"/>
        <v>3.1289253533767973</v>
      </c>
      <c r="AB343" s="26">
        <f t="shared" si="221"/>
        <v>-45.772006220371857</v>
      </c>
      <c r="AC343" s="26">
        <f t="shared" si="222"/>
        <v>4.9973471359780648E-3</v>
      </c>
      <c r="AD343" s="26">
        <f t="shared" si="223"/>
        <v>1.9433838556336207</v>
      </c>
      <c r="AE343" s="26">
        <f t="shared" si="224"/>
        <v>-14.350669281619227</v>
      </c>
      <c r="AF343" s="26">
        <f t="shared" si="225"/>
        <v>-133.61410237995918</v>
      </c>
      <c r="AG343" s="26">
        <f t="shared" si="243"/>
        <v>63.934760580666506</v>
      </c>
      <c r="AH343" s="26">
        <f t="shared" si="226"/>
        <v>-117.78631868902067</v>
      </c>
      <c r="AI343" s="26">
        <f t="shared" si="227"/>
        <v>-89.999926072384596</v>
      </c>
      <c r="AJ343" s="26">
        <f t="shared" si="228"/>
        <v>49.784242922193933</v>
      </c>
      <c r="AK343" s="26">
        <f t="shared" si="229"/>
        <v>89.81425751695393</v>
      </c>
      <c r="AL343" s="27">
        <f t="shared" si="230"/>
        <v>-5.2876375762802184</v>
      </c>
      <c r="AM343" s="26">
        <f t="shared" si="231"/>
        <v>-57.042002295441279</v>
      </c>
      <c r="AN343" s="26">
        <f t="shared" si="244"/>
        <v>-6.5986780820575158E-2</v>
      </c>
      <c r="AO343" s="26">
        <f t="shared" si="245"/>
        <v>-7.0535689996609534</v>
      </c>
      <c r="AP343" s="26">
        <f t="shared" si="251"/>
        <v>-9.4209395432610297</v>
      </c>
      <c r="AQ343" s="26">
        <f t="shared" si="252"/>
        <v>-64.281239850532899</v>
      </c>
      <c r="AR343" s="25">
        <f t="shared" si="246"/>
        <v>18.562359853877492</v>
      </c>
      <c r="AS343" s="25">
        <f t="shared" si="247"/>
        <v>-26.946600306339011</v>
      </c>
      <c r="AT343" s="56">
        <f t="shared" si="253"/>
        <v>-23.771608824880257</v>
      </c>
      <c r="AU343" s="57">
        <f t="shared" si="232"/>
        <v>-197.89534223049208</v>
      </c>
      <c r="AV343" s="26">
        <f t="shared" si="233"/>
        <v>2.6168829474540907E-7</v>
      </c>
      <c r="AW343" s="26">
        <f t="shared" si="234"/>
        <v>1.4064445797700787E-2</v>
      </c>
      <c r="AX343" s="27">
        <f t="shared" si="235"/>
        <v>-2.6168829491492863E-7</v>
      </c>
      <c r="AY343" s="26">
        <f t="shared" si="236"/>
        <v>-1.4064445797700787E-2</v>
      </c>
      <c r="AZ343" s="28">
        <f t="shared" si="237"/>
        <v>-1.6951956247020011E-16</v>
      </c>
      <c r="BA343" s="29">
        <f t="shared" si="238"/>
        <v>0</v>
      </c>
      <c r="BB343" s="5">
        <f t="shared" si="254"/>
        <v>-25.946069076550117</v>
      </c>
      <c r="BC343" s="5">
        <f t="shared" si="255"/>
        <v>-240.27275122958551</v>
      </c>
      <c r="BD343" s="5">
        <f t="shared" si="239"/>
        <v>-60.272751229585509</v>
      </c>
      <c r="BE343" s="31"/>
      <c r="BF343" s="40">
        <f t="shared" si="240"/>
        <v>-26</v>
      </c>
      <c r="BG343" s="40">
        <f t="shared" si="241"/>
        <v>-240</v>
      </c>
      <c r="BH343" s="40">
        <f t="shared" si="242"/>
        <v>-60</v>
      </c>
      <c r="BL343" s="26">
        <f t="shared" si="248"/>
        <v>-1.6498287036692674E-2</v>
      </c>
      <c r="BM343" s="26">
        <f t="shared" si="249"/>
        <v>-3.5303064805092941</v>
      </c>
      <c r="BO343" s="238" t="str">
        <f t="shared" si="256"/>
        <v>245470.89156852i</v>
      </c>
      <c r="BP343" s="238" t="str">
        <f t="shared" si="257"/>
        <v>0.60749181789271-0.489258767921368i</v>
      </c>
      <c r="BQ343" s="238">
        <f t="shared" si="258"/>
        <v>-2.1579619646331683</v>
      </c>
      <c r="BR343" s="238">
        <f t="shared" si="259"/>
        <v>-38.84710251858413</v>
      </c>
    </row>
    <row r="344" spans="22:70" x14ac:dyDescent="0.3">
      <c r="V344" s="24">
        <v>4.4000000000000297</v>
      </c>
      <c r="W344" s="32">
        <f t="shared" si="217"/>
        <v>251188.64315097555</v>
      </c>
      <c r="X344" s="25">
        <f t="shared" si="250"/>
        <v>31.048525809863797</v>
      </c>
      <c r="Y344" s="26">
        <f t="shared" si="218"/>
        <v>-48.733115051956887</v>
      </c>
      <c r="Z344" s="26">
        <f t="shared" si="219"/>
        <v>-89.790363042147092</v>
      </c>
      <c r="AA344" s="26">
        <f t="shared" si="220"/>
        <v>3.2327697168112506</v>
      </c>
      <c r="AB344" s="26">
        <f t="shared" si="221"/>
        <v>-46.431146071292609</v>
      </c>
      <c r="AC344" s="26">
        <f t="shared" si="222"/>
        <v>5.2327230211145232E-3</v>
      </c>
      <c r="AD344" s="26">
        <f t="shared" si="223"/>
        <v>1.9886151489577144</v>
      </c>
      <c r="AE344" s="26">
        <f t="shared" si="224"/>
        <v>-14.446586802260724</v>
      </c>
      <c r="AF344" s="26">
        <f t="shared" si="225"/>
        <v>-134.232893964482</v>
      </c>
      <c r="AG344" s="26">
        <f t="shared" si="243"/>
        <v>63.934760580666506</v>
      </c>
      <c r="AH344" s="26">
        <f t="shared" si="226"/>
        <v>-117.98631868902034</v>
      </c>
      <c r="AI344" s="26">
        <f t="shared" si="227"/>
        <v>-89.999927755182554</v>
      </c>
      <c r="AJ344" s="26">
        <f t="shared" si="228"/>
        <v>49.98424086798704</v>
      </c>
      <c r="AK344" s="26">
        <f t="shared" si="229"/>
        <v>89.818485503435895</v>
      </c>
      <c r="AL344" s="27">
        <f t="shared" si="230"/>
        <v>-5.4293986572269981</v>
      </c>
      <c r="AM344" s="26">
        <f t="shared" si="231"/>
        <v>-57.641356963869548</v>
      </c>
      <c r="AN344" s="26">
        <f t="shared" si="244"/>
        <v>-6.9072039396980173E-2</v>
      </c>
      <c r="AO344" s="26">
        <f t="shared" si="245"/>
        <v>-7.2161551808469042</v>
      </c>
      <c r="AP344" s="26">
        <f t="shared" si="251"/>
        <v>-9.5657879369907679</v>
      </c>
      <c r="AQ344" s="26">
        <f t="shared" si="252"/>
        <v>-65.038954396463112</v>
      </c>
      <c r="AR344" s="25">
        <f t="shared" si="246"/>
        <v>18.562359853877492</v>
      </c>
      <c r="AS344" s="25">
        <f t="shared" si="247"/>
        <v>-26.946600306339011</v>
      </c>
      <c r="AT344" s="56">
        <f t="shared" si="253"/>
        <v>-24.012374739251491</v>
      </c>
      <c r="AU344" s="57">
        <f t="shared" si="232"/>
        <v>-199.27184836094511</v>
      </c>
      <c r="AV344" s="26">
        <f t="shared" si="233"/>
        <v>2.7402128470091311E-7</v>
      </c>
      <c r="AW344" s="26">
        <f t="shared" si="234"/>
        <v>1.4392048811476319E-2</v>
      </c>
      <c r="AX344" s="27">
        <f t="shared" si="235"/>
        <v>-2.7402128466675274E-7</v>
      </c>
      <c r="AY344" s="26">
        <f t="shared" si="236"/>
        <v>-1.4392048811476319E-2</v>
      </c>
      <c r="AZ344" s="28">
        <f t="shared" si="237"/>
        <v>3.4160362306733102E-17</v>
      </c>
      <c r="BA344" s="29">
        <f t="shared" si="238"/>
        <v>0</v>
      </c>
      <c r="BB344" s="5">
        <f t="shared" si="254"/>
        <v>-26.267027921845354</v>
      </c>
      <c r="BC344" s="5">
        <f t="shared" si="255"/>
        <v>-242.37931484785835</v>
      </c>
      <c r="BD344" s="5">
        <f t="shared" si="239"/>
        <v>-62.379314847858353</v>
      </c>
      <c r="BE344" s="31"/>
      <c r="BF344" s="40">
        <f t="shared" si="240"/>
        <v>-26</v>
      </c>
      <c r="BG344" s="40">
        <f t="shared" si="241"/>
        <v>-242</v>
      </c>
      <c r="BH344" s="40">
        <f t="shared" si="242"/>
        <v>-62</v>
      </c>
      <c r="BL344" s="26">
        <f t="shared" si="248"/>
        <v>-1.7274282999304981E-2</v>
      </c>
      <c r="BM344" s="26">
        <f t="shared" si="249"/>
        <v>-3.6123226146234924</v>
      </c>
      <c r="BO344" s="238" t="str">
        <f t="shared" si="256"/>
        <v>251188.643150976i</v>
      </c>
      <c r="BP344" s="238" t="str">
        <f t="shared" si="257"/>
        <v>0.596440946514513-0.491583077179422i</v>
      </c>
      <c r="BQ344" s="238">
        <f t="shared" si="258"/>
        <v>-2.2373788995945576</v>
      </c>
      <c r="BR344" s="238">
        <f t="shared" si="259"/>
        <v>-39.495143872289766</v>
      </c>
    </row>
    <row r="345" spans="22:70" x14ac:dyDescent="0.3">
      <c r="V345" s="24">
        <v>4.4100000000000303</v>
      </c>
      <c r="W345" s="30">
        <f t="shared" si="217"/>
        <v>257039.57827690477</v>
      </c>
      <c r="X345" s="25">
        <f t="shared" si="250"/>
        <v>31.048525809863797</v>
      </c>
      <c r="Y345" s="26">
        <f t="shared" si="218"/>
        <v>-48.933112435238456</v>
      </c>
      <c r="Z345" s="26">
        <f t="shared" si="219"/>
        <v>-89.795134920752901</v>
      </c>
      <c r="AA345" s="26">
        <f t="shared" si="220"/>
        <v>3.338910722270501</v>
      </c>
      <c r="AB345" s="26">
        <f t="shared" si="221"/>
        <v>-47.089528571755082</v>
      </c>
      <c r="AC345" s="26">
        <f t="shared" si="222"/>
        <v>5.4791781580151543E-3</v>
      </c>
      <c r="AD345" s="26">
        <f t="shared" si="223"/>
        <v>2.0348974471920362</v>
      </c>
      <c r="AE345" s="26">
        <f t="shared" si="224"/>
        <v>-14.540196724946142</v>
      </c>
      <c r="AF345" s="26">
        <f t="shared" si="225"/>
        <v>-134.84976604531593</v>
      </c>
      <c r="AG345" s="26">
        <f t="shared" si="243"/>
        <v>63.934760580666506</v>
      </c>
      <c r="AH345" s="26">
        <f t="shared" si="226"/>
        <v>-118.18631868902004</v>
      </c>
      <c r="AI345" s="26">
        <f t="shared" si="227"/>
        <v>-89.999929399675381</v>
      </c>
      <c r="AJ345" s="26">
        <f t="shared" si="228"/>
        <v>50.184238906233801</v>
      </c>
      <c r="AK345" s="26">
        <f t="shared" si="229"/>
        <v>89.822617251105925</v>
      </c>
      <c r="AL345" s="27">
        <f t="shared" si="230"/>
        <v>-5.573042252576843</v>
      </c>
      <c r="AM345" s="26">
        <f t="shared" si="231"/>
        <v>-58.234847098699312</v>
      </c>
      <c r="AN345" s="26">
        <f t="shared" si="244"/>
        <v>-7.2300354283098153E-2</v>
      </c>
      <c r="AO345" s="26">
        <f t="shared" si="245"/>
        <v>-7.3824076018869595</v>
      </c>
      <c r="AP345" s="26">
        <f t="shared" si="251"/>
        <v>-9.712661808979675</v>
      </c>
      <c r="AQ345" s="26">
        <f t="shared" si="252"/>
        <v>-65.794566849155729</v>
      </c>
      <c r="AR345" s="25">
        <f t="shared" si="246"/>
        <v>18.562359853877492</v>
      </c>
      <c r="AS345" s="25">
        <f t="shared" si="247"/>
        <v>-26.946600306339011</v>
      </c>
      <c r="AT345" s="56">
        <f t="shared" si="253"/>
        <v>-24.252858533925817</v>
      </c>
      <c r="AU345" s="57">
        <f t="shared" si="232"/>
        <v>-200.64433289447166</v>
      </c>
      <c r="AV345" s="26">
        <f t="shared" si="233"/>
        <v>2.8693550949960466E-7</v>
      </c>
      <c r="AW345" s="26">
        <f t="shared" si="234"/>
        <v>1.4727282678748567E-2</v>
      </c>
      <c r="AX345" s="27">
        <f t="shared" si="235"/>
        <v>-2.8693550933515025E-7</v>
      </c>
      <c r="AY345" s="26">
        <f t="shared" si="236"/>
        <v>-1.4727282678748567E-2</v>
      </c>
      <c r="AZ345" s="28">
        <f t="shared" si="237"/>
        <v>1.644544113247378E-16</v>
      </c>
      <c r="BA345" s="29">
        <f t="shared" si="238"/>
        <v>0</v>
      </c>
      <c r="BB345" s="5">
        <f t="shared" si="254"/>
        <v>-26.589956144307905</v>
      </c>
      <c r="BC345" s="5">
        <f t="shared" si="255"/>
        <v>-244.48671249931448</v>
      </c>
      <c r="BD345" s="5">
        <f t="shared" si="239"/>
        <v>-64.486712499314478</v>
      </c>
      <c r="BE345" s="41"/>
      <c r="BF345" s="40">
        <f t="shared" si="240"/>
        <v>-27</v>
      </c>
      <c r="BG345" s="40">
        <f t="shared" si="241"/>
        <v>-244</v>
      </c>
      <c r="BH345" s="40">
        <f t="shared" si="242"/>
        <v>-64</v>
      </c>
      <c r="BL345" s="26">
        <f t="shared" si="248"/>
        <v>-1.8086701941729764E-2</v>
      </c>
      <c r="BM345" s="26">
        <f t="shared" si="249"/>
        <v>-3.6962338047600434</v>
      </c>
      <c r="BO345" s="238" t="str">
        <f t="shared" si="256"/>
        <v>257039.578276905i</v>
      </c>
      <c r="BP345" s="238" t="str">
        <f t="shared" si="257"/>
        <v>0.585290512272991-0.493666574744914i</v>
      </c>
      <c r="BQ345" s="238">
        <f t="shared" si="258"/>
        <v>-2.3190109084403594</v>
      </c>
      <c r="BR345" s="238">
        <f t="shared" si="259"/>
        <v>-40.14614580008277</v>
      </c>
    </row>
    <row r="346" spans="22:70" x14ac:dyDescent="0.3">
      <c r="V346" s="24">
        <v>4.4200000000000301</v>
      </c>
      <c r="W346" s="32">
        <f t="shared" si="217"/>
        <v>263026.79918955651</v>
      </c>
      <c r="X346" s="25">
        <f t="shared" si="250"/>
        <v>31.048525809863797</v>
      </c>
      <c r="Y346" s="26">
        <f t="shared" si="218"/>
        <v>-49.133109936290246</v>
      </c>
      <c r="Z346" s="26">
        <f t="shared" si="219"/>
        <v>-89.79979818088664</v>
      </c>
      <c r="AA346" s="26">
        <f t="shared" si="220"/>
        <v>3.4473418856498612</v>
      </c>
      <c r="AB346" s="26">
        <f t="shared" si="221"/>
        <v>-47.746807392705144</v>
      </c>
      <c r="AC346" s="26">
        <f t="shared" si="222"/>
        <v>5.7372333783836989E-3</v>
      </c>
      <c r="AD346" s="26">
        <f t="shared" si="223"/>
        <v>2.0822550480898578</v>
      </c>
      <c r="AE346" s="26">
        <f t="shared" si="224"/>
        <v>-14.631505007398205</v>
      </c>
      <c r="AF346" s="26">
        <f t="shared" si="225"/>
        <v>-135.46435052550194</v>
      </c>
      <c r="AG346" s="26">
        <f t="shared" si="243"/>
        <v>63.934760580666506</v>
      </c>
      <c r="AH346" s="26">
        <f t="shared" si="226"/>
        <v>-118.38631868901973</v>
      </c>
      <c r="AI346" s="26">
        <f t="shared" si="227"/>
        <v>-89.999931006734968</v>
      </c>
      <c r="AJ346" s="26">
        <f t="shared" si="228"/>
        <v>50.384237032773136</v>
      </c>
      <c r="AK346" s="26">
        <f t="shared" si="229"/>
        <v>89.826654950499346</v>
      </c>
      <c r="AL346" s="27">
        <f t="shared" si="230"/>
        <v>-5.7185309120373162</v>
      </c>
      <c r="AM346" s="26">
        <f t="shared" si="231"/>
        <v>-58.822277926128407</v>
      </c>
      <c r="AN346" s="26">
        <f t="shared" si="244"/>
        <v>-7.5678244863995756E-2</v>
      </c>
      <c r="AO346" s="26">
        <f t="shared" si="245"/>
        <v>-7.5524032078424792</v>
      </c>
      <c r="AP346" s="26">
        <f t="shared" si="251"/>
        <v>-9.8615302324814014</v>
      </c>
      <c r="AQ346" s="26">
        <f t="shared" si="252"/>
        <v>-66.547957190206503</v>
      </c>
      <c r="AR346" s="25">
        <f t="shared" si="246"/>
        <v>18.562359853877492</v>
      </c>
      <c r="AS346" s="25">
        <f t="shared" si="247"/>
        <v>-26.946600306339011</v>
      </c>
      <c r="AT346" s="56">
        <f t="shared" si="253"/>
        <v>-24.493035239879607</v>
      </c>
      <c r="AU346" s="57">
        <f t="shared" si="232"/>
        <v>-202.01230771570846</v>
      </c>
      <c r="AV346" s="26">
        <f t="shared" si="233"/>
        <v>3.0045836182395862E-7</v>
      </c>
      <c r="AW346" s="26">
        <f t="shared" si="234"/>
        <v>1.507032514485936E-2</v>
      </c>
      <c r="AX346" s="27">
        <f t="shared" si="235"/>
        <v>-3.0045836160967617E-7</v>
      </c>
      <c r="AY346" s="26">
        <f t="shared" si="236"/>
        <v>-1.507032514485936E-2</v>
      </c>
      <c r="AZ346" s="28">
        <f t="shared" si="237"/>
        <v>2.142824479359521E-16</v>
      </c>
      <c r="BA346" s="29">
        <f t="shared" si="238"/>
        <v>0</v>
      </c>
      <c r="BB346" s="5">
        <f t="shared" si="254"/>
        <v>-26.914849290785916</v>
      </c>
      <c r="BC346" s="5">
        <f t="shared" si="255"/>
        <v>-246.59418000658883</v>
      </c>
      <c r="BD346" s="5">
        <f t="shared" si="239"/>
        <v>-66.594180006588829</v>
      </c>
      <c r="BE346" s="31"/>
      <c r="BF346" s="40">
        <f t="shared" si="240"/>
        <v>-27</v>
      </c>
      <c r="BG346" s="40">
        <f t="shared" si="241"/>
        <v>-247</v>
      </c>
      <c r="BH346" s="40">
        <f t="shared" si="242"/>
        <v>-67</v>
      </c>
      <c r="BL346" s="26">
        <f t="shared" si="248"/>
        <v>-1.8937246152069081E-2</v>
      </c>
      <c r="BM346" s="26">
        <f t="shared" si="249"/>
        <v>-3.782083101123634</v>
      </c>
      <c r="BO346" s="238" t="str">
        <f t="shared" si="256"/>
        <v>263026.799189557i</v>
      </c>
      <c r="BP346" s="238" t="str">
        <f t="shared" si="257"/>
        <v>0.574051137612868-0.495503964160152i</v>
      </c>
      <c r="BQ346" s="238">
        <f t="shared" si="258"/>
        <v>-2.4028768047542388</v>
      </c>
      <c r="BR346" s="238">
        <f t="shared" si="259"/>
        <v>-40.799789189756716</v>
      </c>
    </row>
    <row r="347" spans="22:70" x14ac:dyDescent="0.3">
      <c r="V347" s="24">
        <v>4.4300000000000299</v>
      </c>
      <c r="W347" s="32">
        <f t="shared" si="217"/>
        <v>269153.48039271031</v>
      </c>
      <c r="X347" s="25">
        <f t="shared" si="250"/>
        <v>31.048525809863797</v>
      </c>
      <c r="Y347" s="26">
        <f t="shared" si="218"/>
        <v>-49.333107549811899</v>
      </c>
      <c r="Z347" s="26">
        <f t="shared" si="219"/>
        <v>-89.804355294823267</v>
      </c>
      <c r="AA347" s="26">
        <f t="shared" si="220"/>
        <v>3.5580543345370086</v>
      </c>
      <c r="AB347" s="26">
        <f t="shared" si="221"/>
        <v>-48.402639109777255</v>
      </c>
      <c r="AC347" s="26">
        <f t="shared" si="222"/>
        <v>6.0074339331285826E-3</v>
      </c>
      <c r="AD347" s="26">
        <f t="shared" si="223"/>
        <v>2.1307128023007085</v>
      </c>
      <c r="AE347" s="26">
        <f t="shared" si="224"/>
        <v>-14.720519971477966</v>
      </c>
      <c r="AF347" s="26">
        <f t="shared" si="225"/>
        <v>-136.07628160229982</v>
      </c>
      <c r="AG347" s="26">
        <f t="shared" si="243"/>
        <v>63.934760580666506</v>
      </c>
      <c r="AH347" s="26">
        <f t="shared" si="226"/>
        <v>-118.58631868901945</v>
      </c>
      <c r="AI347" s="26">
        <f t="shared" si="227"/>
        <v>-89.999932577213428</v>
      </c>
      <c r="AJ347" s="26">
        <f t="shared" si="228"/>
        <v>50.584235243631355</v>
      </c>
      <c r="AK347" s="26">
        <f t="shared" si="229"/>
        <v>89.830600742297321</v>
      </c>
      <c r="AL347" s="27">
        <f t="shared" si="230"/>
        <v>-5.8658263946277707</v>
      </c>
      <c r="AM347" s="26">
        <f t="shared" si="231"/>
        <v>-59.403466899353603</v>
      </c>
      <c r="AN347" s="26">
        <f t="shared" si="244"/>
        <v>-7.9212516849791595E-2</v>
      </c>
      <c r="AO347" s="26">
        <f t="shared" si="245"/>
        <v>-7.7262201545288383</v>
      </c>
      <c r="AP347" s="26">
        <f t="shared" si="251"/>
        <v>-10.012361776199151</v>
      </c>
      <c r="AQ347" s="26">
        <f t="shared" si="252"/>
        <v>-67.299018888798543</v>
      </c>
      <c r="AR347" s="25">
        <f t="shared" si="246"/>
        <v>18.562359853877492</v>
      </c>
      <c r="AS347" s="25">
        <f t="shared" si="247"/>
        <v>-26.946600306339011</v>
      </c>
      <c r="AT347" s="56">
        <f t="shared" si="253"/>
        <v>-24.732881747677119</v>
      </c>
      <c r="AU347" s="57">
        <f t="shared" si="232"/>
        <v>-203.37530049109836</v>
      </c>
      <c r="AV347" s="26">
        <f t="shared" si="233"/>
        <v>3.1461852848356836E-7</v>
      </c>
      <c r="AW347" s="26">
        <f t="shared" si="234"/>
        <v>1.5421358095366584E-2</v>
      </c>
      <c r="AX347" s="27">
        <f t="shared" si="235"/>
        <v>-3.146185283076871E-7</v>
      </c>
      <c r="AY347" s="26">
        <f t="shared" si="236"/>
        <v>-1.5421358095366584E-2</v>
      </c>
      <c r="AZ347" s="28">
        <f t="shared" si="237"/>
        <v>1.7588125636011274E-16</v>
      </c>
      <c r="BA347" s="29">
        <f t="shared" si="238"/>
        <v>0</v>
      </c>
      <c r="BB347" s="5">
        <f t="shared" si="254"/>
        <v>-27.241702690629999</v>
      </c>
      <c r="BC347" s="5">
        <f t="shared" si="255"/>
        <v>-248.70096333950465</v>
      </c>
      <c r="BD347" s="5">
        <f t="shared" si="239"/>
        <v>-68.700963339504654</v>
      </c>
      <c r="BE347" s="31"/>
      <c r="BF347" s="40">
        <f t="shared" si="240"/>
        <v>-27</v>
      </c>
      <c r="BG347" s="40">
        <f t="shared" si="241"/>
        <v>-249</v>
      </c>
      <c r="BH347" s="40">
        <f t="shared" si="242"/>
        <v>-69</v>
      </c>
      <c r="BL347" s="26">
        <f t="shared" si="248"/>
        <v>-1.9827696776645927E-2</v>
      </c>
      <c r="BM347" s="26">
        <f t="shared" si="249"/>
        <v>-3.8699144793835658</v>
      </c>
      <c r="BO347" s="238" t="str">
        <f t="shared" si="256"/>
        <v>269153.48039271i</v>
      </c>
      <c r="BP347" s="238" t="str">
        <f t="shared" si="257"/>
        <v>0.562733804987665-0.497090529570954i</v>
      </c>
      <c r="BQ347" s="238">
        <f t="shared" si="258"/>
        <v>-2.4889932461762374</v>
      </c>
      <c r="BR347" s="238">
        <f t="shared" si="259"/>
        <v>-41.455748369022714</v>
      </c>
    </row>
    <row r="348" spans="22:70" x14ac:dyDescent="0.3">
      <c r="V348" s="24">
        <v>4.4400000000000297</v>
      </c>
      <c r="W348" s="30">
        <f t="shared" si="217"/>
        <v>275422.87033383577</v>
      </c>
      <c r="X348" s="25">
        <f t="shared" si="250"/>
        <v>31.048525809863797</v>
      </c>
      <c r="Y348" s="26">
        <f t="shared" si="218"/>
        <v>-49.533105270741558</v>
      </c>
      <c r="Z348" s="26">
        <f t="shared" si="219"/>
        <v>-89.808808678574152</v>
      </c>
      <c r="AA348" s="26">
        <f t="shared" si="220"/>
        <v>3.6710368453938127</v>
      </c>
      <c r="AB348" s="26">
        <f t="shared" si="221"/>
        <v>-49.05668408942023</v>
      </c>
      <c r="AC348" s="26">
        <f t="shared" si="222"/>
        <v>6.2903506309928761E-3</v>
      </c>
      <c r="AD348" s="26">
        <f t="shared" si="223"/>
        <v>2.1802961253187383</v>
      </c>
      <c r="AE348" s="26">
        <f t="shared" si="224"/>
        <v>-14.807252264852956</v>
      </c>
      <c r="AF348" s="26">
        <f t="shared" si="225"/>
        <v>-136.68519664267566</v>
      </c>
      <c r="AG348" s="26">
        <f t="shared" si="243"/>
        <v>63.934760580666506</v>
      </c>
      <c r="AH348" s="26">
        <f t="shared" si="226"/>
        <v>-118.78631868901918</v>
      </c>
      <c r="AI348" s="26">
        <f t="shared" si="227"/>
        <v>-89.999934111943404</v>
      </c>
      <c r="AJ348" s="26">
        <f t="shared" si="228"/>
        <v>50.784233535013527</v>
      </c>
      <c r="AK348" s="26">
        <f t="shared" si="229"/>
        <v>89.83445671846107</v>
      </c>
      <c r="AL348" s="27">
        <f t="shared" si="230"/>
        <v>-6.0148897804557837</v>
      </c>
      <c r="AM348" s="26">
        <f t="shared" si="231"/>
        <v>-59.978243737602888</v>
      </c>
      <c r="AN348" s="26">
        <f t="shared" si="244"/>
        <v>-8.2910273831521816E-2</v>
      </c>
      <c r="AO348" s="26">
        <f t="shared" si="245"/>
        <v>-7.903937797848986</v>
      </c>
      <c r="AP348" s="26">
        <f t="shared" si="251"/>
        <v>-10.165124627626454</v>
      </c>
      <c r="AQ348" s="26">
        <f t="shared" si="252"/>
        <v>-68.047658928934212</v>
      </c>
      <c r="AR348" s="25">
        <f t="shared" si="246"/>
        <v>18.562359853877492</v>
      </c>
      <c r="AS348" s="25">
        <f t="shared" si="247"/>
        <v>-26.946600306339011</v>
      </c>
      <c r="AT348" s="56">
        <f t="shared" si="253"/>
        <v>-24.97237689247941</v>
      </c>
      <c r="AU348" s="57">
        <f t="shared" si="232"/>
        <v>-204.73285557160989</v>
      </c>
      <c r="AV348" s="26">
        <f t="shared" si="233"/>
        <v>3.294460424887961E-7</v>
      </c>
      <c r="AW348" s="26">
        <f t="shared" si="234"/>
        <v>1.5780567652481564E-2</v>
      </c>
      <c r="AX348" s="27">
        <f t="shared" si="235"/>
        <v>-3.2944604244805752E-7</v>
      </c>
      <c r="AY348" s="26">
        <f t="shared" si="236"/>
        <v>-1.5780567652481564E-2</v>
      </c>
      <c r="AZ348" s="28">
        <f t="shared" si="237"/>
        <v>4.0738578993787609E-17</v>
      </c>
      <c r="BA348" s="29">
        <f t="shared" si="238"/>
        <v>0</v>
      </c>
      <c r="BB348" s="5">
        <f t="shared" si="254"/>
        <v>-27.570511476490303</v>
      </c>
      <c r="BC348" s="5">
        <f t="shared" si="255"/>
        <v>-250.80632031831141</v>
      </c>
      <c r="BD348" s="5">
        <f t="shared" si="239"/>
        <v>-70.806320318311407</v>
      </c>
      <c r="BE348" s="41"/>
      <c r="BF348" s="40">
        <f t="shared" si="240"/>
        <v>-28</v>
      </c>
      <c r="BG348" s="40">
        <f t="shared" si="241"/>
        <v>-251</v>
      </c>
      <c r="BH348" s="40">
        <f t="shared" si="242"/>
        <v>-71</v>
      </c>
      <c r="BL348" s="26">
        <f t="shared" si="248"/>
        <v>-2.075991740581503E-2</v>
      </c>
      <c r="BM348" s="26">
        <f t="shared" si="249"/>
        <v>-3.9597728567922785</v>
      </c>
      <c r="BO348" s="238" t="str">
        <f t="shared" si="256"/>
        <v>275422.870333836i</v>
      </c>
      <c r="BP348" s="238" t="str">
        <f t="shared" si="257"/>
        <v>0.551349815984737-0.498422164790488i</v>
      </c>
      <c r="BQ348" s="238">
        <f t="shared" si="258"/>
        <v>-2.5773746666050767</v>
      </c>
      <c r="BR348" s="238">
        <f t="shared" si="259"/>
        <v>-42.113691889909248</v>
      </c>
    </row>
    <row r="349" spans="22:70" x14ac:dyDescent="0.3">
      <c r="V349" s="24">
        <v>4.4500000000000304</v>
      </c>
      <c r="W349" s="32">
        <f t="shared" si="217"/>
        <v>281838.2931264654</v>
      </c>
      <c r="X349" s="25">
        <f t="shared" si="250"/>
        <v>31.048525809863797</v>
      </c>
      <c r="Y349" s="26">
        <f t="shared" si="218"/>
        <v>-49.733103094245166</v>
      </c>
      <c r="Z349" s="26">
        <f t="shared" si="219"/>
        <v>-89.813160693166964</v>
      </c>
      <c r="AA349" s="26">
        <f t="shared" si="220"/>
        <v>3.7862758902803635</v>
      </c>
      <c r="AB349" s="26">
        <f t="shared" si="221"/>
        <v>-49.708607350942835</v>
      </c>
      <c r="AC349" s="26">
        <f t="shared" si="222"/>
        <v>6.5865810296971226E-3</v>
      </c>
      <c r="AD349" s="26">
        <f t="shared" si="223"/>
        <v>2.231031009643492</v>
      </c>
      <c r="AE349" s="26">
        <f t="shared" si="224"/>
        <v>-14.891714813071308</v>
      </c>
      <c r="AF349" s="26">
        <f t="shared" si="225"/>
        <v>-137.2907370344663</v>
      </c>
      <c r="AG349" s="26">
        <f t="shared" si="243"/>
        <v>63.934760580666506</v>
      </c>
      <c r="AH349" s="26">
        <f t="shared" si="226"/>
        <v>-118.98631868901893</v>
      </c>
      <c r="AI349" s="26">
        <f t="shared" si="227"/>
        <v>-89.999935611738692</v>
      </c>
      <c r="AJ349" s="26">
        <f t="shared" si="228"/>
        <v>50.984231903295559</v>
      </c>
      <c r="AK349" s="26">
        <f t="shared" si="229"/>
        <v>89.838224923340434</v>
      </c>
      <c r="AL349" s="27">
        <f t="shared" si="230"/>
        <v>-6.1656815803361926</v>
      </c>
      <c r="AM349" s="26">
        <f t="shared" si="231"/>
        <v>-60.546450416428151</v>
      </c>
      <c r="AN349" s="26">
        <f t="shared" si="244"/>
        <v>-8.6778929206179231E-2</v>
      </c>
      <c r="AO349" s="26">
        <f t="shared" si="245"/>
        <v>-8.085636680416723</v>
      </c>
      <c r="AP349" s="26">
        <f t="shared" si="251"/>
        <v>-10.319786714599237</v>
      </c>
      <c r="AQ349" s="26">
        <f t="shared" si="252"/>
        <v>-68.793797785243129</v>
      </c>
      <c r="AR349" s="25">
        <f t="shared" si="246"/>
        <v>18.562359853877492</v>
      </c>
      <c r="AS349" s="25">
        <f t="shared" si="247"/>
        <v>-26.946600306339011</v>
      </c>
      <c r="AT349" s="56">
        <f t="shared" si="253"/>
        <v>-25.211501527670546</v>
      </c>
      <c r="AU349" s="57">
        <f t="shared" si="232"/>
        <v>-206.08453481970943</v>
      </c>
      <c r="AV349" s="26">
        <f t="shared" si="233"/>
        <v>3.4497235441096928E-7</v>
      </c>
      <c r="AW349" s="26">
        <f t="shared" si="234"/>
        <v>1.6148144273753207E-2</v>
      </c>
      <c r="AX349" s="27">
        <f t="shared" si="235"/>
        <v>-3.4497235461144827E-7</v>
      </c>
      <c r="AY349" s="26">
        <f t="shared" si="236"/>
        <v>-1.6148144273753207E-2</v>
      </c>
      <c r="AZ349" s="28">
        <f t="shared" si="237"/>
        <v>-2.0047898726925921E-16</v>
      </c>
      <c r="BA349" s="29">
        <f t="shared" si="238"/>
        <v>0</v>
      </c>
      <c r="BB349" s="5">
        <f t="shared" si="254"/>
        <v>-27.901270602321546</v>
      </c>
      <c r="BC349" s="5">
        <f t="shared" si="255"/>
        <v>-252.90952227721078</v>
      </c>
      <c r="BD349" s="5">
        <f t="shared" si="239"/>
        <v>-72.909522277210783</v>
      </c>
      <c r="BE349" s="31"/>
      <c r="BF349" s="40">
        <f t="shared" si="240"/>
        <v>-28</v>
      </c>
      <c r="BG349" s="40">
        <f t="shared" si="241"/>
        <v>-253</v>
      </c>
      <c r="BH349" s="40">
        <f t="shared" si="242"/>
        <v>-73</v>
      </c>
      <c r="BL349" s="26">
        <f t="shared" si="248"/>
        <v>-2.1735857816346967E-2</v>
      </c>
      <c r="BM349" s="26">
        <f t="shared" si="249"/>
        <v>-4.0517041083014229</v>
      </c>
      <c r="BO349" s="238" t="str">
        <f t="shared" si="256"/>
        <v>281838.293126465i</v>
      </c>
      <c r="BP349" s="238" t="str">
        <f t="shared" si="257"/>
        <v>0.539910747712095-0.499495398919723i</v>
      </c>
      <c r="BQ349" s="238">
        <f t="shared" si="258"/>
        <v>-2.6680332168346554</v>
      </c>
      <c r="BR349" s="238">
        <f t="shared" si="259"/>
        <v>-42.773283349199929</v>
      </c>
    </row>
    <row r="350" spans="22:70" x14ac:dyDescent="0.3">
      <c r="V350" s="24">
        <v>4.4600000000000302</v>
      </c>
      <c r="W350" s="32">
        <f t="shared" si="217"/>
        <v>288403.1503126811</v>
      </c>
      <c r="X350" s="25">
        <f t="shared" si="250"/>
        <v>31.048525809863797</v>
      </c>
      <c r="Y350" s="26">
        <f t="shared" si="218"/>
        <v>-49.933101015706228</v>
      </c>
      <c r="Z350" s="26">
        <f t="shared" si="219"/>
        <v>-89.817413645896451</v>
      </c>
      <c r="AA350" s="26">
        <f t="shared" si="220"/>
        <v>3.9037556927107437</v>
      </c>
      <c r="AB350" s="26">
        <f t="shared" si="221"/>
        <v>-50.358079399257726</v>
      </c>
      <c r="AC350" s="26">
        <f t="shared" si="222"/>
        <v>6.8967506819134052E-3</v>
      </c>
      <c r="AD350" s="26">
        <f t="shared" si="223"/>
        <v>2.2829440371532885</v>
      </c>
      <c r="AE350" s="26">
        <f t="shared" si="224"/>
        <v>-14.973922762449773</v>
      </c>
      <c r="AF350" s="26">
        <f t="shared" si="225"/>
        <v>-137.89254900800088</v>
      </c>
      <c r="AG350" s="26">
        <f t="shared" si="243"/>
        <v>63.934760580666506</v>
      </c>
      <c r="AH350" s="26">
        <f t="shared" si="226"/>
        <v>-119.18631868901869</v>
      </c>
      <c r="AI350" s="26">
        <f t="shared" si="227"/>
        <v>-89.999937077394449</v>
      </c>
      <c r="AJ350" s="26">
        <f t="shared" si="228"/>
        <v>51.184230345016417</v>
      </c>
      <c r="AK350" s="26">
        <f t="shared" si="229"/>
        <v>89.841907354757012</v>
      </c>
      <c r="AL350" s="27">
        <f t="shared" si="230"/>
        <v>-6.3181618427426569</v>
      </c>
      <c r="AM350" s="26">
        <f t="shared" si="231"/>
        <v>-61.107941111764553</v>
      </c>
      <c r="AN350" s="26">
        <f t="shared" si="244"/>
        <v>-9.0826218472984555E-2</v>
      </c>
      <c r="AO350" s="26">
        <f t="shared" si="245"/>
        <v>-8.2713985152664691</v>
      </c>
      <c r="AP350" s="26">
        <f t="shared" si="251"/>
        <v>-10.476315824551412</v>
      </c>
      <c r="AQ350" s="26">
        <f t="shared" si="252"/>
        <v>-69.537369349668467</v>
      </c>
      <c r="AR350" s="25">
        <f t="shared" si="246"/>
        <v>18.562359853877492</v>
      </c>
      <c r="AS350" s="25">
        <f t="shared" si="247"/>
        <v>-26.946600306339011</v>
      </c>
      <c r="AT350" s="56">
        <f t="shared" si="253"/>
        <v>-25.450238587001184</v>
      </c>
      <c r="AU350" s="57">
        <f t="shared" si="232"/>
        <v>-207.42991835766935</v>
      </c>
      <c r="AV350" s="26">
        <f t="shared" si="233"/>
        <v>3.612304018139185E-7</v>
      </c>
      <c r="AW350" s="26">
        <f t="shared" si="234"/>
        <v>1.6524282853050399E-2</v>
      </c>
      <c r="AX350" s="27">
        <f t="shared" si="235"/>
        <v>-3.6123040140759647E-7</v>
      </c>
      <c r="AY350" s="26">
        <f t="shared" si="236"/>
        <v>-1.6524282853050399E-2</v>
      </c>
      <c r="AZ350" s="28">
        <f t="shared" si="237"/>
        <v>4.0632202243524309E-16</v>
      </c>
      <c r="BA350" s="29">
        <f t="shared" si="238"/>
        <v>0</v>
      </c>
      <c r="BB350" s="5">
        <f t="shared" si="254"/>
        <v>-28.23397485901571</v>
      </c>
      <c r="BC350" s="5">
        <f t="shared" si="255"/>
        <v>-255.00985568050038</v>
      </c>
      <c r="BD350" s="5">
        <f t="shared" si="239"/>
        <v>-75.00985568050038</v>
      </c>
      <c r="BE350" s="31"/>
      <c r="BF350" s="40">
        <f t="shared" si="240"/>
        <v>-28</v>
      </c>
      <c r="BG350" s="40">
        <f t="shared" si="241"/>
        <v>-255</v>
      </c>
      <c r="BH350" s="40">
        <f t="shared" si="242"/>
        <v>-75</v>
      </c>
      <c r="BL350" s="26">
        <f t="shared" si="248"/>
        <v>-2.27575578765923E-2</v>
      </c>
      <c r="BM350" s="26">
        <f t="shared" si="249"/>
        <v>-4.1457550826495009</v>
      </c>
      <c r="BO350" s="238" t="str">
        <f t="shared" si="256"/>
        <v>288403.150312681i</v>
      </c>
      <c r="BP350" s="238" t="str">
        <f t="shared" si="257"/>
        <v>0.528428406789517-0.500307418230681i</v>
      </c>
      <c r="BQ350" s="238">
        <f t="shared" si="258"/>
        <v>-2.7609787141379325</v>
      </c>
      <c r="BR350" s="238">
        <f t="shared" si="259"/>
        <v>-43.434182240181535</v>
      </c>
    </row>
    <row r="351" spans="22:70" x14ac:dyDescent="0.3">
      <c r="V351" s="24">
        <v>4.4700000000000299</v>
      </c>
      <c r="W351" s="30">
        <f t="shared" si="217"/>
        <v>295120.922666659</v>
      </c>
      <c r="X351" s="25">
        <f t="shared" si="250"/>
        <v>31.048525809863797</v>
      </c>
      <c r="Y351" s="26">
        <f t="shared" si="218"/>
        <v>-50.133099030716004</v>
      </c>
      <c r="Z351" s="26">
        <f t="shared" si="219"/>
        <v>-89.821569791546878</v>
      </c>
      <c r="AA351" s="26">
        <f t="shared" si="220"/>
        <v>4.0234582921557651</v>
      </c>
      <c r="AB351" s="26">
        <f t="shared" si="221"/>
        <v>-51.004777023445286</v>
      </c>
      <c r="AC351" s="26">
        <f t="shared" si="222"/>
        <v>7.2215144385771165E-3</v>
      </c>
      <c r="AD351" s="26">
        <f t="shared" si="223"/>
        <v>2.3360623916912617</v>
      </c>
      <c r="AE351" s="26">
        <f t="shared" si="224"/>
        <v>-15.053893414257864</v>
      </c>
      <c r="AF351" s="26">
        <f t="shared" si="225"/>
        <v>-138.49028442330092</v>
      </c>
      <c r="AG351" s="26">
        <f t="shared" si="243"/>
        <v>63.934760580666506</v>
      </c>
      <c r="AH351" s="26">
        <f t="shared" si="226"/>
        <v>-119.38631868901844</v>
      </c>
      <c r="AI351" s="26">
        <f t="shared" si="227"/>
        <v>-89.999938509687809</v>
      </c>
      <c r="AJ351" s="26">
        <f t="shared" si="228"/>
        <v>51.384228856870848</v>
      </c>
      <c r="AK351" s="26">
        <f t="shared" si="229"/>
        <v>89.845505965062955</v>
      </c>
      <c r="AL351" s="27">
        <f t="shared" si="230"/>
        <v>-6.4722902576335173</v>
      </c>
      <c r="AM351" s="26">
        <f t="shared" si="231"/>
        <v>-61.662582100478851</v>
      </c>
      <c r="AN351" s="26">
        <f t="shared" si="244"/>
        <v>-9.506021190188646E-2</v>
      </c>
      <c r="AO351" s="26">
        <f t="shared" si="245"/>
        <v>-8.4613061664362181</v>
      </c>
      <c r="AP351" s="26">
        <f t="shared" si="251"/>
        <v>-10.634679721016488</v>
      </c>
      <c r="AQ351" s="26">
        <f t="shared" si="252"/>
        <v>-70.278320811539928</v>
      </c>
      <c r="AR351" s="25">
        <f t="shared" si="246"/>
        <v>18.562359853877492</v>
      </c>
      <c r="AS351" s="25">
        <f t="shared" si="247"/>
        <v>-26.946600306339011</v>
      </c>
      <c r="AT351" s="56">
        <f t="shared" si="253"/>
        <v>-25.688573135274353</v>
      </c>
      <c r="AU351" s="57">
        <f t="shared" si="232"/>
        <v>-208.76860523484083</v>
      </c>
      <c r="AV351" s="26">
        <f t="shared" si="233"/>
        <v>3.7825466518492733E-7</v>
      </c>
      <c r="AW351" s="26">
        <f t="shared" si="234"/>
        <v>1.6909182823896904E-2</v>
      </c>
      <c r="AX351" s="27">
        <f t="shared" si="235"/>
        <v>-3.7825466526366179E-7</v>
      </c>
      <c r="AY351" s="26">
        <f t="shared" si="236"/>
        <v>-1.6909182823896904E-2</v>
      </c>
      <c r="AZ351" s="28">
        <f t="shared" si="237"/>
        <v>-7.8734465304365793E-17</v>
      </c>
      <c r="BA351" s="29">
        <f t="shared" si="238"/>
        <v>0</v>
      </c>
      <c r="BB351" s="5">
        <f t="shared" si="254"/>
        <v>-28.568618888133827</v>
      </c>
      <c r="BC351" s="5">
        <f t="shared" si="255"/>
        <v>-257.106623683843</v>
      </c>
      <c r="BD351" s="5">
        <f t="shared" si="239"/>
        <v>-77.106623683842997</v>
      </c>
      <c r="BE351" s="41"/>
      <c r="BF351" s="40">
        <f t="shared" si="240"/>
        <v>-29</v>
      </c>
      <c r="BG351" s="40">
        <f t="shared" si="241"/>
        <v>-257</v>
      </c>
      <c r="BH351" s="40">
        <f t="shared" si="242"/>
        <v>-77</v>
      </c>
      <c r="BL351" s="26">
        <f t="shared" si="248"/>
        <v>-2.3827151620861502E-2</v>
      </c>
      <c r="BM351" s="26">
        <f t="shared" si="249"/>
        <v>-4.2419736183931391</v>
      </c>
      <c r="BO351" s="238" t="str">
        <f t="shared" si="256"/>
        <v>295120.922666659i</v>
      </c>
      <c r="BP351" s="238" t="str">
        <f t="shared" si="257"/>
        <v>0.516914781321896-0.500856084058023i</v>
      </c>
      <c r="BQ351" s="238">
        <f t="shared" si="258"/>
        <v>-2.856218601238611</v>
      </c>
      <c r="BR351" s="238">
        <f t="shared" si="259"/>
        <v>-44.096044830609031</v>
      </c>
    </row>
    <row r="352" spans="22:70" x14ac:dyDescent="0.3">
      <c r="V352" s="24">
        <v>4.4800000000000297</v>
      </c>
      <c r="W352" s="32">
        <f t="shared" si="217"/>
        <v>301995.1720402225</v>
      </c>
      <c r="X352" s="25">
        <f t="shared" si="250"/>
        <v>31.048525809863797</v>
      </c>
      <c r="Y352" s="26">
        <f t="shared" si="218"/>
        <v>-50.333097135064222</v>
      </c>
      <c r="Z352" s="26">
        <f t="shared" si="219"/>
        <v>-89.825631333586614</v>
      </c>
      <c r="AA352" s="26">
        <f t="shared" si="220"/>
        <v>4.1453636166400649</v>
      </c>
      <c r="AB352" s="26">
        <f t="shared" si="221"/>
        <v>-51.648384056647942</v>
      </c>
      <c r="AC352" s="26">
        <f t="shared" si="222"/>
        <v>7.5615578120508025E-3</v>
      </c>
      <c r="AD352" s="26">
        <f t="shared" si="223"/>
        <v>2.3904138718636494</v>
      </c>
      <c r="AE352" s="26">
        <f t="shared" si="224"/>
        <v>-15.131646150748308</v>
      </c>
      <c r="AF352" s="26">
        <f t="shared" si="225"/>
        <v>-139.08360151837093</v>
      </c>
      <c r="AG352" s="26">
        <f t="shared" si="243"/>
        <v>63.934760580666506</v>
      </c>
      <c r="AH352" s="26">
        <f t="shared" si="226"/>
        <v>-119.5863186890182</v>
      </c>
      <c r="AI352" s="26">
        <f t="shared" si="227"/>
        <v>-89.999939909378199</v>
      </c>
      <c r="AJ352" s="26">
        <f t="shared" si="228"/>
        <v>51.584227435702402</v>
      </c>
      <c r="AK352" s="26">
        <f t="shared" si="229"/>
        <v>89.849022662175457</v>
      </c>
      <c r="AL352" s="27">
        <f t="shared" si="230"/>
        <v>-6.6280262567461943</v>
      </c>
      <c r="AM352" s="26">
        <f t="shared" si="231"/>
        <v>-62.210251620297917</v>
      </c>
      <c r="AN352" s="26">
        <f t="shared" si="244"/>
        <v>-9.9489327573901845E-2</v>
      </c>
      <c r="AO352" s="26">
        <f t="shared" si="245"/>
        <v>-8.6554436261990499</v>
      </c>
      <c r="AP352" s="26">
        <f t="shared" si="251"/>
        <v>-10.794846256969388</v>
      </c>
      <c r="AQ352" s="26">
        <f t="shared" si="252"/>
        <v>-71.016612493699711</v>
      </c>
      <c r="AR352" s="25">
        <f t="shared" si="246"/>
        <v>18.562359853877492</v>
      </c>
      <c r="AS352" s="25">
        <f t="shared" si="247"/>
        <v>-26.946600306339011</v>
      </c>
      <c r="AT352" s="56">
        <f t="shared" si="253"/>
        <v>-25.926492407717696</v>
      </c>
      <c r="AU352" s="57">
        <f t="shared" si="232"/>
        <v>-210.10021401207064</v>
      </c>
      <c r="AV352" s="26">
        <f t="shared" si="233"/>
        <v>3.9608125665281124E-7</v>
      </c>
      <c r="AW352" s="26">
        <f t="shared" si="234"/>
        <v>1.7303048265213047E-2</v>
      </c>
      <c r="AX352" s="27">
        <f t="shared" si="235"/>
        <v>-3.9608125639210859E-7</v>
      </c>
      <c r="AY352" s="26">
        <f t="shared" si="236"/>
        <v>-1.7303048265213047E-2</v>
      </c>
      <c r="AZ352" s="28">
        <f t="shared" si="237"/>
        <v>2.6070265924212554E-16</v>
      </c>
      <c r="BA352" s="29">
        <f t="shared" si="238"/>
        <v>0</v>
      </c>
      <c r="BB352" s="5">
        <f t="shared" si="254"/>
        <v>-28.905197194250505</v>
      </c>
      <c r="BC352" s="5">
        <f t="shared" si="255"/>
        <v>-259.19914763341677</v>
      </c>
      <c r="BD352" s="5">
        <f t="shared" si="239"/>
        <v>-79.199147633416771</v>
      </c>
      <c r="BE352" s="31"/>
      <c r="BF352" s="40">
        <f t="shared" si="240"/>
        <v>-29</v>
      </c>
      <c r="BG352" s="40">
        <f t="shared" si="241"/>
        <v>-259</v>
      </c>
      <c r="BH352" s="40">
        <f t="shared" si="242"/>
        <v>-79</v>
      </c>
      <c r="BL352" s="26">
        <f t="shared" si="248"/>
        <v>-2.4946871499532279E-2</v>
      </c>
      <c r="BM352" s="26">
        <f t="shared" si="249"/>
        <v>-4.3404085598514142</v>
      </c>
      <c r="BO352" s="238" t="str">
        <f t="shared" si="256"/>
        <v>301995.172040223i</v>
      </c>
      <c r="BP352" s="238" t="str">
        <f t="shared" si="257"/>
        <v>0.505381991262884-0.50113994648858i</v>
      </c>
      <c r="BQ352" s="238">
        <f t="shared" si="258"/>
        <v>-2.9537579150332736</v>
      </c>
      <c r="BR352" s="238">
        <f t="shared" si="259"/>
        <v>-44.758525061494723</v>
      </c>
    </row>
    <row r="353" spans="22:70" x14ac:dyDescent="0.3">
      <c r="V353" s="24">
        <v>4.4900000000000304</v>
      </c>
      <c r="W353" s="32">
        <f t="shared" si="217"/>
        <v>309029.54325138091</v>
      </c>
      <c r="X353" s="25">
        <f t="shared" si="250"/>
        <v>31.048525809863797</v>
      </c>
      <c r="Y353" s="26">
        <f t="shared" si="218"/>
        <v>-50.53309532473007</v>
      </c>
      <c r="Z353" s="26">
        <f t="shared" si="219"/>
        <v>-89.829600425335656</v>
      </c>
      <c r="AA353" s="26">
        <f t="shared" si="220"/>
        <v>4.269449562821495</v>
      </c>
      <c r="AB353" s="26">
        <f t="shared" si="221"/>
        <v>-52.288592093241768</v>
      </c>
      <c r="AC353" s="26">
        <f t="shared" si="222"/>
        <v>7.9175984018808963E-3</v>
      </c>
      <c r="AD353" s="26">
        <f t="shared" si="223"/>
        <v>2.4460269040495697</v>
      </c>
      <c r="AE353" s="26">
        <f t="shared" si="224"/>
        <v>-15.207202353642895</v>
      </c>
      <c r="AF353" s="26">
        <f t="shared" si="225"/>
        <v>-139.67216561452784</v>
      </c>
      <c r="AG353" s="26">
        <f t="shared" si="243"/>
        <v>63.934760580666506</v>
      </c>
      <c r="AH353" s="26">
        <f t="shared" si="226"/>
        <v>-119.786318689018</v>
      </c>
      <c r="AI353" s="26">
        <f t="shared" si="227"/>
        <v>-89.999941277207753</v>
      </c>
      <c r="AJ353" s="26">
        <f t="shared" si="228"/>
        <v>51.784226078496644</v>
      </c>
      <c r="AK353" s="26">
        <f t="shared" si="229"/>
        <v>89.85245931058779</v>
      </c>
      <c r="AL353" s="27">
        <f t="shared" si="230"/>
        <v>-6.7853291100074111</v>
      </c>
      <c r="AM353" s="26">
        <f t="shared" si="231"/>
        <v>-62.750839692138875</v>
      </c>
      <c r="AN353" s="26">
        <f t="shared" si="244"/>
        <v>-0.10412234479154384</v>
      </c>
      <c r="AO353" s="26">
        <f t="shared" si="245"/>
        <v>-8.8538959887075332</v>
      </c>
      <c r="AP353" s="26">
        <f t="shared" si="251"/>
        <v>-10.956783484653807</v>
      </c>
      <c r="AQ353" s="26">
        <f t="shared" si="252"/>
        <v>-71.752217647466367</v>
      </c>
      <c r="AR353" s="25">
        <f t="shared" si="246"/>
        <v>18.562359853877492</v>
      </c>
      <c r="AS353" s="25">
        <f t="shared" si="247"/>
        <v>-26.946600306339011</v>
      </c>
      <c r="AT353" s="56">
        <f t="shared" si="253"/>
        <v>-26.163985838296703</v>
      </c>
      <c r="AU353" s="57">
        <f t="shared" si="232"/>
        <v>-211.42438326199419</v>
      </c>
      <c r="AV353" s="26">
        <f t="shared" si="233"/>
        <v>4.147479894194434E-7</v>
      </c>
      <c r="AW353" s="26">
        <f t="shared" si="234"/>
        <v>1.7706088009520247E-2</v>
      </c>
      <c r="AX353" s="27">
        <f t="shared" si="235"/>
        <v>-4.1474798897262828E-7</v>
      </c>
      <c r="AY353" s="26">
        <f t="shared" si="236"/>
        <v>-1.7706088009520247E-2</v>
      </c>
      <c r="AZ353" s="28">
        <f t="shared" si="237"/>
        <v>4.4681512069300456E-16</v>
      </c>
      <c r="BA353" s="29">
        <f t="shared" si="238"/>
        <v>0</v>
      </c>
      <c r="BB353" s="5">
        <f t="shared" si="254"/>
        <v>-29.243704156450526</v>
      </c>
      <c r="BC353" s="5">
        <f t="shared" si="255"/>
        <v>-261.28676849599935</v>
      </c>
      <c r="BD353" s="5">
        <f t="shared" si="239"/>
        <v>-81.286768495999354</v>
      </c>
      <c r="BE353" s="31"/>
      <c r="BF353" s="40">
        <f t="shared" si="240"/>
        <v>-29</v>
      </c>
      <c r="BG353" s="40">
        <f t="shared" si="241"/>
        <v>-261</v>
      </c>
      <c r="BH353" s="40">
        <f t="shared" si="242"/>
        <v>-81</v>
      </c>
      <c r="BL353" s="26">
        <f t="shared" si="248"/>
        <v>-2.6119052811712493E-2</v>
      </c>
      <c r="BM353" s="26">
        <f t="shared" si="249"/>
        <v>-4.4411097729300923</v>
      </c>
      <c r="BO353" s="238" t="str">
        <f t="shared" si="256"/>
        <v>309029.543251381i</v>
      </c>
      <c r="BP353" s="238" t="str">
        <f t="shared" si="257"/>
        <v>0.493842237601361-0.501158253686404i</v>
      </c>
      <c r="BQ353" s="238">
        <f t="shared" si="258"/>
        <v>-3.0535992653421129</v>
      </c>
      <c r="BR353" s="238">
        <f t="shared" si="259"/>
        <v>-45.421275461075069</v>
      </c>
    </row>
    <row r="354" spans="22:70" x14ac:dyDescent="0.3">
      <c r="V354" s="24">
        <v>4.5000000000000302</v>
      </c>
      <c r="W354" s="30">
        <f t="shared" si="217"/>
        <v>316227.76601686032</v>
      </c>
      <c r="X354" s="25">
        <f t="shared" si="250"/>
        <v>31.048525809863797</v>
      </c>
      <c r="Y354" s="26">
        <f t="shared" si="218"/>
        <v>-50.733093595873655</v>
      </c>
      <c r="Z354" s="26">
        <f t="shared" si="219"/>
        <v>-89.833479171106518</v>
      </c>
      <c r="AA354" s="26">
        <f t="shared" si="220"/>
        <v>4.3956920828900046</v>
      </c>
      <c r="AB354" s="26">
        <f t="shared" si="221"/>
        <v>-52.925101159704099</v>
      </c>
      <c r="AC354" s="26">
        <f t="shared" si="222"/>
        <v>8.2903873858572036E-3</v>
      </c>
      <c r="AD354" s="26">
        <f t="shared" si="223"/>
        <v>2.5029305556211727</v>
      </c>
      <c r="AE354" s="26">
        <f t="shared" si="224"/>
        <v>-15.280585315733996</v>
      </c>
      <c r="AF354" s="26">
        <f t="shared" si="225"/>
        <v>-140.25564977518945</v>
      </c>
      <c r="AG354" s="26">
        <f t="shared" si="243"/>
        <v>63.934760580666506</v>
      </c>
      <c r="AH354" s="26">
        <f t="shared" si="226"/>
        <v>-119.98631868901781</v>
      </c>
      <c r="AI354" s="26">
        <f t="shared" si="227"/>
        <v>-89.999942613901695</v>
      </c>
      <c r="AJ354" s="26">
        <f t="shared" si="228"/>
        <v>51.98422478237481</v>
      </c>
      <c r="AK354" s="26">
        <f t="shared" si="229"/>
        <v>89.855817732357508</v>
      </c>
      <c r="AL354" s="27">
        <f t="shared" si="230"/>
        <v>-6.944158017759495</v>
      </c>
      <c r="AM354" s="26">
        <f t="shared" si="231"/>
        <v>-63.284247907950956</v>
      </c>
      <c r="AN354" s="26">
        <f t="shared" si="244"/>
        <v>-0.10896841785590419</v>
      </c>
      <c r="AO354" s="26">
        <f t="shared" si="245"/>
        <v>-9.0567494198042038</v>
      </c>
      <c r="AP354" s="26">
        <f t="shared" si="251"/>
        <v>-11.12045976159189</v>
      </c>
      <c r="AQ354" s="26">
        <f t="shared" si="252"/>
        <v>-72.485122209299348</v>
      </c>
      <c r="AR354" s="25">
        <f t="shared" si="246"/>
        <v>18.562359853877492</v>
      </c>
      <c r="AS354" s="25">
        <f t="shared" si="247"/>
        <v>-26.946600306339011</v>
      </c>
      <c r="AT354" s="56">
        <f t="shared" si="253"/>
        <v>-26.401045077325886</v>
      </c>
      <c r="AU354" s="57">
        <f t="shared" si="232"/>
        <v>-212.74077198448879</v>
      </c>
      <c r="AV354" s="26">
        <f t="shared" si="233"/>
        <v>4.3429446069185883E-7</v>
      </c>
      <c r="AW354" s="26">
        <f t="shared" si="234"/>
        <v>1.8118515753666107E-2</v>
      </c>
      <c r="AX354" s="27">
        <f t="shared" si="235"/>
        <v>-4.3429446022704902E-7</v>
      </c>
      <c r="AY354" s="26">
        <f t="shared" si="236"/>
        <v>-1.8118515753666107E-2</v>
      </c>
      <c r="AZ354" s="28">
        <f t="shared" si="237"/>
        <v>4.6480980626183014E-16</v>
      </c>
      <c r="BA354" s="29">
        <f t="shared" si="238"/>
        <v>0</v>
      </c>
      <c r="BB354" s="5">
        <f t="shared" si="254"/>
        <v>-29.584134039532074</v>
      </c>
      <c r="BC354" s="5">
        <f t="shared" si="255"/>
        <v>-263.36884821341425</v>
      </c>
      <c r="BD354" s="5">
        <f t="shared" si="239"/>
        <v>-83.368848213414253</v>
      </c>
      <c r="BE354" s="41"/>
      <c r="BF354" s="40">
        <f t="shared" si="240"/>
        <v>-30</v>
      </c>
      <c r="BG354" s="40">
        <f t="shared" si="241"/>
        <v>-263</v>
      </c>
      <c r="BH354" s="40">
        <f t="shared" si="242"/>
        <v>-83</v>
      </c>
      <c r="BL354" s="26">
        <f t="shared" si="248"/>
        <v>-2.7346138327332365E-2</v>
      </c>
      <c r="BM354" s="26">
        <f t="shared" si="249"/>
        <v>-4.5441281607899713</v>
      </c>
      <c r="BO354" s="238" t="str">
        <f t="shared" si="256"/>
        <v>316227.76601686i</v>
      </c>
      <c r="BP354" s="238" t="str">
        <f t="shared" si="257"/>
        <v>0.482307750821137-0.500910956742015i</v>
      </c>
      <c r="BQ354" s="238">
        <f t="shared" si="258"/>
        <v>-3.1557428238788572</v>
      </c>
      <c r="BR354" s="238">
        <f t="shared" si="259"/>
        <v>-46.083948068135477</v>
      </c>
    </row>
    <row r="355" spans="22:70" x14ac:dyDescent="0.3">
      <c r="V355" s="24">
        <v>4.51000000000003</v>
      </c>
      <c r="W355" s="32">
        <f t="shared" si="217"/>
        <v>323593.6569296511</v>
      </c>
      <c r="X355" s="25">
        <f t="shared" si="250"/>
        <v>31.048525809863797</v>
      </c>
      <c r="Y355" s="26">
        <f t="shared" si="218"/>
        <v>-50.93309194482795</v>
      </c>
      <c r="Z355" s="26">
        <f t="shared" si="219"/>
        <v>-89.837269627319273</v>
      </c>
      <c r="AA355" s="26">
        <f t="shared" si="220"/>
        <v>4.5240652775813839</v>
      </c>
      <c r="AB355" s="26">
        <f t="shared" si="221"/>
        <v>-53.557620336094793</v>
      </c>
      <c r="AC355" s="26">
        <f t="shared" si="222"/>
        <v>8.6807110793494149E-3</v>
      </c>
      <c r="AD355" s="26">
        <f t="shared" si="223"/>
        <v>2.5611545483725595</v>
      </c>
      <c r="AE355" s="26">
        <f t="shared" si="224"/>
        <v>-15.351820146303419</v>
      </c>
      <c r="AF355" s="26">
        <f t="shared" si="225"/>
        <v>-140.8337354150415</v>
      </c>
      <c r="AG355" s="26">
        <f t="shared" si="243"/>
        <v>63.934760580666506</v>
      </c>
      <c r="AH355" s="26">
        <f t="shared" si="226"/>
        <v>-120.18631868901761</v>
      </c>
      <c r="AI355" s="26">
        <f t="shared" si="227"/>
        <v>-89.999943920168775</v>
      </c>
      <c r="AJ355" s="26">
        <f t="shared" si="228"/>
        <v>52.184223544587695</v>
      </c>
      <c r="AK355" s="26">
        <f t="shared" si="229"/>
        <v>89.859099708071881</v>
      </c>
      <c r="AL355" s="27">
        <f t="shared" si="230"/>
        <v>-7.104472198554646</v>
      </c>
      <c r="AM355" s="26">
        <f t="shared" si="231"/>
        <v>-63.810389187230129</v>
      </c>
      <c r="AN355" s="26">
        <f t="shared" si="244"/>
        <v>-0.11403709020520238</v>
      </c>
      <c r="AO355" s="26">
        <f t="shared" si="245"/>
        <v>-9.2640911227397194</v>
      </c>
      <c r="AP355" s="26">
        <f t="shared" si="251"/>
        <v>-11.285843852523259</v>
      </c>
      <c r="AQ355" s="26">
        <f t="shared" si="252"/>
        <v>-73.215324522066737</v>
      </c>
      <c r="AR355" s="25">
        <f t="shared" si="246"/>
        <v>18.562359853877492</v>
      </c>
      <c r="AS355" s="25">
        <f t="shared" si="247"/>
        <v>-26.946600306339011</v>
      </c>
      <c r="AT355" s="56">
        <f t="shared" si="253"/>
        <v>-26.637663998826678</v>
      </c>
      <c r="AU355" s="57">
        <f t="shared" si="232"/>
        <v>-214.04905993710824</v>
      </c>
      <c r="AV355" s="26">
        <f t="shared" si="233"/>
        <v>4.5476212689973514E-7</v>
      </c>
      <c r="AW355" s="26">
        <f t="shared" si="234"/>
        <v>1.8540550172128665E-2</v>
      </c>
      <c r="AX355" s="27">
        <f t="shared" si="235"/>
        <v>-4.5476212660126746E-7</v>
      </c>
      <c r="AY355" s="26">
        <f t="shared" si="236"/>
        <v>-1.8540550172128665E-2</v>
      </c>
      <c r="AZ355" s="28">
        <f t="shared" si="237"/>
        <v>2.9846767613501773E-16</v>
      </c>
      <c r="BA355" s="29">
        <f t="shared" si="238"/>
        <v>0</v>
      </c>
      <c r="BB355" s="5">
        <f t="shared" si="254"/>
        <v>-29.926481005470784</v>
      </c>
      <c r="BC355" s="5">
        <f t="shared" si="255"/>
        <v>-265.44477097518467</v>
      </c>
      <c r="BD355" s="5">
        <f t="shared" si="239"/>
        <v>-85.444770975184667</v>
      </c>
      <c r="BE355" s="31"/>
      <c r="BF355" s="40">
        <f t="shared" si="240"/>
        <v>-30</v>
      </c>
      <c r="BG355" s="40">
        <f t="shared" si="241"/>
        <v>-265</v>
      </c>
      <c r="BH355" s="40">
        <f t="shared" si="242"/>
        <v>-85</v>
      </c>
      <c r="BL355" s="26">
        <f t="shared" si="248"/>
        <v>-2.8630683105821626E-2</v>
      </c>
      <c r="BM355" s="26">
        <f t="shared" si="249"/>
        <v>-4.6495156793204906</v>
      </c>
      <c r="BO355" s="238" t="str">
        <f t="shared" si="256"/>
        <v>323593.656929651i</v>
      </c>
      <c r="BP355" s="238" t="str">
        <f t="shared" si="257"/>
        <v>0.470790739095565-0.500398709987754i</v>
      </c>
      <c r="BQ355" s="238">
        <f t="shared" si="258"/>
        <v>-3.260186323538286</v>
      </c>
      <c r="BR355" s="238">
        <f t="shared" si="259"/>
        <v>-46.746195358755941</v>
      </c>
    </row>
    <row r="356" spans="22:70" x14ac:dyDescent="0.3">
      <c r="V356" s="24">
        <v>4.5200000000000298</v>
      </c>
      <c r="W356" s="32">
        <f t="shared" si="217"/>
        <v>331131.1214826139</v>
      </c>
      <c r="X356" s="25">
        <f t="shared" si="250"/>
        <v>31.048525809863797</v>
      </c>
      <c r="Y356" s="26">
        <f t="shared" si="218"/>
        <v>-51.133090368090947</v>
      </c>
      <c r="Z356" s="26">
        <f t="shared" si="219"/>
        <v>-89.840973803591169</v>
      </c>
      <c r="AA356" s="26">
        <f t="shared" si="220"/>
        <v>4.6545414945689414</v>
      </c>
      <c r="AB356" s="26">
        <f t="shared" si="221"/>
        <v>-54.185868325587734</v>
      </c>
      <c r="AC356" s="26">
        <f t="shared" si="222"/>
        <v>9.0893925658939966E-3</v>
      </c>
      <c r="AD356" s="26">
        <f t="shared" si="223"/>
        <v>2.6207292721553159</v>
      </c>
      <c r="AE356" s="26">
        <f t="shared" si="224"/>
        <v>-15.420933671092314</v>
      </c>
      <c r="AF356" s="26">
        <f t="shared" si="225"/>
        <v>-141.40611285702357</v>
      </c>
      <c r="AG356" s="26">
        <f t="shared" si="243"/>
        <v>63.934760580666506</v>
      </c>
      <c r="AH356" s="26">
        <f t="shared" si="226"/>
        <v>-120.3863186890174</v>
      </c>
      <c r="AI356" s="26">
        <f t="shared" si="227"/>
        <v>-89.999945196701574</v>
      </c>
      <c r="AJ356" s="26">
        <f t="shared" si="228"/>
        <v>52.384222362509838</v>
      </c>
      <c r="AK356" s="26">
        <f t="shared" si="229"/>
        <v>89.862306977791704</v>
      </c>
      <c r="AL356" s="27">
        <f t="shared" si="230"/>
        <v>-7.2662309723190948</v>
      </c>
      <c r="AM356" s="26">
        <f t="shared" si="231"/>
        <v>-64.329187505382151</v>
      </c>
      <c r="AN356" s="26">
        <f t="shared" si="244"/>
        <v>-0.11933830890759026</v>
      </c>
      <c r="AO356" s="26">
        <f t="shared" si="245"/>
        <v>-9.4760092995286502</v>
      </c>
      <c r="AP356" s="26">
        <f t="shared" si="251"/>
        <v>-11.452905027067741</v>
      </c>
      <c r="AQ356" s="26">
        <f t="shared" si="252"/>
        <v>-73.942835023820678</v>
      </c>
      <c r="AR356" s="25">
        <f t="shared" si="246"/>
        <v>18.562359853877492</v>
      </c>
      <c r="AS356" s="25">
        <f t="shared" si="247"/>
        <v>-26.946600306339011</v>
      </c>
      <c r="AT356" s="56">
        <f t="shared" si="253"/>
        <v>-26.873838698160057</v>
      </c>
      <c r="AU356" s="57">
        <f t="shared" si="232"/>
        <v>-215.34894788084426</v>
      </c>
      <c r="AV356" s="26">
        <f t="shared" si="233"/>
        <v>4.7619440398537917E-7</v>
      </c>
      <c r="AW356" s="26">
        <f t="shared" si="234"/>
        <v>1.8972415032959565E-2</v>
      </c>
      <c r="AX356" s="27">
        <f t="shared" si="235"/>
        <v>-4.7619440405537517E-7</v>
      </c>
      <c r="AY356" s="26">
        <f t="shared" si="236"/>
        <v>-1.8972415032959565E-2</v>
      </c>
      <c r="AZ356" s="28">
        <f t="shared" si="237"/>
        <v>-6.99959969644576E-17</v>
      </c>
      <c r="BA356" s="29">
        <f t="shared" si="238"/>
        <v>0</v>
      </c>
      <c r="BB356" s="5">
        <f t="shared" si="254"/>
        <v>-30.270739125687463</v>
      </c>
      <c r="BC356" s="5">
        <f t="shared" si="255"/>
        <v>-267.5139444037261</v>
      </c>
      <c r="BD356" s="5">
        <f t="shared" si="239"/>
        <v>-87.5139444037261</v>
      </c>
      <c r="BE356" s="31"/>
      <c r="BF356" s="40">
        <f t="shared" si="240"/>
        <v>-30</v>
      </c>
      <c r="BG356" s="40">
        <f t="shared" si="241"/>
        <v>-268</v>
      </c>
      <c r="BH356" s="40">
        <f t="shared" si="242"/>
        <v>-88</v>
      </c>
      <c r="BL356" s="26">
        <f t="shared" si="248"/>
        <v>-2.997535951862608E-2</v>
      </c>
      <c r="BM356" s="26">
        <f t="shared" si="249"/>
        <v>-4.7573253523764896</v>
      </c>
      <c r="BO356" s="238" t="str">
        <f t="shared" si="256"/>
        <v>331131.121482614i</v>
      </c>
      <c r="BP356" s="238" t="str">
        <f t="shared" si="257"/>
        <v>0.459303336682681-0.499622866775424i</v>
      </c>
      <c r="BQ356" s="238">
        <f t="shared" si="258"/>
        <v>-3.3669250680087801</v>
      </c>
      <c r="BR356" s="238">
        <f t="shared" si="259"/>
        <v>-47.407671170505346</v>
      </c>
    </row>
    <row r="357" spans="22:70" x14ac:dyDescent="0.3">
      <c r="V357" s="24">
        <v>4.5300000000000296</v>
      </c>
      <c r="W357" s="30">
        <f t="shared" si="217"/>
        <v>338844.15613922582</v>
      </c>
      <c r="X357" s="25">
        <f t="shared" si="250"/>
        <v>31.048525809863797</v>
      </c>
      <c r="Y357" s="26">
        <f t="shared" si="218"/>
        <v>-51.333088862318277</v>
      </c>
      <c r="Z357" s="26">
        <f t="shared" si="219"/>
        <v>-89.844593663801561</v>
      </c>
      <c r="AA357" s="26">
        <f t="shared" si="220"/>
        <v>4.7870914314738178</v>
      </c>
      <c r="AB357" s="26">
        <f t="shared" si="221"/>
        <v>-54.809573970021013</v>
      </c>
      <c r="AC357" s="26">
        <f t="shared" si="222"/>
        <v>9.5172934022046303E-3</v>
      </c>
      <c r="AD357" s="26">
        <f t="shared" si="223"/>
        <v>2.6816857987181049</v>
      </c>
      <c r="AE357" s="26">
        <f t="shared" si="224"/>
        <v>-15.487954327578457</v>
      </c>
      <c r="AF357" s="26">
        <f t="shared" si="225"/>
        <v>-141.97248183510447</v>
      </c>
      <c r="AG357" s="26">
        <f t="shared" si="243"/>
        <v>63.934760580666506</v>
      </c>
      <c r="AH357" s="26">
        <f t="shared" si="226"/>
        <v>-120.58631868901722</v>
      </c>
      <c r="AI357" s="26">
        <f t="shared" si="227"/>
        <v>-89.999946444176956</v>
      </c>
      <c r="AJ357" s="26">
        <f t="shared" si="228"/>
        <v>52.584221233633961</v>
      </c>
      <c r="AK357" s="26">
        <f t="shared" si="229"/>
        <v>89.865441241973372</v>
      </c>
      <c r="AL357" s="27">
        <f t="shared" si="230"/>
        <v>-7.4293938387377008</v>
      </c>
      <c r="AM357" s="26">
        <f t="shared" si="231"/>
        <v>-64.840577597094537</v>
      </c>
      <c r="AN357" s="26">
        <f t="shared" si="244"/>
        <v>-0.12488243949884473</v>
      </c>
      <c r="AO357" s="26">
        <f t="shared" si="245"/>
        <v>-9.6925931076617378</v>
      </c>
      <c r="AP357" s="26">
        <f t="shared" si="251"/>
        <v>-11.621613152953296</v>
      </c>
      <c r="AQ357" s="26">
        <f t="shared" si="252"/>
        <v>-74.667675906959857</v>
      </c>
      <c r="AR357" s="25">
        <f t="shared" si="246"/>
        <v>18.562359853877492</v>
      </c>
      <c r="AS357" s="25">
        <f t="shared" si="247"/>
        <v>-26.946600306339011</v>
      </c>
      <c r="AT357" s="56">
        <f t="shared" si="253"/>
        <v>-27.109567480531751</v>
      </c>
      <c r="AU357" s="57">
        <f t="shared" si="232"/>
        <v>-216.64015774206433</v>
      </c>
      <c r="AV357" s="26">
        <f t="shared" si="233"/>
        <v>4.9863675419312383E-7</v>
      </c>
      <c r="AW357" s="26">
        <f t="shared" si="234"/>
        <v>1.9414339316428081E-2</v>
      </c>
      <c r="AX357" s="27">
        <f t="shared" si="235"/>
        <v>-4.9863675388887796E-7</v>
      </c>
      <c r="AY357" s="26">
        <f t="shared" si="236"/>
        <v>-1.9414339316428081E-2</v>
      </c>
      <c r="AZ357" s="28">
        <f t="shared" si="237"/>
        <v>3.0424587020339055E-16</v>
      </c>
      <c r="BA357" s="29">
        <f t="shared" si="238"/>
        <v>0</v>
      </c>
      <c r="BB357" s="5">
        <f t="shared" si="254"/>
        <v>-30.616902394637368</v>
      </c>
      <c r="BC357" s="5">
        <f t="shared" si="255"/>
        <v>-269.57580064693377</v>
      </c>
      <c r="BD357" s="5">
        <f t="shared" si="239"/>
        <v>-89.575800646933772</v>
      </c>
      <c r="BE357" s="41"/>
      <c r="BF357" s="40">
        <f t="shared" si="240"/>
        <v>-31</v>
      </c>
      <c r="BG357" s="40">
        <f t="shared" si="241"/>
        <v>-270</v>
      </c>
      <c r="BH357" s="40">
        <f t="shared" si="242"/>
        <v>-90</v>
      </c>
      <c r="BL357" s="26">
        <f t="shared" si="248"/>
        <v>-3.138296248299479E-2</v>
      </c>
      <c r="BM357" s="26">
        <f t="shared" si="249"/>
        <v>-4.8676112867329353</v>
      </c>
      <c r="BO357" s="238" t="str">
        <f t="shared" si="256"/>
        <v>338844.156139226i</v>
      </c>
      <c r="BP357" s="238" t="str">
        <f t="shared" si="257"/>
        <v>0.44785755298357-0.498585470766866i</v>
      </c>
      <c r="BQ357" s="238">
        <f t="shared" si="258"/>
        <v>-3.4759519516226218</v>
      </c>
      <c r="BR357" s="238">
        <f t="shared" si="259"/>
        <v>-48.068031618136523</v>
      </c>
    </row>
    <row r="358" spans="22:70" x14ac:dyDescent="0.3">
      <c r="V358" s="24">
        <v>4.5400000000000302</v>
      </c>
      <c r="W358" s="32">
        <f t="shared" si="217"/>
        <v>346736.85045255604</v>
      </c>
      <c r="X358" s="25">
        <f t="shared" si="250"/>
        <v>31.048525809863797</v>
      </c>
      <c r="Y358" s="26">
        <f t="shared" si="218"/>
        <v>-51.533087424316065</v>
      </c>
      <c r="Z358" s="26">
        <f t="shared" si="219"/>
        <v>-89.848131127132618</v>
      </c>
      <c r="AA358" s="26">
        <f t="shared" si="220"/>
        <v>4.9216842427212555</v>
      </c>
      <c r="AB358" s="26">
        <f t="shared" si="221"/>
        <v>-55.428476709966276</v>
      </c>
      <c r="AC358" s="26">
        <f t="shared" si="222"/>
        <v>9.9653154008599171E-3</v>
      </c>
      <c r="AD358" s="26">
        <f t="shared" si="223"/>
        <v>2.7440558957470467</v>
      </c>
      <c r="AE358" s="26">
        <f t="shared" si="224"/>
        <v>-15.552912056330152</v>
      </c>
      <c r="AF358" s="26">
        <f t="shared" si="225"/>
        <v>-142.53255194135184</v>
      </c>
      <c r="AG358" s="26">
        <f t="shared" si="243"/>
        <v>63.934760580666506</v>
      </c>
      <c r="AH358" s="26">
        <f t="shared" si="226"/>
        <v>-120.78631868901707</v>
      </c>
      <c r="AI358" s="26">
        <f t="shared" si="227"/>
        <v>-89.999947663256322</v>
      </c>
      <c r="AJ358" s="26">
        <f t="shared" si="228"/>
        <v>52.784220155565613</v>
      </c>
      <c r="AK358" s="26">
        <f t="shared" si="229"/>
        <v>89.868504162370201</v>
      </c>
      <c r="AL358" s="27">
        <f t="shared" si="230"/>
        <v>-7.5939205507546914</v>
      </c>
      <c r="AM358" s="26">
        <f t="shared" si="231"/>
        <v>-65.344504637829999</v>
      </c>
      <c r="AN358" s="26">
        <f t="shared" si="244"/>
        <v>-0.13068028115312955</v>
      </c>
      <c r="AO358" s="26">
        <f t="shared" si="245"/>
        <v>-9.9139326118816253</v>
      </c>
      <c r="AP358" s="26">
        <f t="shared" si="251"/>
        <v>-11.791938784692768</v>
      </c>
      <c r="AQ358" s="26">
        <f t="shared" si="252"/>
        <v>-75.38988075059774</v>
      </c>
      <c r="AR358" s="25">
        <f t="shared" si="246"/>
        <v>18.562359853877492</v>
      </c>
      <c r="AS358" s="25">
        <f t="shared" si="247"/>
        <v>-26.946600306339011</v>
      </c>
      <c r="AT358" s="56">
        <f t="shared" si="253"/>
        <v>-27.344850841022918</v>
      </c>
      <c r="AU358" s="57">
        <f t="shared" si="232"/>
        <v>-217.92243269194958</v>
      </c>
      <c r="AV358" s="26">
        <f t="shared" si="233"/>
        <v>5.2213677864468244E-7</v>
      </c>
      <c r="AW358" s="26">
        <f t="shared" si="234"/>
        <v>1.986655733642843E-2</v>
      </c>
      <c r="AX358" s="27">
        <f t="shared" si="235"/>
        <v>-5.2213677820919813E-7</v>
      </c>
      <c r="AY358" s="26">
        <f t="shared" si="236"/>
        <v>-1.986655733642843E-2</v>
      </c>
      <c r="AZ358" s="28">
        <f t="shared" si="237"/>
        <v>4.3548430801802459E-16</v>
      </c>
      <c r="BA358" s="29">
        <f t="shared" si="238"/>
        <v>0</v>
      </c>
      <c r="BB358" s="5">
        <f t="shared" si="254"/>
        <v>-30.964964745204483</v>
      </c>
      <c r="BC358" s="5">
        <f t="shared" si="255"/>
        <v>-271.62979737359871</v>
      </c>
      <c r="BD358" s="5">
        <f t="shared" si="239"/>
        <v>-91.629797373598706</v>
      </c>
      <c r="BE358" s="31"/>
      <c r="BF358" s="40">
        <f t="shared" si="240"/>
        <v>-31</v>
      </c>
      <c r="BG358" s="40">
        <f t="shared" si="241"/>
        <v>-272</v>
      </c>
      <c r="BH358" s="40">
        <f t="shared" si="242"/>
        <v>-92</v>
      </c>
      <c r="BL358" s="26">
        <f t="shared" si="248"/>
        <v>-3.2856414914648732E-2</v>
      </c>
      <c r="BM358" s="26">
        <f t="shared" si="249"/>
        <v>-4.980428686708537</v>
      </c>
      <c r="BO358" s="238" t="str">
        <f t="shared" si="256"/>
        <v>346736.850452556i</v>
      </c>
      <c r="BP358" s="238" t="str">
        <f t="shared" si="257"/>
        <v>0.436465222716339-0.497289242841491i</v>
      </c>
      <c r="BQ358" s="238">
        <f t="shared" si="258"/>
        <v>-3.5872574892669191</v>
      </c>
      <c r="BR358" s="238">
        <f t="shared" si="259"/>
        <v>-48.726935994940611</v>
      </c>
    </row>
    <row r="359" spans="22:70" x14ac:dyDescent="0.3">
      <c r="V359" s="24">
        <v>4.55000000000003</v>
      </c>
      <c r="W359" s="32">
        <f t="shared" si="217"/>
        <v>354813.38923360041</v>
      </c>
      <c r="X359" s="25">
        <f t="shared" si="250"/>
        <v>31.048525809863797</v>
      </c>
      <c r="Y359" s="26">
        <f t="shared" si="218"/>
        <v>-51.733086051034164</v>
      </c>
      <c r="Z359" s="26">
        <f t="shared" si="219"/>
        <v>-89.851588069086276</v>
      </c>
      <c r="AA359" s="26">
        <f t="shared" si="220"/>
        <v>5.058287649466644</v>
      </c>
      <c r="AB359" s="26">
        <f t="shared" si="221"/>
        <v>-56.042326988347803</v>
      </c>
      <c r="AC359" s="26">
        <f t="shared" si="222"/>
        <v>1.0434402494101019E-2</v>
      </c>
      <c r="AD359" s="26">
        <f t="shared" si="223"/>
        <v>2.8078720411031233</v>
      </c>
      <c r="AE359" s="26">
        <f t="shared" si="224"/>
        <v>-15.615838189209622</v>
      </c>
      <c r="AF359" s="26">
        <f t="shared" si="225"/>
        <v>-143.08604301633096</v>
      </c>
      <c r="AG359" s="26">
        <f t="shared" si="243"/>
        <v>63.934760580666506</v>
      </c>
      <c r="AH359" s="26">
        <f t="shared" si="226"/>
        <v>-120.9863186890169</v>
      </c>
      <c r="AI359" s="26">
        <f t="shared" si="227"/>
        <v>-89.999948854586066</v>
      </c>
      <c r="AJ359" s="26">
        <f t="shared" si="228"/>
        <v>52.984219126018068</v>
      </c>
      <c r="AK359" s="26">
        <f t="shared" si="229"/>
        <v>89.871497362913018</v>
      </c>
      <c r="AL359" s="27">
        <f t="shared" si="230"/>
        <v>-7.759771183129617</v>
      </c>
      <c r="AM359" s="26">
        <f t="shared" si="231"/>
        <v>-65.840923906482814</v>
      </c>
      <c r="AN359" s="26">
        <f t="shared" si="244"/>
        <v>-0.13674308217237638</v>
      </c>
      <c r="AO359" s="26">
        <f t="shared" si="245"/>
        <v>-10.140118730718234</v>
      </c>
      <c r="AP359" s="26">
        <f t="shared" si="251"/>
        <v>-11.963853247634317</v>
      </c>
      <c r="AQ359" s="26">
        <f t="shared" si="252"/>
        <v>-76.10949412887409</v>
      </c>
      <c r="AR359" s="25">
        <f t="shared" si="246"/>
        <v>18.562359853877492</v>
      </c>
      <c r="AS359" s="25">
        <f t="shared" si="247"/>
        <v>-26.946600306339011</v>
      </c>
      <c r="AT359" s="56">
        <f t="shared" si="253"/>
        <v>-27.579691436843937</v>
      </c>
      <c r="AU359" s="57">
        <f t="shared" si="232"/>
        <v>-219.19553714520504</v>
      </c>
      <c r="AV359" s="26">
        <f t="shared" si="233"/>
        <v>5.4674432534373365E-7</v>
      </c>
      <c r="AW359" s="26">
        <f t="shared" si="234"/>
        <v>2.0329308864715071E-2</v>
      </c>
      <c r="AX359" s="27">
        <f t="shared" si="235"/>
        <v>-5.4674432504345899E-7</v>
      </c>
      <c r="AY359" s="26">
        <f t="shared" si="236"/>
        <v>-2.0329308864715071E-2</v>
      </c>
      <c r="AZ359" s="28">
        <f t="shared" si="237"/>
        <v>3.0027466210930717E-16</v>
      </c>
      <c r="BA359" s="29">
        <f t="shared" si="238"/>
        <v>0</v>
      </c>
      <c r="BB359" s="5">
        <f t="shared" si="254"/>
        <v>-31.31492006633988</v>
      </c>
      <c r="BC359" s="5">
        <f t="shared" si="255"/>
        <v>-273.67541866770296</v>
      </c>
      <c r="BD359" s="5">
        <f t="shared" si="239"/>
        <v>-93.675418667702957</v>
      </c>
      <c r="BE359" s="31"/>
      <c r="BF359" s="40">
        <f t="shared" si="240"/>
        <v>-31</v>
      </c>
      <c r="BG359" s="40">
        <f t="shared" si="241"/>
        <v>-274</v>
      </c>
      <c r="BH359" s="40">
        <f t="shared" si="242"/>
        <v>-94</v>
      </c>
      <c r="BL359" s="26">
        <f t="shared" si="248"/>
        <v>-3.4398773407034094E-2</v>
      </c>
      <c r="BM359" s="26">
        <f t="shared" si="249"/>
        <v>-5.0958338684056637</v>
      </c>
      <c r="BO359" s="238" t="str">
        <f t="shared" si="256"/>
        <v>354813.3892336i</v>
      </c>
      <c r="BP359" s="238" t="str">
        <f t="shared" si="257"/>
        <v>0.425137957641033-0.495737563776266i</v>
      </c>
      <c r="BQ359" s="238">
        <f t="shared" si="258"/>
        <v>-3.7008298560889075</v>
      </c>
      <c r="BR359" s="238">
        <f t="shared" si="259"/>
        <v>-49.38404765409225</v>
      </c>
    </row>
    <row r="360" spans="22:70" x14ac:dyDescent="0.3">
      <c r="V360" s="24">
        <v>4.5600000000000298</v>
      </c>
      <c r="W360" s="30">
        <f t="shared" si="217"/>
        <v>363078.05477012682</v>
      </c>
      <c r="X360" s="25">
        <f t="shared" si="250"/>
        <v>31.048525809863797</v>
      </c>
      <c r="Y360" s="26">
        <f t="shared" si="218"/>
        <v>-51.933084739559725</v>
      </c>
      <c r="Z360" s="26">
        <f t="shared" si="219"/>
        <v>-89.854966322478177</v>
      </c>
      <c r="AA360" s="26">
        <f t="shared" si="220"/>
        <v>5.196868051820184</v>
      </c>
      <c r="AB360" s="26">
        <f t="shared" si="221"/>
        <v>-56.650886597157893</v>
      </c>
      <c r="AC360" s="26">
        <f t="shared" si="222"/>
        <v>1.0925542682260148E-2</v>
      </c>
      <c r="AD360" s="26">
        <f t="shared" si="223"/>
        <v>2.8731674372521061</v>
      </c>
      <c r="AE360" s="26">
        <f t="shared" si="224"/>
        <v>-15.676765335193483</v>
      </c>
      <c r="AF360" s="26">
        <f t="shared" si="225"/>
        <v>-143.63268548238398</v>
      </c>
      <c r="AG360" s="26">
        <f t="shared" si="243"/>
        <v>63.934760580666506</v>
      </c>
      <c r="AH360" s="26">
        <f t="shared" si="226"/>
        <v>-121.18631868901674</v>
      </c>
      <c r="AI360" s="26">
        <f t="shared" si="227"/>
        <v>-89.999950018797804</v>
      </c>
      <c r="AJ360" s="26">
        <f t="shared" si="228"/>
        <v>53.184218142807573</v>
      </c>
      <c r="AK360" s="26">
        <f t="shared" si="229"/>
        <v>89.874422430571016</v>
      </c>
      <c r="AL360" s="27">
        <f t="shared" si="230"/>
        <v>-7.9269061960272698</v>
      </c>
      <c r="AM360" s="26">
        <f t="shared" si="231"/>
        <v>-66.32980043214468</v>
      </c>
      <c r="AN360" s="26">
        <f t="shared" si="244"/>
        <v>-0.14308255577697646</v>
      </c>
      <c r="AO360" s="26">
        <f t="shared" si="245"/>
        <v>-10.371243177468909</v>
      </c>
      <c r="AP360" s="26">
        <f t="shared" si="251"/>
        <v>-12.137328717346911</v>
      </c>
      <c r="AQ360" s="26">
        <f t="shared" si="252"/>
        <v>-76.82657119784038</v>
      </c>
      <c r="AR360" s="25">
        <f t="shared" si="246"/>
        <v>18.562359853877492</v>
      </c>
      <c r="AS360" s="25">
        <f t="shared" si="247"/>
        <v>-26.946600306339011</v>
      </c>
      <c r="AT360" s="56">
        <f t="shared" si="253"/>
        <v>-27.814094052540394</v>
      </c>
      <c r="AU360" s="57">
        <f t="shared" si="232"/>
        <v>-220.45925668022437</v>
      </c>
      <c r="AV360" s="26">
        <f t="shared" si="233"/>
        <v>5.7251158946587916E-7</v>
      </c>
      <c r="AW360" s="26">
        <f t="shared" si="234"/>
        <v>2.0802839258031947E-2</v>
      </c>
      <c r="AX360" s="27">
        <f t="shared" si="235"/>
        <v>-5.7251158959296841E-7</v>
      </c>
      <c r="AY360" s="26">
        <f t="shared" si="236"/>
        <v>-2.0802839258031947E-2</v>
      </c>
      <c r="AZ360" s="28">
        <f t="shared" si="237"/>
        <v>-1.2708924692250885E-16</v>
      </c>
      <c r="BA360" s="29">
        <f t="shared" si="238"/>
        <v>0</v>
      </c>
      <c r="BB360" s="5">
        <f t="shared" si="254"/>
        <v>-31.66676222332984</v>
      </c>
      <c r="BC360" s="5">
        <f t="shared" si="255"/>
        <v>-275.71217581828108</v>
      </c>
      <c r="BD360" s="5">
        <f t="shared" si="239"/>
        <v>-95.712175818281082</v>
      </c>
      <c r="BE360" s="41"/>
      <c r="BF360" s="40">
        <f t="shared" si="240"/>
        <v>-32</v>
      </c>
      <c r="BG360" s="40">
        <f t="shared" si="241"/>
        <v>-276</v>
      </c>
      <c r="BH360" s="40">
        <f t="shared" si="242"/>
        <v>-96</v>
      </c>
      <c r="BL360" s="26">
        <f t="shared" si="248"/>
        <v>-3.6013234145052225E-2</v>
      </c>
      <c r="BM360" s="26">
        <f t="shared" si="249"/>
        <v>-5.2138842735098629</v>
      </c>
      <c r="BO360" s="238" t="str">
        <f t="shared" si="256"/>
        <v>363078.054770127i</v>
      </c>
      <c r="BP360" s="238" t="str">
        <f t="shared" si="257"/>
        <v>0.413887100247404-0.493934452902098i</v>
      </c>
      <c r="BQ360" s="238">
        <f t="shared" si="258"/>
        <v>-3.8166549366443925</v>
      </c>
      <c r="BR360" s="238">
        <f t="shared" si="259"/>
        <v>-50.039034864546821</v>
      </c>
    </row>
    <row r="361" spans="22:70" x14ac:dyDescent="0.3">
      <c r="V361" s="24">
        <v>4.5700000000000296</v>
      </c>
      <c r="W361" s="32">
        <f t="shared" ref="W361:W424" si="260">10*10^V361</f>
        <v>371535.22909719788</v>
      </c>
      <c r="X361" s="25">
        <f t="shared" si="250"/>
        <v>31.048525809863797</v>
      </c>
      <c r="Y361" s="26">
        <f t="shared" ref="Y361:Y424" si="261">20*LOG(1/SQRT((W361/fp)^2+1))</f>
        <v>-52.133083487110959</v>
      </c>
      <c r="Z361" s="26">
        <f t="shared" ref="Z361:Z424" si="262">-180/PI()*ATAN(W361/fp)</f>
        <v>-89.858267678408964</v>
      </c>
      <c r="AA361" s="26">
        <f t="shared" ref="AA361:AA424" si="263">20*LOG(SQRT((W361/fzRHP)^2+1))</f>
        <v>5.3373906426123998</v>
      </c>
      <c r="AB361" s="26">
        <f t="shared" ref="AB361:AB424" si="264">-180/PI()*ATAN(W361/fzRHP)</f>
        <v>-57.253928967311381</v>
      </c>
      <c r="AC361" s="26">
        <f t="shared" ref="AC361:AC424" si="265">20*LOG(SQRT((W361/fzESR)^2+1))</f>
        <v>1.1439770070517349E-2</v>
      </c>
      <c r="AD361" s="26">
        <f t="shared" ref="AD361:AD424" si="266">180/PI()*ATAN(W361/fzESR)</f>
        <v>2.9399760258817182</v>
      </c>
      <c r="AE361" s="26">
        <f t="shared" ref="AE361:AE424" si="267">X361+Y361+AA361+AC361</f>
        <v>-15.735727264564245</v>
      </c>
      <c r="AF361" s="26">
        <f t="shared" ref="AF361:AF424" si="268">Z361+AB361+AD361</f>
        <v>-144.17222061983864</v>
      </c>
      <c r="AG361" s="26">
        <f t="shared" si="243"/>
        <v>63.934760580666506</v>
      </c>
      <c r="AH361" s="26">
        <f t="shared" ref="AH361:AH424" si="269">20*LOG(1/SQRT((W361/fp_comp1)^2+1))</f>
        <v>-121.38631868901658</v>
      </c>
      <c r="AI361" s="26">
        <f t="shared" ref="AI361:AI424" si="270">-180/PI()*ATAN(W361/fp_comp1)</f>
        <v>-89.999951156508871</v>
      </c>
      <c r="AJ361" s="26">
        <f t="shared" ref="AJ361:AJ424" si="271">20*LOG(SQRT((W361/fz_comp)^2+1))</f>
        <v>53.384217203848607</v>
      </c>
      <c r="AK361" s="26">
        <f t="shared" ref="AK361:AK424" si="272">180/PI()*ATAN(W361/fz_comp)</f>
        <v>89.877280916192731</v>
      </c>
      <c r="AL361" s="27">
        <f t="shared" ref="AL361:AL424" si="273">20*LOG(1/SQRT((W361/fp_comp2)^2+1))</f>
        <v>-8.0952864936566122</v>
      </c>
      <c r="AM361" s="26">
        <f t="shared" ref="AM361:AM424" si="274">-180/PI()*ATAN(W361/fp_comp2)</f>
        <v>-66.811108627810739</v>
      </c>
      <c r="AN361" s="26">
        <f t="shared" si="244"/>
        <v>-0.14971089617723352</v>
      </c>
      <c r="AO361" s="26">
        <f t="shared" si="245"/>
        <v>-10.607398395297642</v>
      </c>
      <c r="AP361" s="26">
        <f t="shared" si="251"/>
        <v>-12.312338294335309</v>
      </c>
      <c r="AQ361" s="26">
        <f t="shared" si="252"/>
        <v>-77.541177263424515</v>
      </c>
      <c r="AR361" s="25">
        <f t="shared" si="246"/>
        <v>18.562359853877492</v>
      </c>
      <c r="AS361" s="25">
        <f t="shared" si="247"/>
        <v>-26.946600306339011</v>
      </c>
      <c r="AT361" s="56">
        <f t="shared" si="253"/>
        <v>-28.048065558899552</v>
      </c>
      <c r="AU361" s="57">
        <f t="shared" ref="AU361:AU424" si="275">AF361+AQ361</f>
        <v>-221.71339788326316</v>
      </c>
      <c r="AV361" s="26">
        <f t="shared" ref="AV361:AV424" si="276">20*LOG(SQRT((W361/fz_ff)^2+1))</f>
        <v>5.9949322714917482E-7</v>
      </c>
      <c r="AW361" s="26">
        <f t="shared" ref="AW361:AW424" si="277">180/PI()*ATAN(W361/fz_ff)</f>
        <v>2.1287399588202565E-2</v>
      </c>
      <c r="AX361" s="27">
        <f t="shared" ref="AX361:AX424" si="278">20*LOG(1/SQRT((W361/fp_ff)^2+1))</f>
        <v>-5.9949322705964174E-7</v>
      </c>
      <c r="AY361" s="26">
        <f t="shared" ref="AY361:AY424" si="279">-180/PI()*ATAN(W361/fp_ff)</f>
        <v>-2.1287399588202565E-2</v>
      </c>
      <c r="AZ361" s="28">
        <f t="shared" ref="AZ361:AZ424" si="280">AV361+AX361</f>
        <v>8.9533076590674054E-17</v>
      </c>
      <c r="BA361" s="29">
        <f t="shared" ref="BA361:BA424" si="281">AW361+AY361</f>
        <v>0</v>
      </c>
      <c r="BB361" s="5">
        <f t="shared" si="254"/>
        <v>-32.020485081019466</v>
      </c>
      <c r="BC361" s="5">
        <f t="shared" si="255"/>
        <v>-277.73960800220539</v>
      </c>
      <c r="BD361" s="5">
        <f t="shared" ref="BD361:BD424" si="282">BC361+180</f>
        <v>-97.739608002205387</v>
      </c>
      <c r="BE361" s="31"/>
      <c r="BF361" s="40">
        <f t="shared" ref="BF361:BF424" si="283">ROUND(BB361,0)</f>
        <v>-32</v>
      </c>
      <c r="BG361" s="40">
        <f t="shared" ref="BG361:BG424" si="284">ROUND(BC361,0)</f>
        <v>-278</v>
      </c>
      <c r="BH361" s="40">
        <f t="shared" ref="BH361:BH424" si="285">ROUND(BD361,0)</f>
        <v>-98</v>
      </c>
      <c r="BL361" s="26">
        <f t="shared" si="248"/>
        <v>-3.7703139061205156E-2</v>
      </c>
      <c r="BM361" s="26">
        <f t="shared" si="249"/>
        <v>-5.3346384825878586</v>
      </c>
      <c r="BO361" s="238" t="str">
        <f t="shared" si="256"/>
        <v>371535.229097198i</v>
      </c>
      <c r="BP361" s="238" t="str">
        <f t="shared" si="257"/>
        <v>0.402723679787951-0.491884542985255i</v>
      </c>
      <c r="BQ361" s="238">
        <f t="shared" si="258"/>
        <v>-3.93471638305871</v>
      </c>
      <c r="BR361" s="238">
        <f t="shared" si="259"/>
        <v>-50.691571636354389</v>
      </c>
    </row>
    <row r="362" spans="22:70" x14ac:dyDescent="0.3">
      <c r="V362" s="24">
        <v>4.5800000000000303</v>
      </c>
      <c r="W362" s="32">
        <f t="shared" si="260"/>
        <v>380189.39632058778</v>
      </c>
      <c r="X362" s="25">
        <f t="shared" si="250"/>
        <v>31.048525809863797</v>
      </c>
      <c r="Y362" s="26">
        <f t="shared" si="261"/>
        <v>-52.333082291031381</v>
      </c>
      <c r="Z362" s="26">
        <f t="shared" si="262"/>
        <v>-89.861493887213555</v>
      </c>
      <c r="AA362" s="26">
        <f t="shared" si="263"/>
        <v>5.4798195219643357</v>
      </c>
      <c r="AB362" s="26">
        <f t="shared" si="264"/>
        <v>-57.851239402156246</v>
      </c>
      <c r="AC362" s="26">
        <f t="shared" si="265"/>
        <v>1.1978166997795671E-2</v>
      </c>
      <c r="AD362" s="26">
        <f t="shared" si="266"/>
        <v>3.0083325027001173</v>
      </c>
      <c r="AE362" s="26">
        <f t="shared" si="267"/>
        <v>-15.792758792205452</v>
      </c>
      <c r="AF362" s="26">
        <f t="shared" si="268"/>
        <v>-144.70440078666968</v>
      </c>
      <c r="AG362" s="26">
        <f t="shared" si="243"/>
        <v>63.934760580666506</v>
      </c>
      <c r="AH362" s="26">
        <f t="shared" si="269"/>
        <v>-121.58631868901645</v>
      </c>
      <c r="AI362" s="26">
        <f t="shared" si="270"/>
        <v>-89.999952268322474</v>
      </c>
      <c r="AJ362" s="26">
        <f t="shared" si="271"/>
        <v>53.584216307149603</v>
      </c>
      <c r="AK362" s="26">
        <f t="shared" si="272"/>
        <v>89.880074335328146</v>
      </c>
      <c r="AL362" s="27">
        <f t="shared" si="273"/>
        <v>-8.2648734780075319</v>
      </c>
      <c r="AM362" s="26">
        <f t="shared" si="274"/>
        <v>-67.284831913728382</v>
      </c>
      <c r="AN362" s="26">
        <f t="shared" si="244"/>
        <v>-0.1566407949017154</v>
      </c>
      <c r="AO362" s="26">
        <f t="shared" si="245"/>
        <v>-10.848677486118246</v>
      </c>
      <c r="AP362" s="26">
        <f t="shared" si="251"/>
        <v>-12.48885607410959</v>
      </c>
      <c r="AQ362" s="26">
        <f t="shared" si="252"/>
        <v>-78.253387332840958</v>
      </c>
      <c r="AR362" s="25">
        <f t="shared" si="246"/>
        <v>18.562359853877492</v>
      </c>
      <c r="AS362" s="25">
        <f t="shared" si="247"/>
        <v>-26.946600306339011</v>
      </c>
      <c r="AT362" s="56">
        <f t="shared" si="253"/>
        <v>-28.281614866315042</v>
      </c>
      <c r="AU362" s="57">
        <f t="shared" si="275"/>
        <v>-222.95778811951064</v>
      </c>
      <c r="AV362" s="26">
        <f t="shared" si="276"/>
        <v>6.2774647121330741E-7</v>
      </c>
      <c r="AW362" s="26">
        <f t="shared" si="277"/>
        <v>2.1783246775250602E-2</v>
      </c>
      <c r="AX362" s="27">
        <f t="shared" si="278"/>
        <v>-6.277464712583991E-7</v>
      </c>
      <c r="AY362" s="26">
        <f t="shared" si="279"/>
        <v>-2.1783246775250602E-2</v>
      </c>
      <c r="AZ362" s="28">
        <f t="shared" si="280"/>
        <v>-4.5091693067964272E-17</v>
      </c>
      <c r="BA362" s="29">
        <f t="shared" si="281"/>
        <v>0</v>
      </c>
      <c r="BB362" s="5">
        <f t="shared" si="254"/>
        <v>-32.376082530255488</v>
      </c>
      <c r="BC362" s="5">
        <f t="shared" si="255"/>
        <v>-279.75728285794241</v>
      </c>
      <c r="BD362" s="5">
        <f t="shared" si="282"/>
        <v>-99.757282857942414</v>
      </c>
      <c r="BE362" s="31"/>
      <c r="BF362" s="40">
        <f t="shared" si="283"/>
        <v>-32</v>
      </c>
      <c r="BG362" s="40">
        <f t="shared" si="284"/>
        <v>-280</v>
      </c>
      <c r="BH362" s="40">
        <f t="shared" si="285"/>
        <v>-100</v>
      </c>
      <c r="BL362" s="26">
        <f t="shared" si="248"/>
        <v>-3.9471982242255413E-2</v>
      </c>
      <c r="BM362" s="26">
        <f t="shared" si="249"/>
        <v>-5.4581562278186952</v>
      </c>
      <c r="BO362" s="238" t="str">
        <f t="shared" si="256"/>
        <v>380189.396320588i</v>
      </c>
      <c r="BP362" s="238" t="str">
        <f t="shared" si="257"/>
        <v>0.391658371003859-0.48959305162244i</v>
      </c>
      <c r="BQ362" s="238">
        <f t="shared" si="258"/>
        <v>-4.0549956816981911</v>
      </c>
      <c r="BR362" s="238">
        <f t="shared" si="259"/>
        <v>-51.341338510613042</v>
      </c>
    </row>
    <row r="363" spans="22:70" x14ac:dyDescent="0.3">
      <c r="V363" s="24">
        <v>4.5900000000000301</v>
      </c>
      <c r="W363" s="30">
        <f t="shared" si="260"/>
        <v>389045.14499430778</v>
      </c>
      <c r="X363" s="25">
        <f t="shared" si="250"/>
        <v>31.048525809863797</v>
      </c>
      <c r="Y363" s="26">
        <f t="shared" si="261"/>
        <v>-52.533081148783928</v>
      </c>
      <c r="Z363" s="26">
        <f t="shared" si="262"/>
        <v>-89.864646659388654</v>
      </c>
      <c r="AA363" s="26">
        <f t="shared" si="263"/>
        <v>5.6241178119540205</v>
      </c>
      <c r="AB363" s="26">
        <f t="shared" si="264"/>
        <v>-58.442615255596216</v>
      </c>
      <c r="AC363" s="26">
        <f t="shared" si="265"/>
        <v>1.2541866261818519E-2</v>
      </c>
      <c r="AD363" s="26">
        <f t="shared" si="266"/>
        <v>3.0782723324086931</v>
      </c>
      <c r="AE363" s="26">
        <f t="shared" si="267"/>
        <v>-15.847895660704292</v>
      </c>
      <c r="AF363" s="26">
        <f t="shared" si="268"/>
        <v>-145.22898958257619</v>
      </c>
      <c r="AG363" s="26">
        <f t="shared" si="243"/>
        <v>63.934760580666506</v>
      </c>
      <c r="AH363" s="26">
        <f t="shared" si="269"/>
        <v>-121.78631868901631</v>
      </c>
      <c r="AI363" s="26">
        <f t="shared" si="270"/>
        <v>-89.999953354828094</v>
      </c>
      <c r="AJ363" s="26">
        <f t="shared" si="271"/>
        <v>53.78421545080851</v>
      </c>
      <c r="AK363" s="26">
        <f t="shared" si="272"/>
        <v>89.882804169031914</v>
      </c>
      <c r="AL363" s="27">
        <f t="shared" si="273"/>
        <v>-8.435629097763373</v>
      </c>
      <c r="AM363" s="26">
        <f t="shared" si="274"/>
        <v>-67.750962332945136</v>
      </c>
      <c r="AN363" s="26">
        <f t="shared" si="244"/>
        <v>-0.16388545735481816</v>
      </c>
      <c r="AO363" s="26">
        <f t="shared" si="245"/>
        <v>-11.095174132916302</v>
      </c>
      <c r="AP363" s="26">
        <f t="shared" si="251"/>
        <v>-12.666857212659487</v>
      </c>
      <c r="AQ363" s="26">
        <f t="shared" si="252"/>
        <v>-78.963285651657614</v>
      </c>
      <c r="AR363" s="25">
        <f t="shared" si="246"/>
        <v>18.562359853877492</v>
      </c>
      <c r="AS363" s="25">
        <f t="shared" si="247"/>
        <v>-26.946600306339011</v>
      </c>
      <c r="AT363" s="56">
        <f t="shared" si="253"/>
        <v>-28.514752873363779</v>
      </c>
      <c r="AU363" s="57">
        <f t="shared" si="275"/>
        <v>-224.19227523423382</v>
      </c>
      <c r="AV363" s="26">
        <f t="shared" si="276"/>
        <v>6.5733124880741499E-7</v>
      </c>
      <c r="AW363" s="26">
        <f t="shared" si="277"/>
        <v>2.2290643723620562E-2</v>
      </c>
      <c r="AX363" s="27">
        <f t="shared" si="278"/>
        <v>-6.5733124840793816E-7</v>
      </c>
      <c r="AY363" s="26">
        <f t="shared" si="279"/>
        <v>-2.2290643723620562E-2</v>
      </c>
      <c r="AZ363" s="28">
        <f t="shared" si="280"/>
        <v>3.9947683155112587E-16</v>
      </c>
      <c r="BA363" s="29">
        <f t="shared" si="281"/>
        <v>0</v>
      </c>
      <c r="BB363" s="5">
        <f t="shared" si="254"/>
        <v>-32.73354851773972</v>
      </c>
      <c r="BC363" s="5">
        <f t="shared" si="255"/>
        <v>-281.76479694899501</v>
      </c>
      <c r="BD363" s="5">
        <f t="shared" si="282"/>
        <v>-101.76479694899501</v>
      </c>
      <c r="BE363" s="41"/>
      <c r="BF363" s="40">
        <f t="shared" si="283"/>
        <v>-33</v>
      </c>
      <c r="BG363" s="40">
        <f t="shared" si="284"/>
        <v>-282</v>
      </c>
      <c r="BH363" s="40">
        <f t="shared" si="285"/>
        <v>-102</v>
      </c>
      <c r="BL363" s="26">
        <f t="shared" si="248"/>
        <v>-4.1323416594526714E-2</v>
      </c>
      <c r="BM363" s="26">
        <f t="shared" si="249"/>
        <v>-5.5844984050875013</v>
      </c>
      <c r="BO363" s="238" t="str">
        <f t="shared" si="256"/>
        <v>389045.144994308i</v>
      </c>
      <c r="BP363" s="238" t="str">
        <f t="shared" si="257"/>
        <v>0.380701455852556-0.487065749472991i</v>
      </c>
      <c r="BQ363" s="238">
        <f t="shared" si="258"/>
        <v>-4.1774722277814185</v>
      </c>
      <c r="BR363" s="238">
        <f t="shared" si="259"/>
        <v>-51.9880233096737</v>
      </c>
    </row>
    <row r="364" spans="22:70" x14ac:dyDescent="0.3">
      <c r="V364" s="24">
        <v>4.6000000000000298</v>
      </c>
      <c r="W364" s="32">
        <f t="shared" si="260"/>
        <v>398107.17055352498</v>
      </c>
      <c r="X364" s="25">
        <f t="shared" si="250"/>
        <v>31.048525809863797</v>
      </c>
      <c r="Y364" s="26">
        <f t="shared" si="261"/>
        <v>-52.733080057945791</v>
      </c>
      <c r="Z364" s="26">
        <f t="shared" si="262"/>
        <v>-89.867727666499377</v>
      </c>
      <c r="AA364" s="26">
        <f t="shared" si="263"/>
        <v>5.770247770705982</v>
      </c>
      <c r="AB364" s="26">
        <f t="shared" si="264"/>
        <v>-59.027866056191677</v>
      </c>
      <c r="AC364" s="26">
        <f t="shared" si="265"/>
        <v>1.3132053444386886E-2</v>
      </c>
      <c r="AD364" s="26">
        <f t="shared" si="266"/>
        <v>3.1498317638415987</v>
      </c>
      <c r="AE364" s="26">
        <f t="shared" si="267"/>
        <v>-15.901174423931625</v>
      </c>
      <c r="AF364" s="26">
        <f t="shared" si="268"/>
        <v>-145.74576195884944</v>
      </c>
      <c r="AG364" s="26">
        <f t="shared" si="243"/>
        <v>63.934760580666506</v>
      </c>
      <c r="AH364" s="26">
        <f t="shared" si="269"/>
        <v>-121.98631868901617</v>
      </c>
      <c r="AI364" s="26">
        <f t="shared" si="270"/>
        <v>-89.999954416601838</v>
      </c>
      <c r="AJ364" s="26">
        <f t="shared" si="271"/>
        <v>53.984214633008953</v>
      </c>
      <c r="AK364" s="26">
        <f t="shared" si="272"/>
        <v>89.885471864648395</v>
      </c>
      <c r="AL364" s="27">
        <f t="shared" si="273"/>
        <v>-8.6075158924943107</v>
      </c>
      <c r="AM364" s="26">
        <f t="shared" si="274"/>
        <v>-68.209500161461506</v>
      </c>
      <c r="AN364" s="26">
        <f t="shared" si="244"/>
        <v>-0.17145861957194536</v>
      </c>
      <c r="AO364" s="26">
        <f t="shared" si="245"/>
        <v>-11.346982515157304</v>
      </c>
      <c r="AP364" s="26">
        <f t="shared" si="251"/>
        <v>-12.84631798740697</v>
      </c>
      <c r="AQ364" s="26">
        <f t="shared" si="252"/>
        <v>-79.670965228572257</v>
      </c>
      <c r="AR364" s="25">
        <f t="shared" si="246"/>
        <v>18.562359853877492</v>
      </c>
      <c r="AS364" s="25">
        <f t="shared" si="247"/>
        <v>-26.946600306339011</v>
      </c>
      <c r="AT364" s="56">
        <f t="shared" si="253"/>
        <v>-28.747492411338595</v>
      </c>
      <c r="AU364" s="57">
        <f t="shared" si="275"/>
        <v>-225.41672718742171</v>
      </c>
      <c r="AV364" s="26">
        <f t="shared" si="276"/>
        <v>6.8831031255847738E-7</v>
      </c>
      <c r="AW364" s="26">
        <f t="shared" si="277"/>
        <v>2.2809859461572178E-2</v>
      </c>
      <c r="AX364" s="27">
        <f t="shared" si="278"/>
        <v>-6.8831031213672379E-7</v>
      </c>
      <c r="AY364" s="26">
        <f t="shared" si="279"/>
        <v>-2.2809859461572178E-2</v>
      </c>
      <c r="AZ364" s="28">
        <f t="shared" si="280"/>
        <v>4.2175358630567716E-16</v>
      </c>
      <c r="BA364" s="29">
        <f t="shared" si="281"/>
        <v>0</v>
      </c>
      <c r="BB364" s="5">
        <f t="shared" si="254"/>
        <v>-33.092877079420944</v>
      </c>
      <c r="BC364" s="5">
        <f t="shared" si="255"/>
        <v>-283.76177611646227</v>
      </c>
      <c r="BD364" s="5">
        <f t="shared" si="282"/>
        <v>-103.76177611646227</v>
      </c>
      <c r="BE364" s="31"/>
      <c r="BF364" s="40">
        <f t="shared" si="283"/>
        <v>-33</v>
      </c>
      <c r="BG364" s="40">
        <f t="shared" si="284"/>
        <v>-284</v>
      </c>
      <c r="BH364" s="40">
        <f t="shared" si="285"/>
        <v>-104</v>
      </c>
      <c r="BL364" s="26">
        <f t="shared" si="248"/>
        <v>-4.3261260776070044E-2</v>
      </c>
      <c r="BM364" s="26">
        <f t="shared" si="249"/>
        <v>-5.7137270853668509</v>
      </c>
      <c r="BO364" s="238" t="str">
        <f t="shared" si="256"/>
        <v>398107.170553525i</v>
      </c>
      <c r="BP364" s="238" t="str">
        <f t="shared" si="257"/>
        <v>0.369862788502465-0.484308925680595i</v>
      </c>
      <c r="BQ364" s="238">
        <f t="shared" si="258"/>
        <v>-4.3021234073062793</v>
      </c>
      <c r="BR364" s="238">
        <f t="shared" si="259"/>
        <v>-52.63132184367371</v>
      </c>
    </row>
    <row r="365" spans="22:70" x14ac:dyDescent="0.3">
      <c r="V365" s="24">
        <v>4.6100000000000296</v>
      </c>
      <c r="W365" s="32">
        <f t="shared" si="260"/>
        <v>407380.27780414105</v>
      </c>
      <c r="X365" s="25">
        <f t="shared" si="250"/>
        <v>31.048525809863797</v>
      </c>
      <c r="Y365" s="26">
        <f t="shared" si="261"/>
        <v>-52.933079016203202</v>
      </c>
      <c r="Z365" s="26">
        <f t="shared" si="262"/>
        <v>-89.870738542065183</v>
      </c>
      <c r="AA365" s="26">
        <f t="shared" si="263"/>
        <v>5.9181709052694318</v>
      </c>
      <c r="AB365" s="26">
        <f t="shared" si="264"/>
        <v>-59.606813578969742</v>
      </c>
      <c r="AC365" s="26">
        <f t="shared" si="265"/>
        <v>1.3749969341234423E-2</v>
      </c>
      <c r="AD365" s="26">
        <f t="shared" si="266"/>
        <v>3.2230478452630567</v>
      </c>
      <c r="AE365" s="26">
        <f t="shared" si="267"/>
        <v>-15.95263233172874</v>
      </c>
      <c r="AF365" s="26">
        <f t="shared" si="268"/>
        <v>-146.25450427577186</v>
      </c>
      <c r="AG365" s="26">
        <f t="shared" si="243"/>
        <v>63.934760580666506</v>
      </c>
      <c r="AH365" s="26">
        <f t="shared" si="269"/>
        <v>-122.18631868901608</v>
      </c>
      <c r="AI365" s="26">
        <f t="shared" si="270"/>
        <v>-89.999955454206656</v>
      </c>
      <c r="AJ365" s="26">
        <f t="shared" si="271"/>
        <v>54.184213852016313</v>
      </c>
      <c r="AK365" s="26">
        <f t="shared" si="272"/>
        <v>89.888078836578799</v>
      </c>
      <c r="AL365" s="27">
        <f t="shared" si="273"/>
        <v>-8.7804970322588503</v>
      </c>
      <c r="AM365" s="26">
        <f t="shared" si="274"/>
        <v>-68.660453515230955</v>
      </c>
      <c r="AN365" s="26">
        <f t="shared" si="244"/>
        <v>-0.1793745651363059</v>
      </c>
      <c r="AO365" s="26">
        <f t="shared" si="245"/>
        <v>-11.604197216919808</v>
      </c>
      <c r="AP365" s="26">
        <f t="shared" si="251"/>
        <v>-13.027215853728414</v>
      </c>
      <c r="AQ365" s="26">
        <f t="shared" si="252"/>
        <v>-80.376527349778627</v>
      </c>
      <c r="AR365" s="25">
        <f t="shared" si="246"/>
        <v>18.562359853877492</v>
      </c>
      <c r="AS365" s="25">
        <f t="shared" si="247"/>
        <v>-26.946600306339011</v>
      </c>
      <c r="AT365" s="56">
        <f t="shared" si="253"/>
        <v>-28.979848185457154</v>
      </c>
      <c r="AU365" s="57">
        <f t="shared" si="275"/>
        <v>-226.63103162555049</v>
      </c>
      <c r="AV365" s="26">
        <f t="shared" si="276"/>
        <v>7.2074937557700424E-7</v>
      </c>
      <c r="AW365" s="26">
        <f t="shared" si="277"/>
        <v>2.3341169283821048E-2</v>
      </c>
      <c r="AX365" s="27">
        <f t="shared" si="278"/>
        <v>-7.2074937559600775E-7</v>
      </c>
      <c r="AY365" s="26">
        <f t="shared" si="279"/>
        <v>-2.3341169283821048E-2</v>
      </c>
      <c r="AZ365" s="28">
        <f t="shared" si="280"/>
        <v>-1.9003501809005448E-17</v>
      </c>
      <c r="BA365" s="29">
        <f t="shared" si="281"/>
        <v>0</v>
      </c>
      <c r="BB365" s="5">
        <f t="shared" si="254"/>
        <v>-33.454062377477626</v>
      </c>
      <c r="BC365" s="5">
        <f t="shared" si="255"/>
        <v>-285.74787572079271</v>
      </c>
      <c r="BD365" s="5">
        <f t="shared" si="282"/>
        <v>-105.74787572079271</v>
      </c>
      <c r="BE365" s="31"/>
      <c r="BF365" s="40">
        <f t="shared" si="283"/>
        <v>-33</v>
      </c>
      <c r="BG365" s="40">
        <f t="shared" si="284"/>
        <v>-286</v>
      </c>
      <c r="BH365" s="40">
        <f t="shared" si="285"/>
        <v>-106</v>
      </c>
      <c r="BL365" s="26">
        <f t="shared" si="248"/>
        <v>-4.5289506403912952E-2</v>
      </c>
      <c r="BM365" s="26">
        <f t="shared" si="249"/>
        <v>-5.8459055253046772</v>
      </c>
      <c r="BO365" s="238" t="str">
        <f t="shared" si="256"/>
        <v>407380.277804141i</v>
      </c>
      <c r="BP365" s="238" t="str">
        <f t="shared" si="257"/>
        <v>0.359151763815352-0.481329350859845i</v>
      </c>
      <c r="BQ365" s="238">
        <f t="shared" si="258"/>
        <v>-4.4289246856165549</v>
      </c>
      <c r="BR365" s="238">
        <f t="shared" si="259"/>
        <v>-53.27093856993752</v>
      </c>
    </row>
    <row r="366" spans="22:70" x14ac:dyDescent="0.3">
      <c r="V366" s="24">
        <v>4.6200000000000303</v>
      </c>
      <c r="W366" s="30">
        <f t="shared" si="260"/>
        <v>416869.38347036514</v>
      </c>
      <c r="X366" s="25">
        <f t="shared" si="250"/>
        <v>31.048525809863797</v>
      </c>
      <c r="Y366" s="26">
        <f t="shared" si="261"/>
        <v>-53.133078021346549</v>
      </c>
      <c r="Z366" s="26">
        <f t="shared" si="262"/>
        <v>-89.873680882425589</v>
      </c>
      <c r="AA366" s="26">
        <f t="shared" si="263"/>
        <v>6.0678480826956367</v>
      </c>
      <c r="AB366" s="26">
        <f t="shared" si="264"/>
        <v>-60.179291867005382</v>
      </c>
      <c r="AC366" s="26">
        <f t="shared" si="265"/>
        <v>1.439691250086849E-2</v>
      </c>
      <c r="AD366" s="26">
        <f t="shared" si="266"/>
        <v>3.2979584398127306</v>
      </c>
      <c r="AE366" s="26">
        <f t="shared" si="267"/>
        <v>-16.002307216286248</v>
      </c>
      <c r="AF366" s="26">
        <f t="shared" si="268"/>
        <v>-146.75501430961825</v>
      </c>
      <c r="AG366" s="26">
        <f t="shared" si="243"/>
        <v>63.934760580666506</v>
      </c>
      <c r="AH366" s="26">
        <f t="shared" si="269"/>
        <v>-122.38631868901595</v>
      </c>
      <c r="AI366" s="26">
        <f t="shared" si="270"/>
        <v>-89.999956468192721</v>
      </c>
      <c r="AJ366" s="26">
        <f t="shared" si="271"/>
        <v>54.384213106174002</v>
      </c>
      <c r="AK366" s="26">
        <f t="shared" si="272"/>
        <v>89.890626467030984</v>
      </c>
      <c r="AL366" s="27">
        <f t="shared" si="273"/>
        <v>-8.9545363527609858</v>
      </c>
      <c r="AM366" s="26">
        <f t="shared" si="274"/>
        <v>-69.103837956085655</v>
      </c>
      <c r="AN366" s="26">
        <f t="shared" si="244"/>
        <v>-0.18764814221673645</v>
      </c>
      <c r="AO366" s="26">
        <f t="shared" si="245"/>
        <v>-11.866913127387154</v>
      </c>
      <c r="AP366" s="26">
        <f t="shared" si="251"/>
        <v>-13.209529497153166</v>
      </c>
      <c r="AQ366" s="26">
        <f t="shared" si="252"/>
        <v>-81.080081084634543</v>
      </c>
      <c r="AR366" s="25">
        <f t="shared" si="246"/>
        <v>18.562359853877492</v>
      </c>
      <c r="AS366" s="25">
        <f t="shared" si="247"/>
        <v>-26.946600306339011</v>
      </c>
      <c r="AT366" s="56">
        <f t="shared" si="253"/>
        <v>-29.211836713439414</v>
      </c>
      <c r="AU366" s="57">
        <f t="shared" si="275"/>
        <v>-227.83509539425279</v>
      </c>
      <c r="AV366" s="26">
        <f t="shared" si="276"/>
        <v>7.5471724453405293E-7</v>
      </c>
      <c r="AW366" s="26">
        <f t="shared" si="277"/>
        <v>2.3884854897501983E-2</v>
      </c>
      <c r="AX366" s="27">
        <f t="shared" si="278"/>
        <v>-7.5471724453719214E-7</v>
      </c>
      <c r="AY366" s="26">
        <f t="shared" si="279"/>
        <v>-2.3884854897501983E-2</v>
      </c>
      <c r="AZ366" s="28">
        <f t="shared" si="280"/>
        <v>-3.1392099816428438E-18</v>
      </c>
      <c r="BA366" s="29">
        <f t="shared" si="281"/>
        <v>0</v>
      </c>
      <c r="BB366" s="5">
        <f t="shared" si="254"/>
        <v>-33.817098740879089</v>
      </c>
      <c r="BC366" s="5">
        <f t="shared" si="255"/>
        <v>-287.72278077348579</v>
      </c>
      <c r="BD366" s="5">
        <f t="shared" si="282"/>
        <v>-107.72278077348579</v>
      </c>
      <c r="BE366" s="41"/>
      <c r="BF366" s="40">
        <f t="shared" si="283"/>
        <v>-34</v>
      </c>
      <c r="BG366" s="40">
        <f t="shared" si="284"/>
        <v>-288</v>
      </c>
      <c r="BH366" s="40">
        <f t="shared" si="285"/>
        <v>-108</v>
      </c>
      <c r="BL366" s="26">
        <f t="shared" si="248"/>
        <v>-4.7412325544623893E-2</v>
      </c>
      <c r="BM366" s="26">
        <f t="shared" si="249"/>
        <v>-5.9810981769326066</v>
      </c>
      <c r="BO366" s="238" t="str">
        <f t="shared" si="256"/>
        <v>416869.383470365i</v>
      </c>
      <c r="BP366" s="238" t="str">
        <f t="shared" si="257"/>
        <v>0.34857728948919-0.47813423803943i</v>
      </c>
      <c r="BQ366" s="238">
        <f t="shared" si="258"/>
        <v>-4.5578497018950497</v>
      </c>
      <c r="BR366" s="238">
        <f t="shared" si="259"/>
        <v>-53.906587202300408</v>
      </c>
    </row>
    <row r="367" spans="22:70" x14ac:dyDescent="0.3">
      <c r="V367" s="24">
        <v>4.6300000000000301</v>
      </c>
      <c r="W367" s="32">
        <f t="shared" si="260"/>
        <v>426579.51880162227</v>
      </c>
      <c r="X367" s="25">
        <f t="shared" si="250"/>
        <v>31.048525809863797</v>
      </c>
      <c r="Y367" s="26">
        <f t="shared" si="261"/>
        <v>-53.333077071265564</v>
      </c>
      <c r="Z367" s="26">
        <f t="shared" si="262"/>
        <v>-89.876556247586294</v>
      </c>
      <c r="AA367" s="26">
        <f t="shared" si="263"/>
        <v>6.2192396387721613</v>
      </c>
      <c r="AB367" s="26">
        <f t="shared" si="264"/>
        <v>-60.745147205118727</v>
      </c>
      <c r="AC367" s="26">
        <f t="shared" si="265"/>
        <v>1.5074241877015657E-2</v>
      </c>
      <c r="AD367" s="26">
        <f t="shared" si="266"/>
        <v>3.3746022410881049</v>
      </c>
      <c r="AE367" s="26">
        <f t="shared" si="267"/>
        <v>-16.050237380752588</v>
      </c>
      <c r="AF367" s="26">
        <f t="shared" si="268"/>
        <v>-147.24710121161692</v>
      </c>
      <c r="AG367" s="26">
        <f t="shared" si="243"/>
        <v>63.934760580666506</v>
      </c>
      <c r="AH367" s="26">
        <f t="shared" si="269"/>
        <v>-122.58631868901583</v>
      </c>
      <c r="AI367" s="26">
        <f t="shared" si="270"/>
        <v>-89.999957459097615</v>
      </c>
      <c r="AJ367" s="26">
        <f t="shared" si="271"/>
        <v>54.584212393899975</v>
      </c>
      <c r="AK367" s="26">
        <f t="shared" si="272"/>
        <v>89.893116106752004</v>
      </c>
      <c r="AL367" s="27">
        <f t="shared" si="273"/>
        <v>-9.1295983862268155</v>
      </c>
      <c r="AM367" s="26">
        <f t="shared" si="274"/>
        <v>-69.539676098498063</v>
      </c>
      <c r="AN367" s="26">
        <f t="shared" si="244"/>
        <v>-0.19629478068097711</v>
      </c>
      <c r="AO367" s="26">
        <f t="shared" si="245"/>
        <v>-12.13522533332603</v>
      </c>
      <c r="AP367" s="26">
        <f t="shared" si="251"/>
        <v>-13.393238881357139</v>
      </c>
      <c r="AQ367" s="26">
        <f t="shared" si="252"/>
        <v>-81.781742784169708</v>
      </c>
      <c r="AR367" s="25">
        <f t="shared" si="246"/>
        <v>18.562359853877492</v>
      </c>
      <c r="AS367" s="25">
        <f t="shared" si="247"/>
        <v>-26.946600306339011</v>
      </c>
      <c r="AT367" s="56">
        <f t="shared" si="253"/>
        <v>-29.443476262109726</v>
      </c>
      <c r="AU367" s="57">
        <f t="shared" si="275"/>
        <v>-229.02884399578664</v>
      </c>
      <c r="AV367" s="26">
        <f t="shared" si="276"/>
        <v>7.9028597009612311E-7</v>
      </c>
      <c r="AW367" s="26">
        <f t="shared" si="277"/>
        <v>2.4441204571531878E-2</v>
      </c>
      <c r="AX367" s="27">
        <f t="shared" si="278"/>
        <v>-7.902859696757594E-7</v>
      </c>
      <c r="AY367" s="26">
        <f t="shared" si="279"/>
        <v>-2.4441204571531878E-2</v>
      </c>
      <c r="AZ367" s="28">
        <f t="shared" si="280"/>
        <v>4.2036371111835126E-16</v>
      </c>
      <c r="BA367" s="29">
        <f t="shared" si="281"/>
        <v>0</v>
      </c>
      <c r="BB367" s="5">
        <f t="shared" si="254"/>
        <v>-34.181980709445227</v>
      </c>
      <c r="BC367" s="5">
        <f t="shared" si="255"/>
        <v>-289.68620596011687</v>
      </c>
      <c r="BD367" s="5">
        <f t="shared" si="282"/>
        <v>-109.68620596011687</v>
      </c>
      <c r="BE367" s="31"/>
      <c r="BF367" s="40">
        <f t="shared" si="283"/>
        <v>-34</v>
      </c>
      <c r="BG367" s="40">
        <f t="shared" si="284"/>
        <v>-290</v>
      </c>
      <c r="BH367" s="40">
        <f t="shared" si="285"/>
        <v>-110</v>
      </c>
      <c r="BL367" s="26">
        <f t="shared" si="248"/>
        <v>-4.9634078496414352E-2</v>
      </c>
      <c r="BM367" s="26">
        <f t="shared" si="249"/>
        <v>-6.119370696402239</v>
      </c>
      <c r="BO367" s="238" t="str">
        <f t="shared" si="256"/>
        <v>426579.518801622i</v>
      </c>
      <c r="BP367" s="238" t="str">
        <f t="shared" si="257"/>
        <v>0.338147761986488-0.474731201963891i</v>
      </c>
      <c r="BQ367" s="238">
        <f t="shared" si="258"/>
        <v>-4.6888703688390851</v>
      </c>
      <c r="BR367" s="238">
        <f t="shared" si="259"/>
        <v>-54.537991267927993</v>
      </c>
    </row>
    <row r="368" spans="22:70" x14ac:dyDescent="0.3">
      <c r="V368" s="24">
        <v>4.6400000000000299</v>
      </c>
      <c r="W368" s="32">
        <f t="shared" si="260"/>
        <v>436515.83224019624</v>
      </c>
      <c r="X368" s="25">
        <f t="shared" si="250"/>
        <v>31.048525809863797</v>
      </c>
      <c r="Y368" s="26">
        <f t="shared" si="261"/>
        <v>-53.53307616394509</v>
      </c>
      <c r="Z368" s="26">
        <f t="shared" si="262"/>
        <v>-89.879366162045997</v>
      </c>
      <c r="AA368" s="26">
        <f t="shared" si="263"/>
        <v>6.3723054839223892</v>
      </c>
      <c r="AB368" s="26">
        <f t="shared" si="264"/>
        <v>-61.304238048277114</v>
      </c>
      <c r="AC368" s="26">
        <f t="shared" si="265"/>
        <v>1.578337959947301E-2</v>
      </c>
      <c r="AD368" s="26">
        <f t="shared" si="266"/>
        <v>3.4530187888518147</v>
      </c>
      <c r="AE368" s="26">
        <f t="shared" si="267"/>
        <v>-16.096461490559431</v>
      </c>
      <c r="AF368" s="26">
        <f t="shared" si="268"/>
        <v>-147.73058542147129</v>
      </c>
      <c r="AG368" s="26">
        <f t="shared" si="243"/>
        <v>63.934760580666506</v>
      </c>
      <c r="AH368" s="26">
        <f t="shared" si="269"/>
        <v>-122.78631868901572</v>
      </c>
      <c r="AI368" s="26">
        <f t="shared" si="270"/>
        <v>-89.999958427446771</v>
      </c>
      <c r="AJ368" s="26">
        <f t="shared" si="271"/>
        <v>54.784211713683469</v>
      </c>
      <c r="AK368" s="26">
        <f t="shared" si="272"/>
        <v>89.895549075744142</v>
      </c>
      <c r="AL368" s="27">
        <f t="shared" si="273"/>
        <v>-9.3056483881782874</v>
      </c>
      <c r="AM368" s="26">
        <f t="shared" si="274"/>
        <v>-69.967997218921369</v>
      </c>
      <c r="AN368" s="26">
        <f t="shared" si="244"/>
        <v>-0.20533050923351223</v>
      </c>
      <c r="AO368" s="26">
        <f t="shared" si="245"/>
        <v>-12.40922900317786</v>
      </c>
      <c r="AP368" s="26">
        <f t="shared" si="251"/>
        <v>-13.57832529207754</v>
      </c>
      <c r="AQ368" s="26">
        <f t="shared" si="252"/>
        <v>-82.481635573801853</v>
      </c>
      <c r="AR368" s="25">
        <f t="shared" si="246"/>
        <v>18.562359853877492</v>
      </c>
      <c r="AS368" s="25">
        <f t="shared" si="247"/>
        <v>-26.946600306339011</v>
      </c>
      <c r="AT368" s="56">
        <f t="shared" si="253"/>
        <v>-29.674786782636971</v>
      </c>
      <c r="AU368" s="57">
        <f t="shared" si="275"/>
        <v>-230.21222099527313</v>
      </c>
      <c r="AV368" s="26">
        <f t="shared" si="276"/>
        <v>8.2753099736003381E-7</v>
      </c>
      <c r="AW368" s="26">
        <f t="shared" si="277"/>
        <v>2.5010513289452311E-2</v>
      </c>
      <c r="AX368" s="27">
        <f t="shared" si="278"/>
        <v>-8.2753099712656453E-7</v>
      </c>
      <c r="AY368" s="26">
        <f t="shared" si="279"/>
        <v>-2.5010513289452311E-2</v>
      </c>
      <c r="AZ368" s="28">
        <f t="shared" si="280"/>
        <v>2.334692794384789E-16</v>
      </c>
      <c r="BA368" s="29">
        <f t="shared" si="281"/>
        <v>0</v>
      </c>
      <c r="BB368" s="5">
        <f t="shared" si="254"/>
        <v>-34.548703081263191</v>
      </c>
      <c r="BC368" s="5">
        <f t="shared" si="255"/>
        <v>-291.63789555666654</v>
      </c>
      <c r="BD368" s="5">
        <f t="shared" si="282"/>
        <v>-111.63789555666654</v>
      </c>
      <c r="BE368" s="31"/>
      <c r="BF368" s="40">
        <f t="shared" si="283"/>
        <v>-35</v>
      </c>
      <c r="BG368" s="40">
        <f t="shared" si="284"/>
        <v>-292</v>
      </c>
      <c r="BH368" s="40">
        <f t="shared" si="285"/>
        <v>-112</v>
      </c>
      <c r="BL368" s="26">
        <f t="shared" si="248"/>
        <v>-5.1959321870869886E-2</v>
      </c>
      <c r="BM368" s="26">
        <f t="shared" si="249"/>
        <v>-6.2607899516510459</v>
      </c>
      <c r="BO368" s="238" t="str">
        <f t="shared" si="256"/>
        <v>436515.832240196i</v>
      </c>
      <c r="BP368" s="238" t="str">
        <f t="shared" si="257"/>
        <v>0.327871046324934-0.471128217159619i</v>
      </c>
      <c r="BQ368" s="238">
        <f t="shared" si="258"/>
        <v>-4.8219569767553487</v>
      </c>
      <c r="BR368" s="238">
        <f t="shared" si="259"/>
        <v>-55.16488460974238</v>
      </c>
    </row>
    <row r="369" spans="22:70" x14ac:dyDescent="0.3">
      <c r="V369" s="24">
        <v>4.6500000000000297</v>
      </c>
      <c r="W369" s="30">
        <f t="shared" si="260"/>
        <v>446683.59215099411</v>
      </c>
      <c r="X369" s="25">
        <f t="shared" si="250"/>
        <v>31.048525809863797</v>
      </c>
      <c r="Y369" s="26">
        <f t="shared" si="261"/>
        <v>-53.733075297460587</v>
      </c>
      <c r="Z369" s="26">
        <f t="shared" si="262"/>
        <v>-89.882112115604443</v>
      </c>
      <c r="AA369" s="26">
        <f t="shared" si="263"/>
        <v>6.5270052058299735</v>
      </c>
      <c r="AB369" s="26">
        <f t="shared" si="264"/>
        <v>-61.856434907487049</v>
      </c>
      <c r="AC369" s="26">
        <f t="shared" si="265"/>
        <v>1.6525813868281631E-2</v>
      </c>
      <c r="AD369" s="26">
        <f t="shared" si="266"/>
        <v>3.5332484848501697</v>
      </c>
      <c r="AE369" s="26">
        <f t="shared" si="267"/>
        <v>-16.141018467898537</v>
      </c>
      <c r="AF369" s="26">
        <f t="shared" si="268"/>
        <v>-148.20529853824132</v>
      </c>
      <c r="AG369" s="26">
        <f t="shared" si="243"/>
        <v>63.934760580666506</v>
      </c>
      <c r="AH369" s="26">
        <f t="shared" si="269"/>
        <v>-122.98631868901563</v>
      </c>
      <c r="AI369" s="26">
        <f t="shared" si="270"/>
        <v>-89.999959373753626</v>
      </c>
      <c r="AJ369" s="26">
        <f t="shared" si="271"/>
        <v>54.984211064081649</v>
      </c>
      <c r="AK369" s="26">
        <f t="shared" si="272"/>
        <v>89.897926663964697</v>
      </c>
      <c r="AL369" s="27">
        <f t="shared" si="273"/>
        <v>-9.4826523602918229</v>
      </c>
      <c r="AM369" s="26">
        <f t="shared" si="274"/>
        <v>-70.388836869283509</v>
      </c>
      <c r="AN369" s="26">
        <f t="shared" si="244"/>
        <v>-0.21477197252146515</v>
      </c>
      <c r="AO369" s="26">
        <f t="shared" si="245"/>
        <v>-12.689019262386706</v>
      </c>
      <c r="AP369" s="26">
        <f t="shared" si="251"/>
        <v>-13.764771377080766</v>
      </c>
      <c r="AQ369" s="26">
        <f t="shared" si="252"/>
        <v>-83.179888841459146</v>
      </c>
      <c r="AR369" s="25">
        <f t="shared" si="246"/>
        <v>18.562359853877492</v>
      </c>
      <c r="AS369" s="25">
        <f t="shared" si="247"/>
        <v>-26.946600306339011</v>
      </c>
      <c r="AT369" s="56">
        <f t="shared" si="253"/>
        <v>-29.905789844979303</v>
      </c>
      <c r="AU369" s="57">
        <f t="shared" si="275"/>
        <v>-231.38518737970048</v>
      </c>
      <c r="AV369" s="26">
        <f t="shared" si="276"/>
        <v>8.6653132785970997E-7</v>
      </c>
      <c r="AW369" s="26">
        <f t="shared" si="277"/>
        <v>2.5593082905831243E-2</v>
      </c>
      <c r="AX369" s="27">
        <f t="shared" si="278"/>
        <v>-8.665313275180947E-7</v>
      </c>
      <c r="AY369" s="26">
        <f t="shared" si="279"/>
        <v>-2.5593082905831243E-2</v>
      </c>
      <c r="AZ369" s="28">
        <f t="shared" si="280"/>
        <v>3.4161526977035577E-16</v>
      </c>
      <c r="BA369" s="29">
        <f t="shared" si="281"/>
        <v>0</v>
      </c>
      <c r="BB369" s="5">
        <f t="shared" si="254"/>
        <v>-34.917260963260318</v>
      </c>
      <c r="BC369" s="5">
        <f t="shared" si="255"/>
        <v>-293.57762324168181</v>
      </c>
      <c r="BD369" s="5">
        <f t="shared" si="282"/>
        <v>-113.57762324168181</v>
      </c>
      <c r="BE369" s="41"/>
      <c r="BF369" s="40">
        <f t="shared" si="283"/>
        <v>-35</v>
      </c>
      <c r="BG369" s="40">
        <f t="shared" si="284"/>
        <v>-294</v>
      </c>
      <c r="BH369" s="40">
        <f t="shared" si="285"/>
        <v>-114</v>
      </c>
      <c r="BL369" s="26">
        <f t="shared" si="248"/>
        <v>-5.4392816982364825E-2</v>
      </c>
      <c r="BM369" s="26">
        <f t="shared" si="249"/>
        <v>-6.4054240288923063</v>
      </c>
      <c r="BO369" s="238" t="str">
        <f t="shared" si="256"/>
        <v>446683.592150994i</v>
      </c>
      <c r="BP369" s="238" t="str">
        <f t="shared" si="257"/>
        <v>0.317754459760334-0.467333575168502i</v>
      </c>
      <c r="BQ369" s="238">
        <f t="shared" si="258"/>
        <v>-4.9570783012986492</v>
      </c>
      <c r="BR369" s="238">
        <f t="shared" si="259"/>
        <v>-55.787011833089025</v>
      </c>
    </row>
    <row r="370" spans="22:70" x14ac:dyDescent="0.3">
      <c r="V370" s="24">
        <v>4.6600000000000303</v>
      </c>
      <c r="W370" s="32">
        <f t="shared" si="260"/>
        <v>457088.18961490749</v>
      </c>
      <c r="X370" s="25">
        <f t="shared" si="250"/>
        <v>31.048525809863797</v>
      </c>
      <c r="Y370" s="26">
        <f t="shared" si="261"/>
        <v>-53.933074469974173</v>
      </c>
      <c r="Z370" s="26">
        <f t="shared" si="262"/>
        <v>-89.884795564152071</v>
      </c>
      <c r="AA370" s="26">
        <f t="shared" si="263"/>
        <v>6.6832981684016772</v>
      </c>
      <c r="AB370" s="26">
        <f t="shared" si="264"/>
        <v>-62.401620196119545</v>
      </c>
      <c r="AC370" s="26">
        <f t="shared" si="265"/>
        <v>1.7303101976387271E-2</v>
      </c>
      <c r="AD370" s="26">
        <f t="shared" si="266"/>
        <v>3.615332608728163</v>
      </c>
      <c r="AE370" s="26">
        <f t="shared" si="267"/>
        <v>-16.18394738973231</v>
      </c>
      <c r="AF370" s="26">
        <f t="shared" si="268"/>
        <v>-148.67108315154346</v>
      </c>
      <c r="AG370" s="26">
        <f t="shared" si="243"/>
        <v>63.934760580666506</v>
      </c>
      <c r="AH370" s="26">
        <f t="shared" si="269"/>
        <v>-123.18631868901554</v>
      </c>
      <c r="AI370" s="26">
        <f t="shared" si="270"/>
        <v>-89.999960298519895</v>
      </c>
      <c r="AJ370" s="26">
        <f t="shared" si="271"/>
        <v>55.184210443716651</v>
      </c>
      <c r="AK370" s="26">
        <f t="shared" si="272"/>
        <v>89.900250132009603</v>
      </c>
      <c r="AL370" s="27">
        <f t="shared" si="273"/>
        <v>-9.6605770695384727</v>
      </c>
      <c r="AM370" s="26">
        <f t="shared" si="274"/>
        <v>-70.802236496048863</v>
      </c>
      <c r="AN370" s="26">
        <f t="shared" si="244"/>
        <v>-0.2246364481460229</v>
      </c>
      <c r="AO370" s="26">
        <f t="shared" si="245"/>
        <v>-12.974691059590183</v>
      </c>
      <c r="AP370" s="26">
        <f t="shared" si="251"/>
        <v>-13.952561182316876</v>
      </c>
      <c r="AQ370" s="26">
        <f t="shared" si="252"/>
        <v>-83.87663772214934</v>
      </c>
      <c r="AR370" s="25">
        <f t="shared" si="246"/>
        <v>18.562359853877492</v>
      </c>
      <c r="AS370" s="25">
        <f t="shared" si="247"/>
        <v>-26.946600306339011</v>
      </c>
      <c r="AT370" s="56">
        <f t="shared" si="253"/>
        <v>-30.136508572049188</v>
      </c>
      <c r="AU370" s="57">
        <f t="shared" si="275"/>
        <v>-232.54772087369281</v>
      </c>
      <c r="AV370" s="26">
        <f t="shared" si="276"/>
        <v>9.0736968543025698E-7</v>
      </c>
      <c r="AW370" s="26">
        <f t="shared" si="277"/>
        <v>2.6189222306308445E-2</v>
      </c>
      <c r="AX370" s="27">
        <f t="shared" si="278"/>
        <v>-9.0736968571435394E-7</v>
      </c>
      <c r="AY370" s="26">
        <f t="shared" si="279"/>
        <v>-2.6189222306308445E-2</v>
      </c>
      <c r="AZ370" s="28">
        <f t="shared" si="280"/>
        <v>-2.8409696809146047E-16</v>
      </c>
      <c r="BA370" s="29">
        <f t="shared" si="281"/>
        <v>0</v>
      </c>
      <c r="BB370" s="5">
        <f t="shared" si="254"/>
        <v>-35.287649824682234</v>
      </c>
      <c r="BC370" s="5">
        <f t="shared" si="255"/>
        <v>-295.50519180732721</v>
      </c>
      <c r="BD370" s="5">
        <f t="shared" si="282"/>
        <v>-115.50519180732721</v>
      </c>
      <c r="BE370" s="31"/>
      <c r="BF370" s="40">
        <f t="shared" si="283"/>
        <v>-35</v>
      </c>
      <c r="BG370" s="40">
        <f t="shared" si="284"/>
        <v>-296</v>
      </c>
      <c r="BH370" s="40">
        <f t="shared" si="285"/>
        <v>-116</v>
      </c>
      <c r="BL370" s="26">
        <f t="shared" si="248"/>
        <v>-5.6939538553012412E-2</v>
      </c>
      <c r="BM370" s="26">
        <f t="shared" si="249"/>
        <v>-6.5533422378173398</v>
      </c>
      <c r="BO370" s="238" t="str">
        <f t="shared" si="256"/>
        <v>457088.189614907i</v>
      </c>
      <c r="BP370" s="238" t="str">
        <f t="shared" si="257"/>
        <v>0.307804759346384-0.463355841344504i</v>
      </c>
      <c r="BQ370" s="238">
        <f t="shared" si="258"/>
        <v>-5.0942017140800289</v>
      </c>
      <c r="BR370" s="238">
        <f t="shared" si="259"/>
        <v>-56.404128695817079</v>
      </c>
    </row>
    <row r="371" spans="22:70" x14ac:dyDescent="0.3">
      <c r="V371" s="24">
        <v>4.6700000000000301</v>
      </c>
      <c r="W371" s="32">
        <f t="shared" si="260"/>
        <v>467735.14128723129</v>
      </c>
      <c r="X371" s="25">
        <f t="shared" si="250"/>
        <v>31.048525809863797</v>
      </c>
      <c r="Y371" s="26">
        <f t="shared" si="261"/>
        <v>-54.133073679730607</v>
      </c>
      <c r="Z371" s="26">
        <f t="shared" si="262"/>
        <v>-89.887417930441686</v>
      </c>
      <c r="AA371" s="26">
        <f t="shared" si="263"/>
        <v>6.8411436067342821</v>
      </c>
      <c r="AB371" s="26">
        <f t="shared" si="264"/>
        <v>-62.939688039724892</v>
      </c>
      <c r="AC371" s="26">
        <f t="shared" si="265"/>
        <v>1.8116873466053968E-2</v>
      </c>
      <c r="AD371" s="26">
        <f t="shared" si="266"/>
        <v>3.6993133340243305</v>
      </c>
      <c r="AE371" s="26">
        <f t="shared" si="267"/>
        <v>-16.225287389666477</v>
      </c>
      <c r="AF371" s="26">
        <f t="shared" si="268"/>
        <v>-149.12779263614223</v>
      </c>
      <c r="AG371" s="26">
        <f t="shared" si="243"/>
        <v>63.934760580666506</v>
      </c>
      <c r="AH371" s="26">
        <f t="shared" si="269"/>
        <v>-123.38631868901544</v>
      </c>
      <c r="AI371" s="26">
        <f t="shared" si="270"/>
        <v>-89.999961202235909</v>
      </c>
      <c r="AJ371" s="26">
        <f t="shared" si="271"/>
        <v>55.384209851272587</v>
      </c>
      <c r="AK371" s="26">
        <f t="shared" si="272"/>
        <v>89.902520711781804</v>
      </c>
      <c r="AL371" s="27">
        <f t="shared" si="273"/>
        <v>-9.8393900638072775</v>
      </c>
      <c r="AM371" s="26">
        <f t="shared" si="274"/>
        <v>-71.208243066101176</v>
      </c>
      <c r="AN371" s="26">
        <f t="shared" si="244"/>
        <v>-0.23494186351058266</v>
      </c>
      <c r="AO371" s="26">
        <f t="shared" si="245"/>
        <v>-13.266339023302304</v>
      </c>
      <c r="AP371" s="26">
        <f t="shared" si="251"/>
        <v>-14.141680184394207</v>
      </c>
      <c r="AQ371" s="26">
        <f t="shared" si="252"/>
        <v>-84.572022579857588</v>
      </c>
      <c r="AR371" s="25">
        <f t="shared" si="246"/>
        <v>18.562359853877492</v>
      </c>
      <c r="AS371" s="25">
        <f t="shared" si="247"/>
        <v>-26.946600306339011</v>
      </c>
      <c r="AT371" s="56">
        <f t="shared" si="253"/>
        <v>-30.366967574060684</v>
      </c>
      <c r="AU371" s="57">
        <f t="shared" si="275"/>
        <v>-233.69981521599982</v>
      </c>
      <c r="AV371" s="26">
        <f t="shared" si="276"/>
        <v>9.5013269750124873E-7</v>
      </c>
      <c r="AW371" s="26">
        <f t="shared" si="277"/>
        <v>2.6799247571368215E-2</v>
      </c>
      <c r="AX371" s="27">
        <f t="shared" si="278"/>
        <v>-9.5013269728706374E-7</v>
      </c>
      <c r="AY371" s="26">
        <f t="shared" si="279"/>
        <v>-2.6799247571368215E-2</v>
      </c>
      <c r="AZ371" s="28">
        <f t="shared" si="280"/>
        <v>2.1418498620745866E-16</v>
      </c>
      <c r="BA371" s="29">
        <f t="shared" si="281"/>
        <v>0</v>
      </c>
      <c r="BB371" s="5">
        <f t="shared" si="254"/>
        <v>-35.659865553176232</v>
      </c>
      <c r="BC371" s="5">
        <f t="shared" si="255"/>
        <v>-297.42043277283801</v>
      </c>
      <c r="BD371" s="5">
        <f t="shared" si="282"/>
        <v>-117.42043277283801</v>
      </c>
      <c r="BE371" s="31"/>
      <c r="BF371" s="40">
        <f t="shared" si="283"/>
        <v>-36</v>
      </c>
      <c r="BG371" s="40">
        <f t="shared" si="284"/>
        <v>-297</v>
      </c>
      <c r="BH371" s="40">
        <f t="shared" si="285"/>
        <v>-117</v>
      </c>
      <c r="BL371" s="26">
        <f t="shared" si="248"/>
        <v>-5.9604683740773087E-2</v>
      </c>
      <c r="BM371" s="26">
        <f t="shared" si="249"/>
        <v>-6.7046151153903715</v>
      </c>
      <c r="BO371" s="238" t="str">
        <f t="shared" si="256"/>
        <v>467735.141287231i</v>
      </c>
      <c r="BP371" s="238" t="str">
        <f t="shared" si="257"/>
        <v>0.298028133313233-0.459203811595165i</v>
      </c>
      <c r="BQ371" s="238">
        <f t="shared" si="258"/>
        <v>-5.2332932953747786</v>
      </c>
      <c r="BR371" s="238">
        <f t="shared" si="259"/>
        <v>-57.016002441447831</v>
      </c>
    </row>
    <row r="372" spans="22:70" x14ac:dyDescent="0.3">
      <c r="V372" s="24">
        <v>4.6800000000000299</v>
      </c>
      <c r="W372" s="30">
        <f t="shared" si="260"/>
        <v>478630.09232267219</v>
      </c>
      <c r="X372" s="25">
        <f t="shared" si="250"/>
        <v>31.048525809863797</v>
      </c>
      <c r="Y372" s="26">
        <f t="shared" si="261"/>
        <v>-54.333072925053742</v>
      </c>
      <c r="Z372" s="26">
        <f t="shared" si="262"/>
        <v>-89.889980604842663</v>
      </c>
      <c r="AA372" s="26">
        <f t="shared" si="263"/>
        <v>7.0005007178043659</v>
      </c>
      <c r="AB372" s="26">
        <f t="shared" si="264"/>
        <v>-63.470544052469698</v>
      </c>
      <c r="AC372" s="26">
        <f t="shared" si="265"/>
        <v>1.8968833424559087E-2</v>
      </c>
      <c r="AD372" s="26">
        <f t="shared" si="266"/>
        <v>3.7852337442274884</v>
      </c>
      <c r="AE372" s="26">
        <f t="shared" si="267"/>
        <v>-16.265077563961022</v>
      </c>
      <c r="AF372" s="26">
        <f t="shared" si="268"/>
        <v>-149.57529091308487</v>
      </c>
      <c r="AG372" s="26">
        <f t="shared" si="243"/>
        <v>63.934760580666506</v>
      </c>
      <c r="AH372" s="26">
        <f t="shared" si="269"/>
        <v>-123.58631868901534</v>
      </c>
      <c r="AI372" s="26">
        <f t="shared" si="270"/>
        <v>-89.999962085380844</v>
      </c>
      <c r="AJ372" s="26">
        <f t="shared" si="271"/>
        <v>55.584209285492811</v>
      </c>
      <c r="AK372" s="26">
        <f t="shared" si="272"/>
        <v>89.904739607144194</v>
      </c>
      <c r="AL372" s="27">
        <f t="shared" si="273"/>
        <v>-10.019059684217396</v>
      </c>
      <c r="AM372" s="26">
        <f t="shared" si="274"/>
        <v>-71.606908700549823</v>
      </c>
      <c r="AN372" s="26">
        <f t="shared" si="244"/>
        <v>-0.24570681243011236</v>
      </c>
      <c r="AO372" s="26">
        <f t="shared" si="245"/>
        <v>-13.564057308724832</v>
      </c>
      <c r="AP372" s="26">
        <f t="shared" si="251"/>
        <v>-14.332115319503535</v>
      </c>
      <c r="AQ372" s="26">
        <f t="shared" si="252"/>
        <v>-85.2661884875113</v>
      </c>
      <c r="AR372" s="25">
        <f t="shared" si="246"/>
        <v>18.562359853877492</v>
      </c>
      <c r="AS372" s="25">
        <f t="shared" si="247"/>
        <v>-26.946600306339011</v>
      </c>
      <c r="AT372" s="56">
        <f t="shared" si="253"/>
        <v>-30.597192883464558</v>
      </c>
      <c r="AU372" s="57">
        <f t="shared" si="275"/>
        <v>-234.84147940059617</v>
      </c>
      <c r="AV372" s="26">
        <f t="shared" si="276"/>
        <v>9.9491106674671916E-7</v>
      </c>
      <c r="AW372" s="26">
        <f t="shared" si="277"/>
        <v>2.7423482143927251E-2</v>
      </c>
      <c r="AX372" s="27">
        <f t="shared" si="278"/>
        <v>-9.9491106691654397E-7</v>
      </c>
      <c r="AY372" s="26">
        <f t="shared" si="279"/>
        <v>-2.7423482143927251E-2</v>
      </c>
      <c r="AZ372" s="28">
        <f t="shared" si="280"/>
        <v>-1.6982481196856688E-16</v>
      </c>
      <c r="BA372" s="29">
        <f t="shared" si="281"/>
        <v>0</v>
      </c>
      <c r="BB372" s="5">
        <f t="shared" si="254"/>
        <v>-36.033904513140868</v>
      </c>
      <c r="BC372" s="5">
        <f t="shared" si="255"/>
        <v>-299.32320590430754</v>
      </c>
      <c r="BD372" s="5">
        <f t="shared" si="282"/>
        <v>-119.32320590430754</v>
      </c>
      <c r="BE372" s="41"/>
      <c r="BF372" s="40">
        <f t="shared" si="283"/>
        <v>-36</v>
      </c>
      <c r="BG372" s="40">
        <f t="shared" si="284"/>
        <v>-299</v>
      </c>
      <c r="BH372" s="40">
        <f t="shared" si="285"/>
        <v>-119</v>
      </c>
      <c r="BL372" s="26">
        <f t="shared" si="248"/>
        <v>-6.239368149814907E-2</v>
      </c>
      <c r="BM372" s="26">
        <f t="shared" si="249"/>
        <v>-6.8593144281092151</v>
      </c>
      <c r="BO372" s="238" t="str">
        <f t="shared" si="256"/>
        <v>478630.092322672i</v>
      </c>
      <c r="BP372" s="238" t="str">
        <f t="shared" si="257"/>
        <v>0.288430196167046-0.454886469431835i</v>
      </c>
      <c r="BQ372" s="238">
        <f t="shared" si="258"/>
        <v>-5.3743179481781587</v>
      </c>
      <c r="BR372" s="238">
        <f t="shared" si="259"/>
        <v>-57.622412075602163</v>
      </c>
    </row>
    <row r="373" spans="22:70" x14ac:dyDescent="0.3">
      <c r="V373" s="24">
        <v>4.6900000000000297</v>
      </c>
      <c r="W373" s="32">
        <f t="shared" si="260"/>
        <v>489778.81936847995</v>
      </c>
      <c r="X373" s="25">
        <f t="shared" si="250"/>
        <v>31.048525809863797</v>
      </c>
      <c r="Y373" s="26">
        <f t="shared" si="261"/>
        <v>-54.533072204342773</v>
      </c>
      <c r="Z373" s="26">
        <f t="shared" si="262"/>
        <v>-89.892484946077843</v>
      </c>
      <c r="AA373" s="26">
        <f t="shared" si="263"/>
        <v>7.1613287466504509</v>
      </c>
      <c r="AB373" s="26">
        <f t="shared" si="264"/>
        <v>-63.99410508336566</v>
      </c>
      <c r="AC373" s="26">
        <f t="shared" si="265"/>
        <v>1.9860765924794337E-2</v>
      </c>
      <c r="AD373" s="26">
        <f t="shared" si="266"/>
        <v>3.8731378488753809</v>
      </c>
      <c r="AE373" s="26">
        <f t="shared" si="267"/>
        <v>-16.303356881903731</v>
      </c>
      <c r="AF373" s="26">
        <f t="shared" si="268"/>
        <v>-150.01345218056812</v>
      </c>
      <c r="AG373" s="26">
        <f t="shared" si="243"/>
        <v>63.934760580666506</v>
      </c>
      <c r="AH373" s="26">
        <f t="shared" si="269"/>
        <v>-123.78631868901525</v>
      </c>
      <c r="AI373" s="26">
        <f t="shared" si="270"/>
        <v>-89.999962948422947</v>
      </c>
      <c r="AJ373" s="26">
        <f t="shared" si="271"/>
        <v>55.784208745177239</v>
      </c>
      <c r="AK373" s="26">
        <f t="shared" si="272"/>
        <v>89.906907994557841</v>
      </c>
      <c r="AL373" s="27">
        <f t="shared" si="273"/>
        <v>-10.199555074325591</v>
      </c>
      <c r="AM373" s="26">
        <f t="shared" si="274"/>
        <v>-71.998290317414373</v>
      </c>
      <c r="AN373" s="26">
        <f t="shared" si="244"/>
        <v>-0.25695057141927641</v>
      </c>
      <c r="AO373" s="26">
        <f t="shared" si="245"/>
        <v>-13.867939434332838</v>
      </c>
      <c r="AP373" s="26">
        <f t="shared" si="251"/>
        <v>-14.523855008916369</v>
      </c>
      <c r="AQ373" s="26">
        <f t="shared" si="252"/>
        <v>-85.959284705612319</v>
      </c>
      <c r="AR373" s="25">
        <f t="shared" si="246"/>
        <v>18.562359853877492</v>
      </c>
      <c r="AS373" s="25">
        <f t="shared" si="247"/>
        <v>-26.946600306339011</v>
      </c>
      <c r="AT373" s="56">
        <f t="shared" si="253"/>
        <v>-30.827211890820102</v>
      </c>
      <c r="AU373" s="57">
        <f t="shared" si="275"/>
        <v>-235.97273688618043</v>
      </c>
      <c r="AV373" s="26">
        <f t="shared" si="276"/>
        <v>1.0417997755222522E-6</v>
      </c>
      <c r="AW373" s="26">
        <f t="shared" si="277"/>
        <v>2.8062257000825479E-2</v>
      </c>
      <c r="AX373" s="27">
        <f t="shared" si="278"/>
        <v>-1.0417997751148463E-6</v>
      </c>
      <c r="AY373" s="26">
        <f t="shared" si="279"/>
        <v>-2.8062257000825479E-2</v>
      </c>
      <c r="AZ373" s="28">
        <f t="shared" si="280"/>
        <v>4.0740590697037338E-16</v>
      </c>
      <c r="BA373" s="29">
        <f t="shared" si="281"/>
        <v>0</v>
      </c>
      <c r="BB373" s="5">
        <f t="shared" si="254"/>
        <v>-36.409763605967782</v>
      </c>
      <c r="BC373" s="5">
        <f t="shared" si="255"/>
        <v>-301.21339864509906</v>
      </c>
      <c r="BD373" s="5">
        <f t="shared" si="282"/>
        <v>-121.21339864509906</v>
      </c>
      <c r="BE373" s="31"/>
      <c r="BF373" s="40">
        <f t="shared" si="283"/>
        <v>-36</v>
      </c>
      <c r="BG373" s="40">
        <f t="shared" si="284"/>
        <v>-301</v>
      </c>
      <c r="BH373" s="40">
        <f t="shared" si="285"/>
        <v>-121</v>
      </c>
      <c r="BL373" s="26">
        <f t="shared" si="248"/>
        <v>-6.5312202268485858E-2</v>
      </c>
      <c r="BM373" s="26">
        <f t="shared" si="249"/>
        <v>-7.0175131725965567</v>
      </c>
      <c r="BO373" s="238" t="str">
        <f t="shared" si="256"/>
        <v>489778.81936848i</v>
      </c>
      <c r="BP373" s="238" t="str">
        <f t="shared" si="257"/>
        <v>0.2790159873768-0.450412943670229i</v>
      </c>
      <c r="BQ373" s="238">
        <f t="shared" si="258"/>
        <v>-5.5172395128791969</v>
      </c>
      <c r="BR373" s="238">
        <f t="shared" si="259"/>
        <v>-58.223148586322083</v>
      </c>
    </row>
    <row r="374" spans="22:70" x14ac:dyDescent="0.3">
      <c r="V374" s="24">
        <v>4.7000000000000304</v>
      </c>
      <c r="W374" s="32">
        <f t="shared" si="260"/>
        <v>501187.23362730764</v>
      </c>
      <c r="X374" s="25">
        <f t="shared" si="250"/>
        <v>31.048525809863797</v>
      </c>
      <c r="Y374" s="26">
        <f t="shared" si="261"/>
        <v>-54.733071516069074</v>
      </c>
      <c r="Z374" s="26">
        <f t="shared" si="262"/>
        <v>-89.894932281943767</v>
      </c>
      <c r="AA374" s="26">
        <f t="shared" si="263"/>
        <v>7.3235870678671589</v>
      </c>
      <c r="AB374" s="26">
        <f t="shared" si="264"/>
        <v>-64.510298935464874</v>
      </c>
      <c r="AC374" s="26">
        <f t="shared" si="265"/>
        <v>2.0794537616631342E-2</v>
      </c>
      <c r="AD374" s="26">
        <f t="shared" si="266"/>
        <v>3.9630705996736584</v>
      </c>
      <c r="AE374" s="26">
        <f t="shared" si="267"/>
        <v>-16.340164100721488</v>
      </c>
      <c r="AF374" s="26">
        <f t="shared" si="268"/>
        <v>-150.44216061773497</v>
      </c>
      <c r="AG374" s="26">
        <f t="shared" si="243"/>
        <v>63.934760580666506</v>
      </c>
      <c r="AH374" s="26">
        <f t="shared" si="269"/>
        <v>-123.98631868901518</v>
      </c>
      <c r="AI374" s="26">
        <f t="shared" si="270"/>
        <v>-89.999963791819809</v>
      </c>
      <c r="AJ374" s="26">
        <f t="shared" si="271"/>
        <v>55.984208229179842</v>
      </c>
      <c r="AK374" s="26">
        <f t="shared" si="272"/>
        <v>89.909027023705562</v>
      </c>
      <c r="AL374" s="27">
        <f t="shared" si="273"/>
        <v>-10.380846186435855</v>
      </c>
      <c r="AM374" s="26">
        <f t="shared" si="274"/>
        <v>-72.382449284004593</v>
      </c>
      <c r="AN374" s="26">
        <f t="shared" si="244"/>
        <v>-0.26869311556954439</v>
      </c>
      <c r="AO374" s="26">
        <f t="shared" si="245"/>
        <v>-14.17807810789453</v>
      </c>
      <c r="AP374" s="26">
        <f t="shared" si="251"/>
        <v>-14.71688918117423</v>
      </c>
      <c r="AQ374" s="26">
        <f t="shared" si="252"/>
        <v>-86.651464160013376</v>
      </c>
      <c r="AR374" s="25">
        <f t="shared" si="246"/>
        <v>18.562359853877492</v>
      </c>
      <c r="AS374" s="25">
        <f t="shared" si="247"/>
        <v>-26.946600306339011</v>
      </c>
      <c r="AT374" s="56">
        <f t="shared" si="253"/>
        <v>-31.057053281895719</v>
      </c>
      <c r="AU374" s="57">
        <f t="shared" si="275"/>
        <v>-237.09362477774835</v>
      </c>
      <c r="AV374" s="26">
        <f t="shared" si="276"/>
        <v>1.0908982787301167E-6</v>
      </c>
      <c r="AW374" s="26">
        <f t="shared" si="277"/>
        <v>2.871591082831183E-2</v>
      </c>
      <c r="AX374" s="27">
        <f t="shared" si="278"/>
        <v>-1.0908982788062283E-6</v>
      </c>
      <c r="AY374" s="26">
        <f t="shared" si="279"/>
        <v>-2.871591082831183E-2</v>
      </c>
      <c r="AZ374" s="28">
        <f t="shared" si="280"/>
        <v>-7.6111627783192852E-17</v>
      </c>
      <c r="BA374" s="29">
        <f t="shared" si="281"/>
        <v>0</v>
      </c>
      <c r="BB374" s="5">
        <f t="shared" si="254"/>
        <v>-36.787440331774619</v>
      </c>
      <c r="BC374" s="5">
        <f t="shared" si="255"/>
        <v>-303.0909254614802</v>
      </c>
      <c r="BD374" s="5">
        <f t="shared" si="282"/>
        <v>-123.0909254614802</v>
      </c>
      <c r="BE374" s="31"/>
      <c r="BF374" s="40">
        <f t="shared" si="283"/>
        <v>-37</v>
      </c>
      <c r="BG374" s="40">
        <f t="shared" si="284"/>
        <v>-303</v>
      </c>
      <c r="BH374" s="40">
        <f t="shared" si="285"/>
        <v>-123</v>
      </c>
      <c r="BL374" s="26">
        <f t="shared" si="248"/>
        <v>-6.8366168026546076E-2</v>
      </c>
      <c r="BM374" s="26">
        <f t="shared" si="249"/>
        <v>-7.17928557437875</v>
      </c>
      <c r="BO374" s="238" t="str">
        <f t="shared" si="256"/>
        <v>501187.233627308i</v>
      </c>
      <c r="BP374" s="238" t="str">
        <f t="shared" si="257"/>
        <v>0.269789973482593-0.445792467097168i</v>
      </c>
      <c r="BQ374" s="238">
        <f t="shared" si="258"/>
        <v>-5.6620208818523547</v>
      </c>
      <c r="BR374" s="238">
        <f t="shared" si="259"/>
        <v>-58.818015109353112</v>
      </c>
    </row>
    <row r="375" spans="22:70" x14ac:dyDescent="0.3">
      <c r="V375" s="24">
        <v>4.7100000000000302</v>
      </c>
      <c r="W375" s="30">
        <f t="shared" si="260"/>
        <v>512861.383991401</v>
      </c>
      <c r="X375" s="25">
        <f t="shared" si="250"/>
        <v>31.048525809863797</v>
      </c>
      <c r="Y375" s="26">
        <f t="shared" si="261"/>
        <v>-54.93307085877268</v>
      </c>
      <c r="Z375" s="26">
        <f t="shared" si="262"/>
        <v>-89.89732391001462</v>
      </c>
      <c r="AA375" s="26">
        <f t="shared" si="263"/>
        <v>7.4872352622777285</v>
      </c>
      <c r="AB375" s="26">
        <f t="shared" si="264"/>
        <v>-65.019064061167157</v>
      </c>
      <c r="AC375" s="26">
        <f t="shared" si="265"/>
        <v>2.1772101475117107E-2</v>
      </c>
      <c r="AD375" s="26">
        <f t="shared" si="266"/>
        <v>4.0550779066112668</v>
      </c>
      <c r="AE375" s="26">
        <f t="shared" si="267"/>
        <v>-16.375537685156036</v>
      </c>
      <c r="AF375" s="26">
        <f t="shared" si="268"/>
        <v>-150.86131006457052</v>
      </c>
      <c r="AG375" s="26">
        <f t="shared" si="243"/>
        <v>63.934760580666506</v>
      </c>
      <c r="AH375" s="26">
        <f t="shared" si="269"/>
        <v>-124.18631868901511</v>
      </c>
      <c r="AI375" s="26">
        <f t="shared" si="270"/>
        <v>-89.999964616018602</v>
      </c>
      <c r="AJ375" s="26">
        <f t="shared" si="271"/>
        <v>56.18420773640608</v>
      </c>
      <c r="AK375" s="26">
        <f t="shared" si="272"/>
        <v>89.91109781810151</v>
      </c>
      <c r="AL375" s="27">
        <f t="shared" si="273"/>
        <v>-10.562903785215429</v>
      </c>
      <c r="AM375" s="26">
        <f t="shared" si="274"/>
        <v>-72.759451079681341</v>
      </c>
      <c r="AN375" s="26">
        <f t="shared" si="244"/>
        <v>-0.28095513391798532</v>
      </c>
      <c r="AO375" s="26">
        <f t="shared" si="245"/>
        <v>-14.494565041601941</v>
      </c>
      <c r="AP375" s="26">
        <f t="shared" si="251"/>
        <v>-14.911209291075938</v>
      </c>
      <c r="AQ375" s="26">
        <f t="shared" si="252"/>
        <v>-87.342882919200378</v>
      </c>
      <c r="AR375" s="25">
        <f t="shared" si="246"/>
        <v>18.562359853877492</v>
      </c>
      <c r="AS375" s="25">
        <f t="shared" si="247"/>
        <v>-26.946600306339011</v>
      </c>
      <c r="AT375" s="56">
        <f t="shared" si="253"/>
        <v>-31.286746976231974</v>
      </c>
      <c r="AU375" s="57">
        <f t="shared" si="275"/>
        <v>-238.20419298377089</v>
      </c>
      <c r="AV375" s="26">
        <f t="shared" si="276"/>
        <v>1.142310725614185E-6</v>
      </c>
      <c r="AW375" s="26">
        <f t="shared" si="277"/>
        <v>2.9384790201616637E-2</v>
      </c>
      <c r="AX375" s="27">
        <f t="shared" si="278"/>
        <v>-1.1423107254082475E-6</v>
      </c>
      <c r="AY375" s="26">
        <f t="shared" si="279"/>
        <v>-2.9384790201616637E-2</v>
      </c>
      <c r="AZ375" s="28">
        <f t="shared" si="280"/>
        <v>2.0593742640004353E-16</v>
      </c>
      <c r="BA375" s="29">
        <f t="shared" si="281"/>
        <v>0</v>
      </c>
      <c r="BB375" s="5">
        <f t="shared" si="254"/>
        <v>-37.166932852205292</v>
      </c>
      <c r="BC375" s="5">
        <f t="shared" si="255"/>
        <v>-304.95572710832175</v>
      </c>
      <c r="BD375" s="5">
        <f t="shared" si="282"/>
        <v>-124.95572710832175</v>
      </c>
      <c r="BE375" s="41"/>
      <c r="BF375" s="40">
        <f t="shared" si="283"/>
        <v>-37</v>
      </c>
      <c r="BG375" s="40">
        <f t="shared" si="284"/>
        <v>-305</v>
      </c>
      <c r="BH375" s="40">
        <f t="shared" si="285"/>
        <v>-125</v>
      </c>
      <c r="BL375" s="26">
        <f t="shared" si="248"/>
        <v>-7.1561762669511475E-2</v>
      </c>
      <c r="BM375" s="26">
        <f t="shared" si="249"/>
        <v>-7.344707084699813</v>
      </c>
      <c r="BO375" s="238" t="str">
        <f t="shared" si="256"/>
        <v>512861.383991401i</v>
      </c>
      <c r="BP375" s="238" t="str">
        <f t="shared" si="257"/>
        <v>0.26075605343205-0.441034336390779i</v>
      </c>
      <c r="BQ375" s="238">
        <f t="shared" si="258"/>
        <v>-5.808624113303809</v>
      </c>
      <c r="BR375" s="238">
        <f t="shared" si="259"/>
        <v>-59.406827039851045</v>
      </c>
    </row>
    <row r="376" spans="22:70" x14ac:dyDescent="0.3">
      <c r="V376" s="24">
        <v>4.7200000000000299</v>
      </c>
      <c r="W376" s="32">
        <f t="shared" si="260"/>
        <v>524807.46024980955</v>
      </c>
      <c r="X376" s="25">
        <f t="shared" si="250"/>
        <v>31.048525809863797</v>
      </c>
      <c r="Y376" s="26">
        <f t="shared" si="261"/>
        <v>-55.133070231059392</v>
      </c>
      <c r="Z376" s="26">
        <f t="shared" si="262"/>
        <v>-89.899661098329872</v>
      </c>
      <c r="AA376" s="26">
        <f t="shared" si="263"/>
        <v>7.6522331886967523</v>
      </c>
      <c r="AB376" s="26">
        <f t="shared" si="264"/>
        <v>-65.520349236731377</v>
      </c>
      <c r="AC376" s="26">
        <f t="shared" si="265"/>
        <v>2.27955007116558E-2</v>
      </c>
      <c r="AD376" s="26">
        <f t="shared" si="266"/>
        <v>4.1492066540466448</v>
      </c>
      <c r="AE376" s="26">
        <f t="shared" si="267"/>
        <v>-16.409515731787188</v>
      </c>
      <c r="AF376" s="26">
        <f t="shared" si="268"/>
        <v>-151.2708036810146</v>
      </c>
      <c r="AG376" s="26">
        <f t="shared" si="243"/>
        <v>63.934760580666506</v>
      </c>
      <c r="AH376" s="26">
        <f t="shared" si="269"/>
        <v>-124.38631868901503</v>
      </c>
      <c r="AI376" s="26">
        <f t="shared" si="270"/>
        <v>-89.999965421456352</v>
      </c>
      <c r="AJ376" s="26">
        <f t="shared" si="271"/>
        <v>56.384207265810744</v>
      </c>
      <c r="AK376" s="26">
        <f t="shared" si="272"/>
        <v>89.913121475686594</v>
      </c>
      <c r="AL376" s="27">
        <f t="shared" si="273"/>
        <v>-10.745699448818955</v>
      </c>
      <c r="AM376" s="26">
        <f t="shared" si="274"/>
        <v>-73.12936496956263</v>
      </c>
      <c r="AN376" s="26">
        <f t="shared" si="244"/>
        <v>-0.29375804420255675</v>
      </c>
      <c r="AO376" s="26">
        <f t="shared" si="245"/>
        <v>-14.817490756012399</v>
      </c>
      <c r="AP376" s="26">
        <f t="shared" si="251"/>
        <v>-15.10680833555929</v>
      </c>
      <c r="AQ376" s="26">
        <f t="shared" si="252"/>
        <v>-88.033699671344792</v>
      </c>
      <c r="AR376" s="25">
        <f t="shared" si="246"/>
        <v>18.562359853877492</v>
      </c>
      <c r="AS376" s="25">
        <f t="shared" si="247"/>
        <v>-26.946600306339011</v>
      </c>
      <c r="AT376" s="56">
        <f t="shared" si="253"/>
        <v>-31.516324067346478</v>
      </c>
      <c r="AU376" s="57">
        <f t="shared" si="275"/>
        <v>-239.3045033523594</v>
      </c>
      <c r="AV376" s="26">
        <f t="shared" si="276"/>
        <v>1.19614616226827E-6</v>
      </c>
      <c r="AW376" s="26">
        <f t="shared" si="277"/>
        <v>3.0069249768707645E-2</v>
      </c>
      <c r="AX376" s="27">
        <f t="shared" si="278"/>
        <v>-1.1961461620912551E-6</v>
      </c>
      <c r="AY376" s="26">
        <f t="shared" si="279"/>
        <v>-3.0069249768707645E-2</v>
      </c>
      <c r="AZ376" s="28">
        <f t="shared" si="280"/>
        <v>1.7701485114133501E-16</v>
      </c>
      <c r="BA376" s="29">
        <f t="shared" si="281"/>
        <v>0</v>
      </c>
      <c r="BB376" s="5">
        <f t="shared" si="254"/>
        <v>-37.54824005386012</v>
      </c>
      <c r="BC376" s="5">
        <f t="shared" si="255"/>
        <v>-306.80776981990863</v>
      </c>
      <c r="BD376" s="5">
        <f t="shared" si="282"/>
        <v>-126.80776981990863</v>
      </c>
      <c r="BE376" s="31"/>
      <c r="BF376" s="40">
        <f t="shared" si="283"/>
        <v>-38</v>
      </c>
      <c r="BG376" s="40">
        <f t="shared" si="284"/>
        <v>-307</v>
      </c>
      <c r="BH376" s="40">
        <f t="shared" si="285"/>
        <v>-127</v>
      </c>
      <c r="BL376" s="26">
        <f t="shared" si="248"/>
        <v>-7.4905442764060401E-2</v>
      </c>
      <c r="BM376" s="26">
        <f t="shared" si="249"/>
        <v>-7.5138543752100118</v>
      </c>
      <c r="BO376" s="238" t="str">
        <f t="shared" si="256"/>
        <v>524807.46024981i</v>
      </c>
      <c r="BP376" s="238" t="str">
        <f t="shared" si="257"/>
        <v>0.25191756692822-0.436147873550821i</v>
      </c>
      <c r="BQ376" s="238">
        <f t="shared" si="258"/>
        <v>-5.9570105437495826</v>
      </c>
      <c r="BR376" s="238">
        <f t="shared" si="259"/>
        <v>-59.989412092339215</v>
      </c>
    </row>
    <row r="377" spans="22:70" x14ac:dyDescent="0.3">
      <c r="V377" s="24">
        <v>4.7300000000000297</v>
      </c>
      <c r="W377" s="32">
        <f t="shared" si="260"/>
        <v>537031.79637029045</v>
      </c>
      <c r="X377" s="25">
        <f t="shared" si="250"/>
        <v>31.048525809863797</v>
      </c>
      <c r="Y377" s="26">
        <f t="shared" si="261"/>
        <v>-55.33306963159778</v>
      </c>
      <c r="Z377" s="26">
        <f t="shared" si="262"/>
        <v>-89.90194508606659</v>
      </c>
      <c r="AA377" s="26">
        <f t="shared" si="263"/>
        <v>7.8185410507360338</v>
      </c>
      <c r="AB377" s="26">
        <f t="shared" si="264"/>
        <v>-66.014113218999569</v>
      </c>
      <c r="AC377" s="26">
        <f t="shared" si="265"/>
        <v>2.3866872854642306E-2</v>
      </c>
      <c r="AD377" s="26">
        <f t="shared" si="266"/>
        <v>4.2455047167363364</v>
      </c>
      <c r="AE377" s="26">
        <f t="shared" si="267"/>
        <v>-16.442135898143306</v>
      </c>
      <c r="AF377" s="26">
        <f t="shared" si="268"/>
        <v>-151.6705535883298</v>
      </c>
      <c r="AG377" s="26">
        <f t="shared" si="243"/>
        <v>63.934760580666506</v>
      </c>
      <c r="AH377" s="26">
        <f t="shared" si="269"/>
        <v>-124.58631868901494</v>
      </c>
      <c r="AI377" s="26">
        <f t="shared" si="270"/>
        <v>-89.99996620856011</v>
      </c>
      <c r="AJ377" s="26">
        <f t="shared" si="271"/>
        <v>56.584206816395636</v>
      </c>
      <c r="AK377" s="26">
        <f t="shared" si="272"/>
        <v>89.915099069410672</v>
      </c>
      <c r="AL377" s="27">
        <f t="shared" si="273"/>
        <v>-10.929205567717194</v>
      </c>
      <c r="AM377" s="26">
        <f t="shared" si="274"/>
        <v>-73.492263689623599</v>
      </c>
      <c r="AN377" s="26">
        <f t="shared" si="244"/>
        <v>-0.30712400689067704</v>
      </c>
      <c r="AO377" s="26">
        <f t="shared" si="245"/>
        <v>-15.146944372525933</v>
      </c>
      <c r="AP377" s="26">
        <f t="shared" si="251"/>
        <v>-15.303680866560674</v>
      </c>
      <c r="AQ377" s="26">
        <f t="shared" si="252"/>
        <v>-88.724075201298973</v>
      </c>
      <c r="AR377" s="25">
        <f t="shared" si="246"/>
        <v>18.562359853877492</v>
      </c>
      <c r="AS377" s="25">
        <f t="shared" si="247"/>
        <v>-26.946600306339011</v>
      </c>
      <c r="AT377" s="56">
        <f t="shared" si="253"/>
        <v>-31.745816764703982</v>
      </c>
      <c r="AU377" s="57">
        <f t="shared" si="275"/>
        <v>-240.39462878962877</v>
      </c>
      <c r="AV377" s="26">
        <f t="shared" si="276"/>
        <v>1.2525187862180954E-6</v>
      </c>
      <c r="AW377" s="26">
        <f t="shared" si="277"/>
        <v>3.0769652438325346E-2</v>
      </c>
      <c r="AX377" s="27">
        <f t="shared" si="278"/>
        <v>-1.2525187865040147E-6</v>
      </c>
      <c r="AY377" s="26">
        <f t="shared" si="279"/>
        <v>-3.0769652438325346E-2</v>
      </c>
      <c r="AZ377" s="28">
        <f t="shared" si="280"/>
        <v>-2.859193594774781E-16</v>
      </c>
      <c r="BA377" s="29">
        <f t="shared" si="281"/>
        <v>0</v>
      </c>
      <c r="BB377" s="5">
        <f t="shared" si="254"/>
        <v>-37.931361611905693</v>
      </c>
      <c r="BC377" s="5">
        <f t="shared" si="255"/>
        <v>-308.6470444310404</v>
      </c>
      <c r="BD377" s="5">
        <f t="shared" si="282"/>
        <v>-128.6470444310404</v>
      </c>
      <c r="BE377" s="31"/>
      <c r="BF377" s="40">
        <f t="shared" si="283"/>
        <v>-38</v>
      </c>
      <c r="BG377" s="40">
        <f t="shared" si="284"/>
        <v>-309</v>
      </c>
      <c r="BH377" s="40">
        <f t="shared" si="285"/>
        <v>-129</v>
      </c>
      <c r="BL377" s="26">
        <f t="shared" si="248"/>
        <v>-7.8403948654429956E-2</v>
      </c>
      <c r="BM377" s="26">
        <f t="shared" si="249"/>
        <v>-7.6868053303581991</v>
      </c>
      <c r="BO377" s="238" t="str">
        <f t="shared" si="256"/>
        <v>537031.79637029i</v>
      </c>
      <c r="BP377" s="238" t="str">
        <f t="shared" si="257"/>
        <v>0.243277305553804-0.43114238906374i</v>
      </c>
      <c r="BQ377" s="238">
        <f t="shared" si="258"/>
        <v>-6.1071408985472839</v>
      </c>
      <c r="BR377" s="238">
        <f t="shared" si="259"/>
        <v>-60.565610311053433</v>
      </c>
    </row>
    <row r="378" spans="22:70" x14ac:dyDescent="0.3">
      <c r="V378" s="24">
        <v>4.7400000000000304</v>
      </c>
      <c r="W378" s="30">
        <f t="shared" si="260"/>
        <v>549540.87385766313</v>
      </c>
      <c r="X378" s="25">
        <f t="shared" si="250"/>
        <v>31.048525809863797</v>
      </c>
      <c r="Y378" s="26">
        <f t="shared" si="261"/>
        <v>-55.533069059116315</v>
      </c>
      <c r="Z378" s="26">
        <f t="shared" si="262"/>
        <v>-89.90417708419622</v>
      </c>
      <c r="AA378" s="26">
        <f t="shared" si="263"/>
        <v>7.9861194586457458</v>
      </c>
      <c r="AB378" s="26">
        <f t="shared" si="264"/>
        <v>-66.500324387242372</v>
      </c>
      <c r="AC378" s="26">
        <f t="shared" si="265"/>
        <v>2.4988454006083231E-2</v>
      </c>
      <c r="AD378" s="26">
        <f t="shared" si="266"/>
        <v>4.3440209757755559</v>
      </c>
      <c r="AE378" s="26">
        <f t="shared" si="267"/>
        <v>-16.473435336600687</v>
      </c>
      <c r="AF378" s="26">
        <f t="shared" si="268"/>
        <v>-152.06048049566306</v>
      </c>
      <c r="AG378" s="26">
        <f t="shared" si="243"/>
        <v>63.934760580666506</v>
      </c>
      <c r="AH378" s="26">
        <f t="shared" si="269"/>
        <v>-124.78631868901488</v>
      </c>
      <c r="AI378" s="26">
        <f t="shared" si="270"/>
        <v>-89.999966977747192</v>
      </c>
      <c r="AJ378" s="26">
        <f t="shared" si="271"/>
        <v>56.78420638720749</v>
      </c>
      <c r="AK378" s="26">
        <f t="shared" si="272"/>
        <v>89.917031647801224</v>
      </c>
      <c r="AL378" s="27">
        <f t="shared" si="273"/>
        <v>-11.113395341421926</v>
      </c>
      <c r="AM378" s="26">
        <f t="shared" si="274"/>
        <v>-73.848223143534938</v>
      </c>
      <c r="AN378" s="26">
        <f t="shared" si="244"/>
        <v>-0.32107593835961468</v>
      </c>
      <c r="AO378" s="26">
        <f t="shared" si="245"/>
        <v>-15.483013394156972</v>
      </c>
      <c r="AP378" s="26">
        <f t="shared" si="251"/>
        <v>-15.501823000922421</v>
      </c>
      <c r="AQ378" s="26">
        <f t="shared" si="252"/>
        <v>-89.414171867637876</v>
      </c>
      <c r="AR378" s="25">
        <f t="shared" si="246"/>
        <v>18.562359853877492</v>
      </c>
      <c r="AS378" s="25">
        <f t="shared" si="247"/>
        <v>-26.946600306339011</v>
      </c>
      <c r="AT378" s="56">
        <f t="shared" si="253"/>
        <v>-31.975258337523108</v>
      </c>
      <c r="AU378" s="57">
        <f t="shared" si="275"/>
        <v>-241.47465236330095</v>
      </c>
      <c r="AV378" s="26">
        <f t="shared" si="276"/>
        <v>1.3115481701447496E-6</v>
      </c>
      <c r="AW378" s="26">
        <f t="shared" si="277"/>
        <v>3.1486369572398309E-2</v>
      </c>
      <c r="AX378" s="27">
        <f t="shared" si="278"/>
        <v>-1.3115481704981965E-6</v>
      </c>
      <c r="AY378" s="26">
        <f t="shared" si="279"/>
        <v>-3.1486369572398309E-2</v>
      </c>
      <c r="AZ378" s="28">
        <f t="shared" si="280"/>
        <v>-3.5344694361495906E-16</v>
      </c>
      <c r="BA378" s="29">
        <f t="shared" si="281"/>
        <v>0</v>
      </c>
      <c r="BB378" s="5">
        <f t="shared" si="254"/>
        <v>-38.316298053411707</v>
      </c>
      <c r="BC378" s="5">
        <f t="shared" si="255"/>
        <v>-310.47356543369614</v>
      </c>
      <c r="BD378" s="5">
        <f t="shared" si="282"/>
        <v>-130.47356543369614</v>
      </c>
      <c r="BE378" s="41"/>
      <c r="BF378" s="40">
        <f t="shared" si="283"/>
        <v>-38</v>
      </c>
      <c r="BG378" s="40">
        <f t="shared" si="284"/>
        <v>-310</v>
      </c>
      <c r="BH378" s="40">
        <f t="shared" si="285"/>
        <v>-130</v>
      </c>
      <c r="BL378" s="26">
        <f t="shared" si="248"/>
        <v>-8.2064315935708676E-2</v>
      </c>
      <c r="BM378" s="26">
        <f t="shared" si="249"/>
        <v>-7.8636390373080616</v>
      </c>
      <c r="BO378" s="238" t="str">
        <f t="shared" si="256"/>
        <v>549540.873857663i</v>
      </c>
      <c r="BP378" s="238" t="str">
        <f t="shared" si="257"/>
        <v>0.234837526422398-0.42602714699415i</v>
      </c>
      <c r="BQ378" s="238">
        <f t="shared" si="258"/>
        <v>-6.2589753999528854</v>
      </c>
      <c r="BR378" s="238">
        <f t="shared" si="259"/>
        <v>-61.135274033087136</v>
      </c>
    </row>
    <row r="379" spans="22:70" x14ac:dyDescent="0.3">
      <c r="V379" s="24">
        <v>4.7500000000000302</v>
      </c>
      <c r="W379" s="32">
        <f t="shared" si="260"/>
        <v>562341.32519038848</v>
      </c>
      <c r="X379" s="25">
        <f t="shared" si="250"/>
        <v>31.048525809863797</v>
      </c>
      <c r="Y379" s="26">
        <f t="shared" si="261"/>
        <v>-55.733068512400678</v>
      </c>
      <c r="Z379" s="26">
        <f t="shared" si="262"/>
        <v>-89.906358276126639</v>
      </c>
      <c r="AA379" s="26">
        <f t="shared" si="263"/>
        <v>8.1549294862182613</v>
      </c>
      <c r="AB379" s="26">
        <f t="shared" si="264"/>
        <v>-66.978960372913164</v>
      </c>
      <c r="AC379" s="26">
        <f t="shared" si="265"/>
        <v>2.6162583280991303E-2</v>
      </c>
      <c r="AD379" s="26">
        <f t="shared" si="266"/>
        <v>4.4448053344174427</v>
      </c>
      <c r="AE379" s="26">
        <f t="shared" si="267"/>
        <v>-16.503450633037627</v>
      </c>
      <c r="AF379" s="26">
        <f t="shared" si="268"/>
        <v>-152.44051331462234</v>
      </c>
      <c r="AG379" s="26">
        <f t="shared" si="243"/>
        <v>63.934760580666506</v>
      </c>
      <c r="AH379" s="26">
        <f t="shared" si="269"/>
        <v>-124.98631868901482</v>
      </c>
      <c r="AI379" s="26">
        <f t="shared" si="270"/>
        <v>-89.999967729425435</v>
      </c>
      <c r="AJ379" s="26">
        <f t="shared" si="271"/>
        <v>56.984205977335961</v>
      </c>
      <c r="AK379" s="26">
        <f t="shared" si="272"/>
        <v>89.918920235519323</v>
      </c>
      <c r="AL379" s="27">
        <f t="shared" si="273"/>
        <v>-11.298242773292039</v>
      </c>
      <c r="AM379" s="26">
        <f t="shared" si="274"/>
        <v>-74.197322111487281</v>
      </c>
      <c r="AN379" s="26">
        <f t="shared" si="244"/>
        <v>-0.33563752309886652</v>
      </c>
      <c r="AO379" s="26">
        <f t="shared" si="245"/>
        <v>-15.825783474395855</v>
      </c>
      <c r="AP379" s="26">
        <f t="shared" si="251"/>
        <v>-15.70123242740326</v>
      </c>
      <c r="AQ379" s="26">
        <f t="shared" si="252"/>
        <v>-90.104153079789256</v>
      </c>
      <c r="AR379" s="25">
        <f t="shared" si="246"/>
        <v>18.562359853877492</v>
      </c>
      <c r="AS379" s="25">
        <f t="shared" si="247"/>
        <v>-26.946600306339011</v>
      </c>
      <c r="AT379" s="56">
        <f t="shared" si="253"/>
        <v>-32.204683060440885</v>
      </c>
      <c r="AU379" s="57">
        <f t="shared" si="275"/>
        <v>-242.54466639441159</v>
      </c>
      <c r="AV379" s="26">
        <f t="shared" si="276"/>
        <v>1.3733595203238728E-6</v>
      </c>
      <c r="AW379" s="26">
        <f t="shared" si="277"/>
        <v>3.2219781182940166E-2</v>
      </c>
      <c r="AX379" s="27">
        <f t="shared" si="278"/>
        <v>-1.373359520497365E-6</v>
      </c>
      <c r="AY379" s="26">
        <f t="shared" si="279"/>
        <v>-3.2219781182940166E-2</v>
      </c>
      <c r="AZ379" s="28">
        <f t="shared" si="280"/>
        <v>-1.7349225287194119E-16</v>
      </c>
      <c r="BA379" s="29">
        <f t="shared" si="281"/>
        <v>0</v>
      </c>
      <c r="BB379" s="5">
        <f t="shared" si="254"/>
        <v>-38.703050819960126</v>
      </c>
      <c r="BC379" s="5">
        <f t="shared" si="255"/>
        <v>-312.28736997458458</v>
      </c>
      <c r="BD379" s="5">
        <f t="shared" si="282"/>
        <v>-132.28736997458458</v>
      </c>
      <c r="BE379" s="31"/>
      <c r="BF379" s="40">
        <f t="shared" si="283"/>
        <v>-39</v>
      </c>
      <c r="BG379" s="40">
        <f t="shared" si="284"/>
        <v>-312</v>
      </c>
      <c r="BH379" s="40">
        <f t="shared" si="285"/>
        <v>-132</v>
      </c>
      <c r="BL379" s="26">
        <f t="shared" si="248"/>
        <v>-8.5893887295637461E-2</v>
      </c>
      <c r="BM379" s="26">
        <f t="shared" si="249"/>
        <v>-8.0444357731879723</v>
      </c>
      <c r="BO379" s="238" t="str">
        <f t="shared" si="256"/>
        <v>562341.325190388i</v>
      </c>
      <c r="BP379" s="238" t="str">
        <f t="shared" si="257"/>
        <v>0.226599968097729-0.420811332161518i</v>
      </c>
      <c r="BQ379" s="238">
        <f t="shared" si="258"/>
        <v>-6.4124738722236021</v>
      </c>
      <c r="BR379" s="238">
        <f t="shared" si="259"/>
        <v>-61.698267806984987</v>
      </c>
    </row>
    <row r="380" spans="22:70" x14ac:dyDescent="0.3">
      <c r="V380" s="24">
        <v>4.76000000000003</v>
      </c>
      <c r="W380" s="32">
        <f t="shared" si="260"/>
        <v>575439.93733719713</v>
      </c>
      <c r="X380" s="25">
        <f t="shared" si="250"/>
        <v>31.048525809863797</v>
      </c>
      <c r="Y380" s="26">
        <f t="shared" si="261"/>
        <v>-55.933067990291228</v>
      </c>
      <c r="Z380" s="26">
        <f t="shared" si="262"/>
        <v>-89.908489818329357</v>
      </c>
      <c r="AA380" s="26">
        <f t="shared" si="263"/>
        <v>8.3249327228140029</v>
      </c>
      <c r="AB380" s="26">
        <f t="shared" si="264"/>
        <v>-67.45000767996288</v>
      </c>
      <c r="AC380" s="26">
        <f t="shared" si="265"/>
        <v>2.7391707436496753E-2</v>
      </c>
      <c r="AD380" s="26">
        <f t="shared" si="266"/>
        <v>4.5479087337350457</v>
      </c>
      <c r="AE380" s="26">
        <f t="shared" si="267"/>
        <v>-16.53221775017693</v>
      </c>
      <c r="AF380" s="26">
        <f t="shared" si="268"/>
        <v>-152.8105887645572</v>
      </c>
      <c r="AG380" s="26">
        <f t="shared" si="243"/>
        <v>63.934760580666506</v>
      </c>
      <c r="AH380" s="26">
        <f t="shared" si="269"/>
        <v>-125.18631868901477</v>
      </c>
      <c r="AI380" s="26">
        <f t="shared" si="270"/>
        <v>-89.999968463993383</v>
      </c>
      <c r="AJ380" s="26">
        <f t="shared" si="271"/>
        <v>57.184205585911656</v>
      </c>
      <c r="AK380" s="26">
        <f t="shared" si="272"/>
        <v>89.920765833902706</v>
      </c>
      <c r="AL380" s="27">
        <f t="shared" si="273"/>
        <v>-11.483722663598883</v>
      </c>
      <c r="AM380" s="26">
        <f t="shared" si="274"/>
        <v>-74.539641971160734</v>
      </c>
      <c r="AN380" s="26">
        <f t="shared" si="244"/>
        <v>-0.35083322479624024</v>
      </c>
      <c r="AO380" s="26">
        <f t="shared" si="245"/>
        <v>-16.175338173999702</v>
      </c>
      <c r="AP380" s="26">
        <f t="shared" si="251"/>
        <v>-15.90190841083173</v>
      </c>
      <c r="AQ380" s="26">
        <f t="shared" si="252"/>
        <v>-90.794182775251116</v>
      </c>
      <c r="AR380" s="25">
        <f t="shared" si="246"/>
        <v>18.562359853877492</v>
      </c>
      <c r="AS380" s="25">
        <f t="shared" si="247"/>
        <v>-26.946600306339011</v>
      </c>
      <c r="AT380" s="56">
        <f t="shared" si="253"/>
        <v>-32.434126161008663</v>
      </c>
      <c r="AU380" s="57">
        <f t="shared" si="275"/>
        <v>-243.60477153980833</v>
      </c>
      <c r="AV380" s="26">
        <f t="shared" si="276"/>
        <v>1.4380839504940286E-6</v>
      </c>
      <c r="AW380" s="26">
        <f t="shared" si="277"/>
        <v>3.2970276133532768E-2</v>
      </c>
      <c r="AX380" s="27">
        <f t="shared" si="278"/>
        <v>-1.4380839504022808E-6</v>
      </c>
      <c r="AY380" s="26">
        <f t="shared" si="279"/>
        <v>-3.2970276133532768E-2</v>
      </c>
      <c r="AZ380" s="28">
        <f t="shared" si="280"/>
        <v>9.1747855989507236E-17</v>
      </c>
      <c r="BA380" s="29">
        <f t="shared" si="281"/>
        <v>0</v>
      </c>
      <c r="BB380" s="5">
        <f t="shared" si="254"/>
        <v>-39.09162232907709</v>
      </c>
      <c r="BC380" s="5">
        <f t="shared" si="255"/>
        <v>-314.08851679889631</v>
      </c>
      <c r="BD380" s="5">
        <f t="shared" si="282"/>
        <v>-134.08851679889631</v>
      </c>
      <c r="BE380" s="31"/>
      <c r="BF380" s="40">
        <f t="shared" si="283"/>
        <v>-39</v>
      </c>
      <c r="BG380" s="40">
        <f t="shared" si="284"/>
        <v>-314</v>
      </c>
      <c r="BH380" s="40">
        <f t="shared" si="285"/>
        <v>-134</v>
      </c>
      <c r="BL380" s="26">
        <f t="shared" si="248"/>
        <v>-8.9900324727308828E-2</v>
      </c>
      <c r="BM380" s="26">
        <f t="shared" si="249"/>
        <v>-8.2292769894740534</v>
      </c>
      <c r="BO380" s="238" t="str">
        <f t="shared" si="256"/>
        <v>575439.937337197i</v>
      </c>
      <c r="BP380" s="238" t="str">
        <f t="shared" si="257"/>
        <v>0.218565868516369-0.415504019528157i</v>
      </c>
      <c r="BQ380" s="238">
        <f t="shared" si="258"/>
        <v>-6.5675958433411186</v>
      </c>
      <c r="BR380" s="238">
        <f t="shared" si="259"/>
        <v>-62.254468269613909</v>
      </c>
    </row>
    <row r="381" spans="22:70" x14ac:dyDescent="0.3">
      <c r="V381" s="24">
        <v>4.7700000000000298</v>
      </c>
      <c r="W381" s="30">
        <f t="shared" si="260"/>
        <v>588843.65535563009</v>
      </c>
      <c r="X381" s="25">
        <f t="shared" si="250"/>
        <v>31.048525809863797</v>
      </c>
      <c r="Y381" s="26">
        <f t="shared" si="261"/>
        <v>-56.133067491680528</v>
      </c>
      <c r="Z381" s="26">
        <f t="shared" si="262"/>
        <v>-89.910572840952668</v>
      </c>
      <c r="AA381" s="26">
        <f t="shared" si="263"/>
        <v>8.496091320597337</v>
      </c>
      <c r="AB381" s="26">
        <f t="shared" si="264"/>
        <v>-67.913461298219957</v>
      </c>
      <c r="AC381" s="26">
        <f t="shared" si="265"/>
        <v>2.8678385697783797E-2</v>
      </c>
      <c r="AD381" s="26">
        <f t="shared" si="266"/>
        <v>4.6533831680870561</v>
      </c>
      <c r="AE381" s="26">
        <f t="shared" si="267"/>
        <v>-16.55977197552161</v>
      </c>
      <c r="AF381" s="26">
        <f t="shared" si="268"/>
        <v>-153.17065097108556</v>
      </c>
      <c r="AG381" s="26">
        <f t="shared" si="243"/>
        <v>63.934760580666506</v>
      </c>
      <c r="AH381" s="26">
        <f t="shared" si="269"/>
        <v>-125.38631868901469</v>
      </c>
      <c r="AI381" s="26">
        <f t="shared" si="270"/>
        <v>-89.999969181840541</v>
      </c>
      <c r="AJ381" s="26">
        <f t="shared" si="271"/>
        <v>57.384205212104305</v>
      </c>
      <c r="AK381" s="26">
        <f t="shared" si="272"/>
        <v>89.922569421496803</v>
      </c>
      <c r="AL381" s="27">
        <f t="shared" si="273"/>
        <v>-11.669810601021535</v>
      </c>
      <c r="AM381" s="26">
        <f t="shared" si="274"/>
        <v>-74.875266430918998</v>
      </c>
      <c r="AN381" s="26">
        <f t="shared" si="244"/>
        <v>-0.36668829616094739</v>
      </c>
      <c r="AO381" s="26">
        <f t="shared" si="245"/>
        <v>-16.531758705602488</v>
      </c>
      <c r="AP381" s="26">
        <f t="shared" si="251"/>
        <v>-16.103851793426358</v>
      </c>
      <c r="AQ381" s="26">
        <f t="shared" si="252"/>
        <v>-91.484424896865221</v>
      </c>
      <c r="AR381" s="25">
        <f t="shared" si="246"/>
        <v>18.562359853877492</v>
      </c>
      <c r="AS381" s="25">
        <f t="shared" si="247"/>
        <v>-26.946600306339011</v>
      </c>
      <c r="AT381" s="56">
        <f t="shared" si="253"/>
        <v>-32.663623768947971</v>
      </c>
      <c r="AU381" s="57">
        <f t="shared" si="275"/>
        <v>-244.65507586795079</v>
      </c>
      <c r="AV381" s="26">
        <f t="shared" si="276"/>
        <v>1.5058587460817439E-6</v>
      </c>
      <c r="AW381" s="26">
        <f t="shared" si="277"/>
        <v>3.3738252345502193E-2</v>
      </c>
      <c r="AX381" s="27">
        <f t="shared" si="278"/>
        <v>-1.5058587458173144E-6</v>
      </c>
      <c r="AY381" s="26">
        <f t="shared" si="279"/>
        <v>-3.3738252345502193E-2</v>
      </c>
      <c r="AZ381" s="28">
        <f t="shared" si="280"/>
        <v>2.6442949833092606E-16</v>
      </c>
      <c r="BA381" s="29">
        <f t="shared" si="281"/>
        <v>0</v>
      </c>
      <c r="BB381" s="5">
        <f t="shared" si="254"/>
        <v>-39.482016034043411</v>
      </c>
      <c r="BC381" s="5">
        <f t="shared" si="255"/>
        <v>-315.87708514553384</v>
      </c>
      <c r="BD381" s="5">
        <f t="shared" si="282"/>
        <v>-135.87708514553384</v>
      </c>
      <c r="BE381" s="41"/>
      <c r="BF381" s="40">
        <f t="shared" si="283"/>
        <v>-39</v>
      </c>
      <c r="BG381" s="40">
        <f t="shared" si="284"/>
        <v>-316</v>
      </c>
      <c r="BH381" s="40">
        <f t="shared" si="285"/>
        <v>-136</v>
      </c>
      <c r="BL381" s="26">
        <f t="shared" si="248"/>
        <v>-9.4091622113944035E-2</v>
      </c>
      <c r="BM381" s="26">
        <f t="shared" si="249"/>
        <v>-8.4182452932952341</v>
      </c>
      <c r="BO381" s="238" t="str">
        <f t="shared" si="256"/>
        <v>588843.65535563i</v>
      </c>
      <c r="BP381" s="238" t="str">
        <f t="shared" si="257"/>
        <v>0.210735984647824-0.410114145892999i</v>
      </c>
      <c r="BQ381" s="238">
        <f t="shared" si="258"/>
        <v>-6.7243006429814969</v>
      </c>
      <c r="BR381" s="238">
        <f t="shared" si="259"/>
        <v>-62.803763984287805</v>
      </c>
    </row>
    <row r="382" spans="22:70" x14ac:dyDescent="0.3">
      <c r="V382" s="24">
        <v>4.7800000000000402</v>
      </c>
      <c r="W382" s="32">
        <f t="shared" si="260"/>
        <v>602559.58607441373</v>
      </c>
      <c r="X382" s="25">
        <f t="shared" si="250"/>
        <v>31.048525809863797</v>
      </c>
      <c r="Y382" s="26">
        <f t="shared" si="261"/>
        <v>-56.333067015511148</v>
      </c>
      <c r="Z382" s="26">
        <f t="shared" si="262"/>
        <v>-89.912608448420684</v>
      </c>
      <c r="AA382" s="26">
        <f t="shared" si="263"/>
        <v>8.6683680370957976</v>
      </c>
      <c r="AB382" s="26">
        <f t="shared" si="264"/>
        <v>-68.369324312184617</v>
      </c>
      <c r="AC382" s="26">
        <f t="shared" si="265"/>
        <v>3.0025294788136023E-2</v>
      </c>
      <c r="AD382" s="26">
        <f t="shared" si="266"/>
        <v>4.7612817003452932</v>
      </c>
      <c r="AE382" s="26">
        <f t="shared" si="267"/>
        <v>-16.586147873763419</v>
      </c>
      <c r="AF382" s="26">
        <f t="shared" si="268"/>
        <v>-153.52065106025998</v>
      </c>
      <c r="AG382" s="26">
        <f t="shared" si="243"/>
        <v>63.934760580666506</v>
      </c>
      <c r="AH382" s="26">
        <f t="shared" si="269"/>
        <v>-125.58631868901485</v>
      </c>
      <c r="AI382" s="26">
        <f t="shared" si="270"/>
        <v>-89.999969883347504</v>
      </c>
      <c r="AJ382" s="26">
        <f t="shared" si="271"/>
        <v>57.584204855121229</v>
      </c>
      <c r="AK382" s="26">
        <f t="shared" si="272"/>
        <v>89.924331954573262</v>
      </c>
      <c r="AL382" s="27">
        <f t="shared" si="273"/>
        <v>-11.856482952734765</v>
      </c>
      <c r="AM382" s="26">
        <f t="shared" si="274"/>
        <v>-75.204281275235644</v>
      </c>
      <c r="AN382" s="26">
        <f t="shared" si="244"/>
        <v>-0.38322878732866572</v>
      </c>
      <c r="AO382" s="26">
        <f t="shared" si="245"/>
        <v>-16.895123666091955</v>
      </c>
      <c r="AP382" s="26">
        <f t="shared" si="251"/>
        <v>-16.307064993290542</v>
      </c>
      <c r="AQ382" s="26">
        <f t="shared" si="252"/>
        <v>-92.175042870101834</v>
      </c>
      <c r="AR382" s="25">
        <f t="shared" si="246"/>
        <v>18.562359853877492</v>
      </c>
      <c r="AS382" s="25">
        <f t="shared" si="247"/>
        <v>-26.946600306339011</v>
      </c>
      <c r="AT382" s="56">
        <f t="shared" si="253"/>
        <v>-32.893212867053961</v>
      </c>
      <c r="AU382" s="57">
        <f t="shared" si="275"/>
        <v>-245.69569393036181</v>
      </c>
      <c r="AV382" s="26">
        <f t="shared" si="276"/>
        <v>1.5768276708568847E-6</v>
      </c>
      <c r="AW382" s="26">
        <f t="shared" si="277"/>
        <v>3.4524117008897751E-2</v>
      </c>
      <c r="AX382" s="27">
        <f t="shared" si="278"/>
        <v>-1.576827670707337E-6</v>
      </c>
      <c r="AY382" s="26">
        <f t="shared" si="279"/>
        <v>-3.4524117008897751E-2</v>
      </c>
      <c r="AZ382" s="28">
        <f t="shared" si="280"/>
        <v>1.4954769024424618E-16</v>
      </c>
      <c r="BA382" s="29">
        <f t="shared" si="281"/>
        <v>0</v>
      </c>
      <c r="BB382" s="5">
        <f t="shared" si="254"/>
        <v>-39.874236481651877</v>
      </c>
      <c r="BC382" s="5">
        <f t="shared" si="255"/>
        <v>-317.65317359903054</v>
      </c>
      <c r="BD382" s="5">
        <f t="shared" si="282"/>
        <v>-137.65317359903054</v>
      </c>
      <c r="BE382" s="31"/>
      <c r="BF382" s="40">
        <f t="shared" si="283"/>
        <v>-40</v>
      </c>
      <c r="BG382" s="40">
        <f t="shared" si="284"/>
        <v>-318</v>
      </c>
      <c r="BH382" s="40">
        <f t="shared" si="285"/>
        <v>-138</v>
      </c>
      <c r="BL382" s="26">
        <f t="shared" si="248"/>
        <v>-9.8476118185766834E-2</v>
      </c>
      <c r="BM382" s="26">
        <f t="shared" si="249"/>
        <v>-8.6114244254385426</v>
      </c>
      <c r="BO382" s="238" t="str">
        <f t="shared" si="256"/>
        <v>602559.586074414i</v>
      </c>
      <c r="BP382" s="238" t="str">
        <f t="shared" si="257"/>
        <v>0.203110613627849-0.404650483955231i</v>
      </c>
      <c r="BQ382" s="238">
        <f t="shared" si="258"/>
        <v>-6.8825474964121529</v>
      </c>
      <c r="BR382" s="238">
        <f t="shared" si="259"/>
        <v>-63.34605524323019</v>
      </c>
    </row>
    <row r="383" spans="22:70" x14ac:dyDescent="0.3">
      <c r="V383" s="24">
        <v>4.79000000000004</v>
      </c>
      <c r="W383" s="32">
        <f t="shared" si="260"/>
        <v>616595.00186153932</v>
      </c>
      <c r="X383" s="25">
        <f t="shared" si="250"/>
        <v>31.048525809863797</v>
      </c>
      <c r="Y383" s="26">
        <f t="shared" si="261"/>
        <v>-56.533066560772681</v>
      </c>
      <c r="Z383" s="26">
        <f t="shared" si="262"/>
        <v>-89.914597720018875</v>
      </c>
      <c r="AA383" s="26">
        <f t="shared" si="263"/>
        <v>8.8417262732165689</v>
      </c>
      <c r="AB383" s="26">
        <f t="shared" si="264"/>
        <v>-68.81760750741978</v>
      </c>
      <c r="AC383" s="26">
        <f t="shared" si="265"/>
        <v>3.1435234170533462E-2</v>
      </c>
      <c r="AD383" s="26">
        <f t="shared" si="266"/>
        <v>4.8716584768378324</v>
      </c>
      <c r="AE383" s="26">
        <f t="shared" si="267"/>
        <v>-16.611379243521782</v>
      </c>
      <c r="AF383" s="26">
        <f t="shared" si="268"/>
        <v>-153.86054675060083</v>
      </c>
      <c r="AG383" s="26">
        <f t="shared" si="243"/>
        <v>63.934760580666506</v>
      </c>
      <c r="AH383" s="26">
        <f t="shared" si="269"/>
        <v>-125.78631868901479</v>
      </c>
      <c r="AI383" s="26">
        <f t="shared" si="270"/>
        <v>-89.999970568886212</v>
      </c>
      <c r="AJ383" s="26">
        <f t="shared" si="271"/>
        <v>57.784204514204831</v>
      </c>
      <c r="AK383" s="26">
        <f t="shared" si="272"/>
        <v>89.926054367637136</v>
      </c>
      <c r="AL383" s="27">
        <f t="shared" si="273"/>
        <v>-12.043716853243174</v>
      </c>
      <c r="AM383" s="26">
        <f t="shared" si="274"/>
        <v>-75.526774122293986</v>
      </c>
      <c r="AN383" s="26">
        <f t="shared" si="244"/>
        <v>-0.40048155268523544</v>
      </c>
      <c r="AO383" s="26">
        <f t="shared" si="245"/>
        <v>-17.265508756763175</v>
      </c>
      <c r="AP383" s="26">
        <f t="shared" si="251"/>
        <v>-16.511552000071866</v>
      </c>
      <c r="AQ383" s="26">
        <f t="shared" si="252"/>
        <v>-92.866199080306245</v>
      </c>
      <c r="AR383" s="25">
        <f t="shared" si="246"/>
        <v>18.562359853877492</v>
      </c>
      <c r="AS383" s="25">
        <f t="shared" si="247"/>
        <v>-26.946600306339011</v>
      </c>
      <c r="AT383" s="56">
        <f t="shared" si="253"/>
        <v>-33.122931243593648</v>
      </c>
      <c r="AU383" s="57">
        <f t="shared" si="275"/>
        <v>-246.72674583090708</v>
      </c>
      <c r="AV383" s="26">
        <f t="shared" si="276"/>
        <v>1.6511412562300725E-6</v>
      </c>
      <c r="AW383" s="26">
        <f t="shared" si="277"/>
        <v>3.5328286798381119E-2</v>
      </c>
      <c r="AX383" s="27">
        <f t="shared" si="278"/>
        <v>-1.6511412566967853E-6</v>
      </c>
      <c r="AY383" s="26">
        <f t="shared" si="279"/>
        <v>-3.5328286798381119E-2</v>
      </c>
      <c r="AZ383" s="28">
        <f t="shared" si="280"/>
        <v>-4.6671282459651454E-16</v>
      </c>
      <c r="BA383" s="29">
        <f t="shared" si="281"/>
        <v>0</v>
      </c>
      <c r="BB383" s="5">
        <f t="shared" si="254"/>
        <v>-40.268289367488038</v>
      </c>
      <c r="BC383" s="5">
        <f t="shared" si="255"/>
        <v>-319.4168989032429</v>
      </c>
      <c r="BD383" s="5">
        <f t="shared" si="282"/>
        <v>-139.4168989032429</v>
      </c>
      <c r="BE383" s="31"/>
      <c r="BF383" s="40">
        <f t="shared" si="283"/>
        <v>-40</v>
      </c>
      <c r="BG383" s="40">
        <f t="shared" si="284"/>
        <v>-319</v>
      </c>
      <c r="BH383" s="40">
        <f t="shared" si="285"/>
        <v>-139</v>
      </c>
      <c r="BL383" s="26">
        <f t="shared" si="248"/>
        <v>-0.10306250984742385</v>
      </c>
      <c r="BM383" s="26">
        <f t="shared" si="249"/>
        <v>-8.8088992348203536</v>
      </c>
      <c r="BO383" s="238" t="str">
        <f t="shared" si="256"/>
        <v>616595.001861539i</v>
      </c>
      <c r="BP383" s="238" t="str">
        <f t="shared" si="257"/>
        <v>0.195689615106186-0.399121618783286i</v>
      </c>
      <c r="BQ383" s="238">
        <f t="shared" si="258"/>
        <v>-7.0422956140469601</v>
      </c>
      <c r="BR383" s="238">
        <f t="shared" si="259"/>
        <v>-63.88125383751543</v>
      </c>
    </row>
    <row r="384" spans="22:70" x14ac:dyDescent="0.3">
      <c r="V384" s="24">
        <v>4.8000000000000398</v>
      </c>
      <c r="W384" s="30">
        <f t="shared" si="260"/>
        <v>630957.34448025166</v>
      </c>
      <c r="X384" s="25">
        <f t="shared" si="250"/>
        <v>31.048525809863797</v>
      </c>
      <c r="Y384" s="26">
        <f t="shared" si="261"/>
        <v>-56.733066126500773</v>
      </c>
      <c r="Z384" s="26">
        <f t="shared" si="262"/>
        <v>-89.916541710466134</v>
      </c>
      <c r="AA384" s="26">
        <f t="shared" si="263"/>
        <v>9.0161301068763642</v>
      </c>
      <c r="AB384" s="26">
        <f t="shared" si="264"/>
        <v>-69.25832897656494</v>
      </c>
      <c r="AC384" s="26">
        <f t="shared" si="265"/>
        <v>3.2911131508396502E-2</v>
      </c>
      <c r="AD384" s="26">
        <f t="shared" si="266"/>
        <v>4.9845687419603335</v>
      </c>
      <c r="AE384" s="26">
        <f t="shared" si="267"/>
        <v>-16.635499078252217</v>
      </c>
      <c r="AF384" s="26">
        <f t="shared" si="268"/>
        <v>-154.19030194507073</v>
      </c>
      <c r="AG384" s="26">
        <f t="shared" si="243"/>
        <v>63.934760580666506</v>
      </c>
      <c r="AH384" s="26">
        <f t="shared" si="269"/>
        <v>-125.98631868901472</v>
      </c>
      <c r="AI384" s="26">
        <f t="shared" si="270"/>
        <v>-89.999971238820137</v>
      </c>
      <c r="AJ384" s="26">
        <f t="shared" si="271"/>
        <v>57.984204188632155</v>
      </c>
      <c r="AK384" s="26">
        <f t="shared" si="272"/>
        <v>89.927737573922144</v>
      </c>
      <c r="AL384" s="27">
        <f t="shared" si="273"/>
        <v>-12.2314901921104</v>
      </c>
      <c r="AM384" s="26">
        <f t="shared" si="274"/>
        <v>-75.842834193651569</v>
      </c>
      <c r="AN384" s="26">
        <f t="shared" si="244"/>
        <v>-0.41847425593814402</v>
      </c>
      <c r="AO384" s="26">
        <f t="shared" si="245"/>
        <v>-17.642986491338633</v>
      </c>
      <c r="AP384" s="26">
        <f t="shared" si="251"/>
        <v>-16.717318367764605</v>
      </c>
      <c r="AQ384" s="26">
        <f t="shared" si="252"/>
        <v>-93.558054349888195</v>
      </c>
      <c r="AR384" s="25">
        <f t="shared" si="246"/>
        <v>18.562359853877492</v>
      </c>
      <c r="AS384" s="25">
        <f t="shared" si="247"/>
        <v>-26.946600306339011</v>
      </c>
      <c r="AT384" s="56">
        <f t="shared" si="253"/>
        <v>-33.352817446016822</v>
      </c>
      <c r="AU384" s="57">
        <f t="shared" si="275"/>
        <v>-247.74835629495891</v>
      </c>
      <c r="AV384" s="26">
        <f t="shared" si="276"/>
        <v>1.7289571291231125E-6</v>
      </c>
      <c r="AW384" s="26">
        <f t="shared" si="277"/>
        <v>3.6151188094151868E-2</v>
      </c>
      <c r="AX384" s="27">
        <f t="shared" si="278"/>
        <v>-1.7289571290132538E-6</v>
      </c>
      <c r="AY384" s="26">
        <f t="shared" si="279"/>
        <v>-3.6151188094151868E-2</v>
      </c>
      <c r="AZ384" s="28">
        <f t="shared" si="280"/>
        <v>1.0985869095122506E-16</v>
      </c>
      <c r="BA384" s="29">
        <f t="shared" si="281"/>
        <v>0</v>
      </c>
      <c r="BB384" s="5">
        <f t="shared" si="254"/>
        <v>-40.66418158833438</v>
      </c>
      <c r="BC384" s="5">
        <f t="shared" si="255"/>
        <v>-321.16839474181484</v>
      </c>
      <c r="BD384" s="5">
        <f t="shared" si="282"/>
        <v>-141.16839474181484</v>
      </c>
      <c r="BE384" s="41"/>
      <c r="BF384" s="40">
        <f t="shared" si="283"/>
        <v>-41</v>
      </c>
      <c r="BG384" s="40">
        <f t="shared" si="284"/>
        <v>-321</v>
      </c>
      <c r="BH384" s="40">
        <f t="shared" si="285"/>
        <v>-141</v>
      </c>
      <c r="BL384" s="26">
        <f t="shared" si="248"/>
        <v>-0.107859865873071</v>
      </c>
      <c r="BM384" s="26">
        <f t="shared" si="249"/>
        <v>-9.0107556491820926</v>
      </c>
      <c r="BO384" s="238" t="str">
        <f t="shared" si="256"/>
        <v>630957.344480252i</v>
      </c>
      <c r="BP384" s="238" t="str">
        <f t="shared" si="257"/>
        <v>0.188472434557842-0.393535926697961i</v>
      </c>
      <c r="BQ384" s="238">
        <f t="shared" si="258"/>
        <v>-7.2035042764444865</v>
      </c>
      <c r="BR384" s="238">
        <f t="shared" si="259"/>
        <v>-64.409282797673811</v>
      </c>
    </row>
    <row r="385" spans="22:70" x14ac:dyDescent="0.3">
      <c r="V385" s="24">
        <v>4.8100000000000396</v>
      </c>
      <c r="W385" s="32">
        <f t="shared" si="260"/>
        <v>645654.22903471533</v>
      </c>
      <c r="X385" s="25">
        <f t="shared" si="250"/>
        <v>31.048525809863797</v>
      </c>
      <c r="Y385" s="26">
        <f t="shared" si="261"/>
        <v>-56.933065711774276</v>
      </c>
      <c r="Z385" s="26">
        <f t="shared" si="262"/>
        <v>-89.918441450474077</v>
      </c>
      <c r="AA385" s="26">
        <f t="shared" si="263"/>
        <v>9.1915443224102358</v>
      </c>
      <c r="AB385" s="26">
        <f t="shared" si="264"/>
        <v>-69.691513726814719</v>
      </c>
      <c r="AC385" s="26">
        <f t="shared" si="265"/>
        <v>3.4456048353220262E-2</v>
      </c>
      <c r="AD385" s="26">
        <f t="shared" si="266"/>
        <v>5.1000688524005735</v>
      </c>
      <c r="AE385" s="26">
        <f t="shared" si="267"/>
        <v>-16.658539531147021</v>
      </c>
      <c r="AF385" s="26">
        <f t="shared" si="268"/>
        <v>-154.50988632488821</v>
      </c>
      <c r="AG385" s="26">
        <f t="shared" si="243"/>
        <v>63.934760580666506</v>
      </c>
      <c r="AH385" s="26">
        <f t="shared" si="269"/>
        <v>-126.18631868901468</v>
      </c>
      <c r="AI385" s="26">
        <f t="shared" si="270"/>
        <v>-89.999971893504522</v>
      </c>
      <c r="AJ385" s="26">
        <f t="shared" si="271"/>
        <v>58.184203877712655</v>
      </c>
      <c r="AK385" s="26">
        <f t="shared" si="272"/>
        <v>89.929382465874937</v>
      </c>
      <c r="AL385" s="27">
        <f t="shared" si="273"/>
        <v>-12.419781600717377</v>
      </c>
      <c r="AM385" s="26">
        <f t="shared" si="274"/>
        <v>-76.15255209579928</v>
      </c>
      <c r="AN385" s="26">
        <f t="shared" si="244"/>
        <v>-0.43723537325688061</v>
      </c>
      <c r="AO385" s="26">
        <f t="shared" si="245"/>
        <v>-18.027625892012416</v>
      </c>
      <c r="AP385" s="26">
        <f t="shared" si="251"/>
        <v>-16.924371204609781</v>
      </c>
      <c r="AQ385" s="26">
        <f t="shared" si="252"/>
        <v>-94.250767415441288</v>
      </c>
      <c r="AR385" s="25">
        <f t="shared" si="246"/>
        <v>18.562359853877492</v>
      </c>
      <c r="AS385" s="25">
        <f t="shared" si="247"/>
        <v>-26.946600306339011</v>
      </c>
      <c r="AT385" s="56">
        <f t="shared" si="253"/>
        <v>-33.582910735756798</v>
      </c>
      <c r="AU385" s="57">
        <f t="shared" si="275"/>
        <v>-248.7606537403295</v>
      </c>
      <c r="AV385" s="26">
        <f t="shared" si="276"/>
        <v>1.8104403514112675E-6</v>
      </c>
      <c r="AW385" s="26">
        <f t="shared" si="277"/>
        <v>3.6993257208010666E-2</v>
      </c>
      <c r="AX385" s="27">
        <f t="shared" si="278"/>
        <v>-1.810440351717726E-6</v>
      </c>
      <c r="AY385" s="26">
        <f t="shared" si="279"/>
        <v>-3.6993257208010666E-2</v>
      </c>
      <c r="AZ385" s="28">
        <f t="shared" si="280"/>
        <v>-3.0645842614073718E-16</v>
      </c>
      <c r="BA385" s="29">
        <f t="shared" si="281"/>
        <v>0</v>
      </c>
      <c r="BB385" s="5">
        <f t="shared" si="254"/>
        <v>-41.061921291299143</v>
      </c>
      <c r="BC385" s="5">
        <f t="shared" si="255"/>
        <v>-322.90781049019853</v>
      </c>
      <c r="BD385" s="5">
        <f t="shared" si="282"/>
        <v>-142.90781049019853</v>
      </c>
      <c r="BE385" s="31"/>
      <c r="BF385" s="40">
        <f t="shared" si="283"/>
        <v>-41</v>
      </c>
      <c r="BG385" s="40">
        <f t="shared" si="284"/>
        <v>-323</v>
      </c>
      <c r="BH385" s="40">
        <f t="shared" si="285"/>
        <v>-143</v>
      </c>
      <c r="BL385" s="26">
        <f t="shared" si="248"/>
        <v>-0.11287764096416875</v>
      </c>
      <c r="BM385" s="26">
        <f t="shared" si="249"/>
        <v>-9.2170806417507301</v>
      </c>
      <c r="BO385" s="238" t="str">
        <f t="shared" si="256"/>
        <v>645654.229034715i</v>
      </c>
      <c r="BP385" s="238" t="str">
        <f t="shared" si="257"/>
        <v>0.181458127317857-0.387901556554204i</v>
      </c>
      <c r="BQ385" s="238">
        <f t="shared" si="258"/>
        <v>-7.3661329145781735</v>
      </c>
      <c r="BR385" s="238">
        <f t="shared" si="259"/>
        <v>-64.930076108118257</v>
      </c>
    </row>
    <row r="386" spans="22:70" x14ac:dyDescent="0.3">
      <c r="V386" s="24">
        <v>4.8200000000000403</v>
      </c>
      <c r="W386" s="32">
        <f t="shared" si="260"/>
        <v>660693.44800765836</v>
      </c>
      <c r="X386" s="25">
        <f t="shared" si="250"/>
        <v>31.048525809863797</v>
      </c>
      <c r="Y386" s="26">
        <f t="shared" si="261"/>
        <v>-57.133065315713537</v>
      </c>
      <c r="Z386" s="26">
        <f t="shared" si="262"/>
        <v>-89.920297947293264</v>
      </c>
      <c r="AA386" s="26">
        <f t="shared" si="263"/>
        <v>9.3679344359434609</v>
      </c>
      <c r="AB386" s="26">
        <f t="shared" si="264"/>
        <v>-70.117193290552336</v>
      </c>
      <c r="AC386" s="26">
        <f t="shared" si="265"/>
        <v>3.6073186066937601E-2</v>
      </c>
      <c r="AD386" s="26">
        <f t="shared" si="266"/>
        <v>5.2182162909209389</v>
      </c>
      <c r="AE386" s="26">
        <f t="shared" si="267"/>
        <v>-16.680531883839343</v>
      </c>
      <c r="AF386" s="26">
        <f t="shared" si="268"/>
        <v>-154.81927494692465</v>
      </c>
      <c r="AG386" s="26">
        <f t="shared" si="243"/>
        <v>63.934760580666506</v>
      </c>
      <c r="AH386" s="26">
        <f t="shared" si="269"/>
        <v>-126.38631868901464</v>
      </c>
      <c r="AI386" s="26">
        <f t="shared" si="270"/>
        <v>-89.999972533286467</v>
      </c>
      <c r="AJ386" s="26">
        <f t="shared" si="271"/>
        <v>58.384203580786824</v>
      </c>
      <c r="AK386" s="26">
        <f t="shared" si="272"/>
        <v>89.93098991562816</v>
      </c>
      <c r="AL386" s="27">
        <f t="shared" si="273"/>
        <v>-12.608570438181719</v>
      </c>
      <c r="AM386" s="26">
        <f t="shared" si="274"/>
        <v>-76.456019613412849</v>
      </c>
      <c r="AN386" s="26">
        <f t="shared" si="244"/>
        <v>-0.45679419429690626</v>
      </c>
      <c r="AO386" s="26">
        <f t="shared" si="245"/>
        <v>-18.41949217377773</v>
      </c>
      <c r="AP386" s="26">
        <f t="shared" si="251"/>
        <v>-17.13271916003994</v>
      </c>
      <c r="AQ386" s="26">
        <f t="shared" si="252"/>
        <v>-94.944494404848882</v>
      </c>
      <c r="AR386" s="25">
        <f t="shared" si="246"/>
        <v>18.562359853877492</v>
      </c>
      <c r="AS386" s="25">
        <f t="shared" si="247"/>
        <v>-26.946600306339011</v>
      </c>
      <c r="AT386" s="56">
        <f t="shared" si="253"/>
        <v>-33.813251043879283</v>
      </c>
      <c r="AU386" s="57">
        <f t="shared" si="275"/>
        <v>-249.76376935177353</v>
      </c>
      <c r="AV386" s="26">
        <f t="shared" si="276"/>
        <v>1.8957637574367804E-6</v>
      </c>
      <c r="AW386" s="26">
        <f t="shared" si="277"/>
        <v>3.7854940614691919E-2</v>
      </c>
      <c r="AX386" s="27">
        <f t="shared" si="278"/>
        <v>-1.8957637575056542E-6</v>
      </c>
      <c r="AY386" s="26">
        <f t="shared" si="279"/>
        <v>-3.7854940614691919E-2</v>
      </c>
      <c r="AZ386" s="28">
        <f t="shared" si="280"/>
        <v>-6.8873731248904856E-17</v>
      </c>
      <c r="BA386" s="29">
        <f t="shared" si="281"/>
        <v>0</v>
      </c>
      <c r="BB386" s="5">
        <f t="shared" si="254"/>
        <v>-41.461517919302551</v>
      </c>
      <c r="BC386" s="5">
        <f t="shared" si="255"/>
        <v>-324.63530994391101</v>
      </c>
      <c r="BD386" s="5">
        <f t="shared" si="282"/>
        <v>-144.63530994391101</v>
      </c>
      <c r="BE386" s="31"/>
      <c r="BF386" s="40">
        <f t="shared" si="283"/>
        <v>-41</v>
      </c>
      <c r="BG386" s="40">
        <f t="shared" si="284"/>
        <v>-325</v>
      </c>
      <c r="BH386" s="40">
        <f t="shared" si="285"/>
        <v>-145</v>
      </c>
      <c r="BL386" s="26">
        <f t="shared" si="248"/>
        <v>-0.11812569016340242</v>
      </c>
      <c r="BM386" s="26">
        <f t="shared" si="249"/>
        <v>-9.4279621935996545</v>
      </c>
      <c r="BO386" s="238" t="str">
        <f t="shared" si="256"/>
        <v>660693.448007658i</v>
      </c>
      <c r="BP386" s="238" t="str">
        <f t="shared" si="257"/>
        <v>0.17464538311181-0.382226413383919i</v>
      </c>
      <c r="BQ386" s="238">
        <f t="shared" si="258"/>
        <v>-7.5301411852598665</v>
      </c>
      <c r="BR386" s="238">
        <f t="shared" si="259"/>
        <v>-65.443578398537824</v>
      </c>
    </row>
    <row r="387" spans="22:70" x14ac:dyDescent="0.3">
      <c r="V387" s="24">
        <v>4.83000000000004</v>
      </c>
      <c r="W387" s="30">
        <f t="shared" si="260"/>
        <v>676082.97539204429</v>
      </c>
      <c r="X387" s="25">
        <f t="shared" si="250"/>
        <v>31.048525809863797</v>
      </c>
      <c r="Y387" s="26">
        <f t="shared" si="261"/>
        <v>-57.33306493747839</v>
      </c>
      <c r="Z387" s="26">
        <f t="shared" si="262"/>
        <v>-89.922112185247258</v>
      </c>
      <c r="AA387" s="26">
        <f t="shared" si="263"/>
        <v>9.5452667169166698</v>
      </c>
      <c r="AB387" s="26">
        <f t="shared" si="264"/>
        <v>-70.535405340653369</v>
      </c>
      <c r="AC387" s="26">
        <f t="shared" si="265"/>
        <v>3.7765891987023133E-2</v>
      </c>
      <c r="AD387" s="26">
        <f t="shared" si="266"/>
        <v>5.3390696796370385</v>
      </c>
      <c r="AE387" s="26">
        <f t="shared" si="267"/>
        <v>-16.7015065187109</v>
      </c>
      <c r="AF387" s="26">
        <f t="shared" si="268"/>
        <v>-155.11844784626359</v>
      </c>
      <c r="AG387" s="26">
        <f t="shared" si="243"/>
        <v>63.934760580666506</v>
      </c>
      <c r="AH387" s="26">
        <f t="shared" si="269"/>
        <v>-126.58631868901459</v>
      </c>
      <c r="AI387" s="26">
        <f t="shared" si="270"/>
        <v>-89.999973158505199</v>
      </c>
      <c r="AJ387" s="26">
        <f t="shared" si="271"/>
        <v>58.584203297224811</v>
      </c>
      <c r="AK387" s="26">
        <f t="shared" si="272"/>
        <v>89.932560775462761</v>
      </c>
      <c r="AL387" s="27">
        <f t="shared" si="273"/>
        <v>-12.797836776557949</v>
      </c>
      <c r="AM387" s="26">
        <f t="shared" si="274"/>
        <v>-76.753329514050165</v>
      </c>
      <c r="AN387" s="26">
        <f t="shared" si="244"/>
        <v>-0.47718082091533004</v>
      </c>
      <c r="AO387" s="26">
        <f t="shared" si="245"/>
        <v>-18.818646417386301</v>
      </c>
      <c r="AP387" s="26">
        <f t="shared" si="251"/>
        <v>-17.342372408596553</v>
      </c>
      <c r="AQ387" s="26">
        <f t="shared" si="252"/>
        <v>-95.639388314478907</v>
      </c>
      <c r="AR387" s="25">
        <f t="shared" si="246"/>
        <v>18.562359853877492</v>
      </c>
      <c r="AS387" s="25">
        <f t="shared" si="247"/>
        <v>-26.946600306339011</v>
      </c>
      <c r="AT387" s="56">
        <f t="shared" si="253"/>
        <v>-34.043878927307453</v>
      </c>
      <c r="AU387" s="57">
        <f t="shared" si="275"/>
        <v>-250.7578361607425</v>
      </c>
      <c r="AV387" s="26">
        <f t="shared" si="276"/>
        <v>1.9851083300953892E-6</v>
      </c>
      <c r="AW387" s="26">
        <f t="shared" si="277"/>
        <v>3.8736695188583324E-2</v>
      </c>
      <c r="AX387" s="27">
        <f t="shared" si="278"/>
        <v>-1.9851083305461628E-6</v>
      </c>
      <c r="AY387" s="26">
        <f t="shared" si="279"/>
        <v>-3.8736695188583324E-2</v>
      </c>
      <c r="AZ387" s="28">
        <f t="shared" si="280"/>
        <v>-4.5077357035331993E-16</v>
      </c>
      <c r="BA387" s="29">
        <f t="shared" si="281"/>
        <v>0</v>
      </c>
      <c r="BB387" s="5">
        <f t="shared" si="254"/>
        <v>-41.862982252561032</v>
      </c>
      <c r="BC387" s="5">
        <f t="shared" si="255"/>
        <v>-326.35107002749953</v>
      </c>
      <c r="BD387" s="5">
        <f t="shared" si="282"/>
        <v>-146.35107002749953</v>
      </c>
      <c r="BE387" s="41"/>
      <c r="BF387" s="40">
        <f t="shared" si="283"/>
        <v>-42</v>
      </c>
      <c r="BG387" s="40">
        <f t="shared" si="284"/>
        <v>-326</v>
      </c>
      <c r="BH387" s="40">
        <f t="shared" si="285"/>
        <v>-146</v>
      </c>
      <c r="BL387" s="26">
        <f t="shared" si="248"/>
        <v>-0.12361428361575973</v>
      </c>
      <c r="BM387" s="26">
        <f t="shared" si="249"/>
        <v>-9.6434892514299051</v>
      </c>
      <c r="BO387" s="238" t="str">
        <f t="shared" si="256"/>
        <v>676082.975392044i</v>
      </c>
      <c r="BP387" s="238" t="str">
        <f t="shared" si="257"/>
        <v>0.168032550868749-0.376518144342777i</v>
      </c>
      <c r="BQ387" s="238">
        <f t="shared" si="258"/>
        <v>-7.6954890416378188</v>
      </c>
      <c r="BR387" s="238">
        <f t="shared" si="259"/>
        <v>-65.949744615327148</v>
      </c>
    </row>
    <row r="388" spans="22:70" x14ac:dyDescent="0.3">
      <c r="V388" s="24">
        <v>4.8400000000000398</v>
      </c>
      <c r="W388" s="32">
        <f t="shared" si="260"/>
        <v>691830.97091900045</v>
      </c>
      <c r="X388" s="25">
        <f t="shared" si="250"/>
        <v>31.048525809863797</v>
      </c>
      <c r="Y388" s="26">
        <f t="shared" si="261"/>
        <v>-57.533064576266611</v>
      </c>
      <c r="Z388" s="26">
        <f t="shared" si="262"/>
        <v>-89.92388512625449</v>
      </c>
      <c r="AA388" s="26">
        <f t="shared" si="263"/>
        <v>9.7235082059631974</v>
      </c>
      <c r="AB388" s="26">
        <f t="shared" si="264"/>
        <v>-70.94619331181687</v>
      </c>
      <c r="AC388" s="26">
        <f t="shared" si="265"/>
        <v>3.9537665842381123E-2</v>
      </c>
      <c r="AD388" s="26">
        <f t="shared" si="266"/>
        <v>5.4626887927270271</v>
      </c>
      <c r="AE388" s="26">
        <f t="shared" si="267"/>
        <v>-16.721492894597233</v>
      </c>
      <c r="AF388" s="26">
        <f t="shared" si="268"/>
        <v>-155.40738964534432</v>
      </c>
      <c r="AG388" s="26">
        <f t="shared" ref="AG388:AG451" si="286">DC_gain_comp</f>
        <v>63.934760580666506</v>
      </c>
      <c r="AH388" s="26">
        <f t="shared" si="269"/>
        <v>-126.78631868901455</v>
      </c>
      <c r="AI388" s="26">
        <f t="shared" si="270"/>
        <v>-89.999973769492229</v>
      </c>
      <c r="AJ388" s="26">
        <f t="shared" si="271"/>
        <v>58.784203026425182</v>
      </c>
      <c r="AK388" s="26">
        <f t="shared" si="272"/>
        <v>89.934095878260024</v>
      </c>
      <c r="AL388" s="27">
        <f t="shared" si="273"/>
        <v>-12.987561385431711</v>
      </c>
      <c r="AM388" s="26">
        <f t="shared" si="274"/>
        <v>-77.044575364019536</v>
      </c>
      <c r="AN388" s="26">
        <f t="shared" ref="AN388:AN451" si="287">20*LOG(1/SQRT((W388/fp3p)^2+1))</f>
        <v>-0.49842616338120993</v>
      </c>
      <c r="AO388" s="26">
        <f t="shared" ref="AO388:AO451" si="288">-180/PI()*ATAN(W388/fp3p)</f>
        <v>-19.225145231397544</v>
      </c>
      <c r="AP388" s="26">
        <f t="shared" si="251"/>
        <v>-17.553342630735784</v>
      </c>
      <c r="AQ388" s="26">
        <f t="shared" si="252"/>
        <v>-96.335598486649289</v>
      </c>
      <c r="AR388" s="25">
        <f t="shared" ref="AR388:AR451" si="289">-20*LOG(GmPS*Rsns)</f>
        <v>18.562359853877492</v>
      </c>
      <c r="AS388" s="25">
        <f t="shared" ref="AS388:AS451" si="290">20*LOG(Vref/Vout)</f>
        <v>-26.946600306339011</v>
      </c>
      <c r="AT388" s="56">
        <f t="shared" si="253"/>
        <v>-34.274835525333017</v>
      </c>
      <c r="AU388" s="57">
        <f t="shared" si="275"/>
        <v>-251.74298813199363</v>
      </c>
      <c r="AV388" s="26">
        <f t="shared" si="276"/>
        <v>2.0786635827086929E-6</v>
      </c>
      <c r="AW388" s="26">
        <f t="shared" si="277"/>
        <v>3.9638988445959956E-2</v>
      </c>
      <c r="AX388" s="27">
        <f t="shared" si="278"/>
        <v>-2.0786635825710725E-6</v>
      </c>
      <c r="AY388" s="26">
        <f t="shared" si="279"/>
        <v>-3.9638988445959956E-2</v>
      </c>
      <c r="AZ388" s="28">
        <f t="shared" si="280"/>
        <v>1.3762040755572157E-16</v>
      </c>
      <c r="BA388" s="29">
        <f t="shared" si="281"/>
        <v>0</v>
      </c>
      <c r="BB388" s="5">
        <f t="shared" si="254"/>
        <v>-42.266326445732126</v>
      </c>
      <c r="BC388" s="5">
        <f t="shared" si="255"/>
        <v>-328.05527948851477</v>
      </c>
      <c r="BD388" s="5">
        <f t="shared" si="282"/>
        <v>-148.05527948851477</v>
      </c>
      <c r="BE388" s="31"/>
      <c r="BF388" s="40">
        <f t="shared" si="283"/>
        <v>-42</v>
      </c>
      <c r="BG388" s="40">
        <f t="shared" si="284"/>
        <v>-328</v>
      </c>
      <c r="BH388" s="40">
        <f t="shared" si="285"/>
        <v>-148</v>
      </c>
      <c r="BL388" s="26">
        <f t="shared" ref="BL388:BL451" si="291">20*LOG(1/SQRT((W388/fp_comp2p)^2+1))</f>
        <v>-0.1293541216655914</v>
      </c>
      <c r="BM388" s="26">
        <f t="shared" ref="BM388:BM451" si="292">-180/PI()*ATAN(W388/fp_comp2p)</f>
        <v>-9.8637516804820287</v>
      </c>
      <c r="BO388" s="238" t="str">
        <f t="shared" si="256"/>
        <v>691830.970919i</v>
      </c>
      <c r="BP388" s="238" t="str">
        <f t="shared" si="257"/>
        <v>0.161617663618645-0.370784126886969i</v>
      </c>
      <c r="BQ388" s="238">
        <f t="shared" si="258"/>
        <v>-7.8621367987335136</v>
      </c>
      <c r="BR388" s="238">
        <f t="shared" si="259"/>
        <v>-66.448539676039076</v>
      </c>
    </row>
    <row r="389" spans="22:70" x14ac:dyDescent="0.3">
      <c r="V389" s="24">
        <v>4.8500000000000396</v>
      </c>
      <c r="W389" s="32">
        <f t="shared" si="260"/>
        <v>707945.78438420314</v>
      </c>
      <c r="X389" s="25">
        <f t="shared" ref="X389:X452" si="293">DC_gain_power</f>
        <v>31.048525809863797</v>
      </c>
      <c r="Y389" s="26">
        <f t="shared" si="261"/>
        <v>-57.733064231312021</v>
      </c>
      <c r="Z389" s="26">
        <f t="shared" si="262"/>
        <v>-89.925617710338173</v>
      </c>
      <c r="AA389" s="26">
        <f t="shared" si="263"/>
        <v>9.902626729341554</v>
      </c>
      <c r="AB389" s="26">
        <f t="shared" si="264"/>
        <v>-71.349606029123009</v>
      </c>
      <c r="AC389" s="26">
        <f t="shared" si="265"/>
        <v>4.1392166428187563E-2</v>
      </c>
      <c r="AD389" s="26">
        <f t="shared" si="266"/>
        <v>5.5891345685008709</v>
      </c>
      <c r="AE389" s="26">
        <f t="shared" si="267"/>
        <v>-16.740519525678479</v>
      </c>
      <c r="AF389" s="26">
        <f t="shared" si="268"/>
        <v>-155.68608917096032</v>
      </c>
      <c r="AG389" s="26">
        <f t="shared" si="286"/>
        <v>63.934760580666506</v>
      </c>
      <c r="AH389" s="26">
        <f t="shared" si="269"/>
        <v>-126.9863186890145</v>
      </c>
      <c r="AI389" s="26">
        <f t="shared" si="270"/>
        <v>-89.999974366571465</v>
      </c>
      <c r="AJ389" s="26">
        <f t="shared" si="271"/>
        <v>58.984202767813542</v>
      </c>
      <c r="AK389" s="26">
        <f t="shared" si="272"/>
        <v>89.935596037942929</v>
      </c>
      <c r="AL389" s="27">
        <f t="shared" si="273"/>
        <v>-13.177725716012096</v>
      </c>
      <c r="AM389" s="26">
        <f t="shared" si="274"/>
        <v>-77.329851355115011</v>
      </c>
      <c r="AN389" s="26">
        <f t="shared" si="287"/>
        <v>-0.5205619338788201</v>
      </c>
      <c r="AO389" s="26">
        <f t="shared" si="288"/>
        <v>-19.639040403887787</v>
      </c>
      <c r="AP389" s="26">
        <f t="shared" ref="AP389:AP452" si="294">AG389+AH389+AJ389+AL389+AN389</f>
        <v>-17.765642990425366</v>
      </c>
      <c r="AQ389" s="26">
        <f t="shared" ref="AQ389:AQ452" si="295">AI389+AK389+AM389+AO389</f>
        <v>-97.033270087631337</v>
      </c>
      <c r="AR389" s="25">
        <f t="shared" si="289"/>
        <v>18.562359853877492</v>
      </c>
      <c r="AS389" s="25">
        <f t="shared" si="290"/>
        <v>-26.946600306339011</v>
      </c>
      <c r="AT389" s="56">
        <f t="shared" ref="AT389:AT452" si="296">AE389+AP389</f>
        <v>-34.506162516103842</v>
      </c>
      <c r="AU389" s="57">
        <f t="shared" si="275"/>
        <v>-252.71935925859165</v>
      </c>
      <c r="AV389" s="26">
        <f t="shared" si="276"/>
        <v>2.1766279543969739E-6</v>
      </c>
      <c r="AW389" s="26">
        <f t="shared" si="277"/>
        <v>4.0562298792858886E-2</v>
      </c>
      <c r="AX389" s="27">
        <f t="shared" si="278"/>
        <v>-2.1766279540365622E-6</v>
      </c>
      <c r="AY389" s="26">
        <f t="shared" si="279"/>
        <v>-4.0562298792858886E-2</v>
      </c>
      <c r="AZ389" s="28">
        <f t="shared" si="280"/>
        <v>3.6041167202375754E-16</v>
      </c>
      <c r="BA389" s="29">
        <f t="shared" si="281"/>
        <v>0</v>
      </c>
      <c r="BB389" s="5">
        <f t="shared" ref="BB389:BB452" si="297">AT389+AZ389+BL389+BQ389</f>
        <v>-42.67156406039841</v>
      </c>
      <c r="BC389" s="5">
        <f t="shared" ref="BC389:BC452" si="298">AU389+BA389+BM389+BR389</f>
        <v>-329.74813758060651</v>
      </c>
      <c r="BD389" s="5">
        <f t="shared" si="282"/>
        <v>-149.74813758060651</v>
      </c>
      <c r="BE389" s="31"/>
      <c r="BF389" s="40">
        <f t="shared" si="283"/>
        <v>-43</v>
      </c>
      <c r="BG389" s="40">
        <f t="shared" si="284"/>
        <v>-330</v>
      </c>
      <c r="BH389" s="40">
        <f t="shared" si="285"/>
        <v>-150</v>
      </c>
      <c r="BL389" s="26">
        <f t="shared" si="291"/>
        <v>-0.13535635027574666</v>
      </c>
      <c r="BM389" s="26">
        <f t="shared" si="292"/>
        <v>-10.088840212276514</v>
      </c>
      <c r="BO389" s="238" t="str">
        <f t="shared" ref="BO389:BO452" si="299">COMPLEX(0,W389)</f>
        <v>707945.784384203i</v>
      </c>
      <c r="BP389" s="238" t="str">
        <f t="shared" ref="BP389:BP452" si="300">IMDIV(1,IMSUM(1,IMPRODUCT($BO$1,BO389),IMPRODUCT(IMPOWER(BO389,2),$BN$1)))</f>
        <v>0.155398463292895-0.365031459091402i</v>
      </c>
      <c r="BQ389" s="238">
        <f t="shared" ref="BQ389:BQ452" si="301">20*LOG(IMABS(BP389))</f>
        <v>-8.0300451940188147</v>
      </c>
      <c r="BR389" s="238">
        <f t="shared" ref="BR389:BR452" si="302">IMARGUMENT(BP389)*180/PI()</f>
        <v>-66.939938109738378</v>
      </c>
    </row>
    <row r="390" spans="22:70" x14ac:dyDescent="0.3">
      <c r="V390" s="24">
        <v>4.8600000000000403</v>
      </c>
      <c r="W390" s="30">
        <f t="shared" si="260"/>
        <v>724435.96007505804</v>
      </c>
      <c r="X390" s="25">
        <f t="shared" si="293"/>
        <v>31.048525809863797</v>
      </c>
      <c r="Y390" s="26">
        <f t="shared" si="261"/>
        <v>-57.933063901882932</v>
      </c>
      <c r="Z390" s="26">
        <f t="shared" si="262"/>
        <v>-89.927310856124635</v>
      </c>
      <c r="AA390" s="26">
        <f t="shared" si="263"/>
        <v>10.082590910129634</v>
      </c>
      <c r="AB390" s="26">
        <f t="shared" si="264"/>
        <v>-71.74569734486721</v>
      </c>
      <c r="AC390" s="26">
        <f t="shared" si="265"/>
        <v>4.3333218547892759E-2</v>
      </c>
      <c r="AD390" s="26">
        <f t="shared" si="266"/>
        <v>5.718469120754353</v>
      </c>
      <c r="AE390" s="26">
        <f t="shared" si="267"/>
        <v>-16.75861396334161</v>
      </c>
      <c r="AF390" s="26">
        <f t="shared" si="268"/>
        <v>-155.95453908023748</v>
      </c>
      <c r="AG390" s="26">
        <f t="shared" si="286"/>
        <v>63.934760580666506</v>
      </c>
      <c r="AH390" s="26">
        <f t="shared" si="269"/>
        <v>-127.18631868901447</v>
      </c>
      <c r="AI390" s="26">
        <f t="shared" si="270"/>
        <v>-89.999974950059539</v>
      </c>
      <c r="AJ390" s="26">
        <f t="shared" si="271"/>
        <v>59.184202520841332</v>
      </c>
      <c r="AK390" s="26">
        <f t="shared" si="272"/>
        <v>89.937062049907766</v>
      </c>
      <c r="AL390" s="27">
        <f t="shared" si="273"/>
        <v>-13.368311884819468</v>
      </c>
      <c r="AM390" s="26">
        <f t="shared" si="274"/>
        <v>-77.609252141896064</v>
      </c>
      <c r="AN390" s="26">
        <f t="shared" si="287"/>
        <v>-0.5436206370991965</v>
      </c>
      <c r="AO390" s="26">
        <f t="shared" si="288"/>
        <v>-20.060378544515132</v>
      </c>
      <c r="AP390" s="26">
        <f t="shared" si="294"/>
        <v>-17.979288109425298</v>
      </c>
      <c r="AQ390" s="26">
        <f t="shared" si="295"/>
        <v>-97.732543586562969</v>
      </c>
      <c r="AR390" s="25">
        <f t="shared" si="289"/>
        <v>18.562359853877492</v>
      </c>
      <c r="AS390" s="25">
        <f t="shared" si="290"/>
        <v>-26.946600306339011</v>
      </c>
      <c r="AT390" s="56">
        <f t="shared" si="296"/>
        <v>-34.737902072766907</v>
      </c>
      <c r="AU390" s="57">
        <f t="shared" si="275"/>
        <v>-253.68708266680045</v>
      </c>
      <c r="AV390" s="26">
        <f t="shared" si="276"/>
        <v>2.279209242096325E-6</v>
      </c>
      <c r="AW390" s="26">
        <f t="shared" si="277"/>
        <v>4.1507115778728315E-2</v>
      </c>
      <c r="AX390" s="27">
        <f t="shared" si="278"/>
        <v>-2.2792092422861455E-6</v>
      </c>
      <c r="AY390" s="26">
        <f t="shared" si="279"/>
        <v>-4.1507115778728315E-2</v>
      </c>
      <c r="AZ390" s="28">
        <f t="shared" si="280"/>
        <v>-1.8982050699616233E-16</v>
      </c>
      <c r="BA390" s="29">
        <f t="shared" si="281"/>
        <v>0</v>
      </c>
      <c r="BB390" s="5">
        <f t="shared" si="297"/>
        <v>-43.078710092588018</v>
      </c>
      <c r="BC390" s="5">
        <f t="shared" si="298"/>
        <v>-331.42985273968441</v>
      </c>
      <c r="BD390" s="5">
        <f t="shared" si="282"/>
        <v>-151.42985273968441</v>
      </c>
      <c r="BE390" s="41"/>
      <c r="BF390" s="40">
        <f t="shared" si="283"/>
        <v>-43</v>
      </c>
      <c r="BG390" s="40">
        <f t="shared" si="284"/>
        <v>-331</v>
      </c>
      <c r="BH390" s="40">
        <f t="shared" si="285"/>
        <v>-151</v>
      </c>
      <c r="BL390" s="26">
        <f t="shared" si="291"/>
        <v>-0.14163257675220298</v>
      </c>
      <c r="BM390" s="26">
        <f t="shared" si="292"/>
        <v>-10.318846386870915</v>
      </c>
      <c r="BO390" s="238" t="str">
        <f t="shared" si="299"/>
        <v>724435.960075058i</v>
      </c>
      <c r="BP390" s="238" t="str">
        <f t="shared" si="300"/>
        <v>0.149372425263329-0.359266952008892i</v>
      </c>
      <c r="BQ390" s="238">
        <f t="shared" si="301"/>
        <v>-8.1991754430689099</v>
      </c>
      <c r="BR390" s="238">
        <f t="shared" si="302"/>
        <v>-67.42392368601304</v>
      </c>
    </row>
    <row r="391" spans="22:70" x14ac:dyDescent="0.3">
      <c r="V391" s="24">
        <v>4.8700000000000401</v>
      </c>
      <c r="W391" s="32">
        <f t="shared" si="260"/>
        <v>741310.24130098708</v>
      </c>
      <c r="X391" s="25">
        <f t="shared" si="293"/>
        <v>31.048525809863797</v>
      </c>
      <c r="Y391" s="26">
        <f t="shared" si="261"/>
        <v>-58.13306358728056</v>
      </c>
      <c r="Z391" s="26">
        <f t="shared" si="262"/>
        <v>-89.92896546133035</v>
      </c>
      <c r="AA391" s="26">
        <f t="shared" si="263"/>
        <v>10.263370176387152</v>
      </c>
      <c r="AB391" s="26">
        <f t="shared" si="264"/>
        <v>-72.134525784575899</v>
      </c>
      <c r="AC391" s="26">
        <f t="shared" si="265"/>
        <v>4.5364820230590353E-2</v>
      </c>
      <c r="AD391" s="26">
        <f t="shared" si="266"/>
        <v>5.8507557493266127</v>
      </c>
      <c r="AE391" s="26">
        <f t="shared" si="267"/>
        <v>-16.775802780799019</v>
      </c>
      <c r="AF391" s="26">
        <f t="shared" si="268"/>
        <v>-156.21273549657963</v>
      </c>
      <c r="AG391" s="26">
        <f t="shared" si="286"/>
        <v>63.934760580666506</v>
      </c>
      <c r="AH391" s="26">
        <f t="shared" si="269"/>
        <v>-127.38631868901443</v>
      </c>
      <c r="AI391" s="26">
        <f t="shared" si="270"/>
        <v>-89.999975520265792</v>
      </c>
      <c r="AJ391" s="26">
        <f t="shared" si="271"/>
        <v>59.384202284984681</v>
      </c>
      <c r="AK391" s="26">
        <f t="shared" si="272"/>
        <v>89.938494691445797</v>
      </c>
      <c r="AL391" s="27">
        <f t="shared" si="273"/>
        <v>-13.55930265705755</v>
      </c>
      <c r="AM391" s="26">
        <f t="shared" si="274"/>
        <v>-77.882872689169233</v>
      </c>
      <c r="AN391" s="26">
        <f t="shared" si="287"/>
        <v>-0.56763555771332319</v>
      </c>
      <c r="AO391" s="26">
        <f t="shared" si="288"/>
        <v>-20.489200717764803</v>
      </c>
      <c r="AP391" s="26">
        <f t="shared" si="294"/>
        <v>-18.194294038134117</v>
      </c>
      <c r="AQ391" s="26">
        <f t="shared" si="295"/>
        <v>-98.433554235754031</v>
      </c>
      <c r="AR391" s="25">
        <f t="shared" si="289"/>
        <v>18.562359853877492</v>
      </c>
      <c r="AS391" s="25">
        <f t="shared" si="290"/>
        <v>-26.946600306339011</v>
      </c>
      <c r="AT391" s="56">
        <f t="shared" si="296"/>
        <v>-34.970096818933136</v>
      </c>
      <c r="AU391" s="57">
        <f t="shared" si="275"/>
        <v>-254.64628973233366</v>
      </c>
      <c r="AV391" s="26">
        <f t="shared" si="276"/>
        <v>2.3866250345042812E-6</v>
      </c>
      <c r="AW391" s="26">
        <f t="shared" si="277"/>
        <v>4.2473940355983585E-2</v>
      </c>
      <c r="AX391" s="27">
        <f t="shared" si="278"/>
        <v>-2.386625034535427E-6</v>
      </c>
      <c r="AY391" s="26">
        <f t="shared" si="279"/>
        <v>-4.2473940355983585E-2</v>
      </c>
      <c r="AZ391" s="28">
        <f t="shared" si="280"/>
        <v>-3.1145824987014251E-17</v>
      </c>
      <c r="BA391" s="29">
        <f t="shared" si="281"/>
        <v>0</v>
      </c>
      <c r="BB391" s="5">
        <f t="shared" si="297"/>
        <v>-43.487780995046847</v>
      </c>
      <c r="BC391" s="5">
        <f t="shared" si="298"/>
        <v>-333.10064125690047</v>
      </c>
      <c r="BD391" s="5">
        <f t="shared" si="282"/>
        <v>-153.10064125690047</v>
      </c>
      <c r="BE391" s="31"/>
      <c r="BF391" s="40">
        <f t="shared" si="283"/>
        <v>-43</v>
      </c>
      <c r="BG391" s="40">
        <f t="shared" si="284"/>
        <v>-333</v>
      </c>
      <c r="BH391" s="40">
        <f t="shared" si="285"/>
        <v>-153</v>
      </c>
      <c r="BL391" s="26">
        <f t="shared" si="291"/>
        <v>-0.1481948857543543</v>
      </c>
      <c r="BM391" s="26">
        <f t="shared" si="292"/>
        <v>-10.553862489310051</v>
      </c>
      <c r="BO391" s="238" t="str">
        <f t="shared" si="299"/>
        <v>741310.241300987i</v>
      </c>
      <c r="BP391" s="238" t="str">
        <f t="shared" si="300"/>
        <v>0.143536782472362-0.353497123960205i</v>
      </c>
      <c r="BQ391" s="238">
        <f t="shared" si="301"/>
        <v>-8.3694892903593558</v>
      </c>
      <c r="BR391" s="238">
        <f t="shared" si="302"/>
        <v>-67.900489035256783</v>
      </c>
    </row>
    <row r="392" spans="22:70" x14ac:dyDescent="0.3">
      <c r="V392" s="24">
        <v>4.8800000000000399</v>
      </c>
      <c r="W392" s="32">
        <f t="shared" si="260"/>
        <v>758577.57502925477</v>
      </c>
      <c r="X392" s="25">
        <f t="shared" si="293"/>
        <v>31.048525809863797</v>
      </c>
      <c r="Y392" s="26">
        <f t="shared" si="261"/>
        <v>-58.3330632868376</v>
      </c>
      <c r="Z392" s="26">
        <f t="shared" si="262"/>
        <v>-89.930582403237821</v>
      </c>
      <c r="AA392" s="26">
        <f t="shared" si="263"/>
        <v>10.444934766492649</v>
      </c>
      <c r="AB392" s="26">
        <f t="shared" si="264"/>
        <v>-72.516154202974178</v>
      </c>
      <c r="AC392" s="26">
        <f t="shared" si="265"/>
        <v>4.7491150232024021E-2</v>
      </c>
      <c r="AD392" s="26">
        <f t="shared" si="266"/>
        <v>5.9860589497749199</v>
      </c>
      <c r="AE392" s="26">
        <f t="shared" si="267"/>
        <v>-16.792111560249129</v>
      </c>
      <c r="AF392" s="26">
        <f t="shared" si="268"/>
        <v>-156.46067765643707</v>
      </c>
      <c r="AG392" s="26">
        <f t="shared" si="286"/>
        <v>63.934760580666506</v>
      </c>
      <c r="AH392" s="26">
        <f t="shared" si="269"/>
        <v>-127.5863186890144</v>
      </c>
      <c r="AI392" s="26">
        <f t="shared" si="270"/>
        <v>-89.999976077492576</v>
      </c>
      <c r="AJ392" s="26">
        <f t="shared" si="271"/>
        <v>59.584202059743312</v>
      </c>
      <c r="AK392" s="26">
        <f t="shared" si="272"/>
        <v>89.939894722155358</v>
      </c>
      <c r="AL392" s="27">
        <f t="shared" si="273"/>
        <v>-13.750681429752207</v>
      </c>
      <c r="AM392" s="26">
        <f t="shared" si="274"/>
        <v>-78.150808129317667</v>
      </c>
      <c r="AN392" s="26">
        <f t="shared" si="287"/>
        <v>-0.59264074452022442</v>
      </c>
      <c r="AO392" s="26">
        <f t="shared" si="288"/>
        <v>-20.925542068340793</v>
      </c>
      <c r="AP392" s="26">
        <f t="shared" si="294"/>
        <v>-18.410678222877017</v>
      </c>
      <c r="AQ392" s="26">
        <f t="shared" si="295"/>
        <v>-99.136431552995674</v>
      </c>
      <c r="AR392" s="25">
        <f t="shared" si="289"/>
        <v>18.562359853877492</v>
      </c>
      <c r="AS392" s="25">
        <f t="shared" si="290"/>
        <v>-26.946600306339011</v>
      </c>
      <c r="AT392" s="56">
        <f t="shared" si="296"/>
        <v>-35.20278978312615</v>
      </c>
      <c r="AU392" s="57">
        <f t="shared" si="275"/>
        <v>-255.59710920943274</v>
      </c>
      <c r="AV392" s="26">
        <f t="shared" si="276"/>
        <v>2.4991031749551078E-6</v>
      </c>
      <c r="AW392" s="26">
        <f t="shared" si="277"/>
        <v>4.3463285145609425E-2</v>
      </c>
      <c r="AX392" s="27">
        <f t="shared" si="278"/>
        <v>-2.4991031746084981E-6</v>
      </c>
      <c r="AY392" s="26">
        <f t="shared" si="279"/>
        <v>-4.3463285145609425E-2</v>
      </c>
      <c r="AZ392" s="28">
        <f t="shared" si="280"/>
        <v>3.4660969366472234E-16</v>
      </c>
      <c r="BA392" s="29">
        <f t="shared" si="281"/>
        <v>0</v>
      </c>
      <c r="BB392" s="5">
        <f t="shared" si="297"/>
        <v>-43.898794693995143</v>
      </c>
      <c r="BC392" s="5">
        <f t="shared" si="298"/>
        <v>-334.7607259520596</v>
      </c>
      <c r="BD392" s="5">
        <f t="shared" si="282"/>
        <v>-154.7607259520596</v>
      </c>
      <c r="BE392" s="31"/>
      <c r="BF392" s="40">
        <f t="shared" si="283"/>
        <v>-44</v>
      </c>
      <c r="BG392" s="40">
        <f t="shared" si="284"/>
        <v>-335</v>
      </c>
      <c r="BH392" s="40">
        <f t="shared" si="285"/>
        <v>-155</v>
      </c>
      <c r="BL392" s="26">
        <f t="shared" si="291"/>
        <v>-0.15505585556787224</v>
      </c>
      <c r="BM392" s="26">
        <f t="shared" si="292"/>
        <v>-10.793981479936454</v>
      </c>
      <c r="BO392" s="238" t="str">
        <f t="shared" si="299"/>
        <v>758577.575029255i</v>
      </c>
      <c r="BP392" s="238" t="str">
        <f t="shared" si="300"/>
        <v>0.137888549024104-0.347728196637536i</v>
      </c>
      <c r="BQ392" s="238">
        <f t="shared" si="301"/>
        <v>-8.5409490553011196</v>
      </c>
      <c r="BR392" s="238">
        <f t="shared" si="302"/>
        <v>-68.369635262690423</v>
      </c>
    </row>
    <row r="393" spans="22:70" x14ac:dyDescent="0.3">
      <c r="V393" s="24">
        <v>4.8900000000000396</v>
      </c>
      <c r="W393" s="30">
        <f t="shared" si="260"/>
        <v>776247.11662876303</v>
      </c>
      <c r="X393" s="25">
        <f t="shared" si="293"/>
        <v>31.048525809863797</v>
      </c>
      <c r="Y393" s="26">
        <f t="shared" si="261"/>
        <v>-58.533062999916766</v>
      </c>
      <c r="Z393" s="26">
        <f t="shared" si="262"/>
        <v>-89.932162539160785</v>
      </c>
      <c r="AA393" s="26">
        <f t="shared" si="263"/>
        <v>10.627255731858352</v>
      </c>
      <c r="AB393" s="26">
        <f t="shared" si="264"/>
        <v>-72.89064945054642</v>
      </c>
      <c r="AC393" s="26">
        <f t="shared" si="265"/>
        <v>4.9716575827402715E-2</v>
      </c>
      <c r="AD393" s="26">
        <f t="shared" si="266"/>
        <v>6.1244444220739025</v>
      </c>
      <c r="AE393" s="26">
        <f t="shared" si="267"/>
        <v>-16.807564882367213</v>
      </c>
      <c r="AF393" s="26">
        <f t="shared" si="268"/>
        <v>-156.69836756763328</v>
      </c>
      <c r="AG393" s="26">
        <f t="shared" si="286"/>
        <v>63.934760580666506</v>
      </c>
      <c r="AH393" s="26">
        <f t="shared" si="269"/>
        <v>-127.78631868901435</v>
      </c>
      <c r="AI393" s="26">
        <f t="shared" si="270"/>
        <v>-89.999976622035334</v>
      </c>
      <c r="AJ393" s="26">
        <f t="shared" si="271"/>
        <v>59.784201844639441</v>
      </c>
      <c r="AK393" s="26">
        <f t="shared" si="272"/>
        <v>89.941262884344596</v>
      </c>
      <c r="AL393" s="27">
        <f t="shared" si="273"/>
        <v>-13.942432214731554</v>
      </c>
      <c r="AM393" s="26">
        <f t="shared" si="274"/>
        <v>-78.413153629113779</v>
      </c>
      <c r="AN393" s="26">
        <f t="shared" si="287"/>
        <v>-0.61867099106471679</v>
      </c>
      <c r="AO393" s="26">
        <f t="shared" si="288"/>
        <v>-21.369431439814544</v>
      </c>
      <c r="AP393" s="26">
        <f t="shared" si="294"/>
        <v>-18.628459469504676</v>
      </c>
      <c r="AQ393" s="26">
        <f t="shared" si="295"/>
        <v>-99.841298806619065</v>
      </c>
      <c r="AR393" s="25">
        <f t="shared" si="289"/>
        <v>18.562359853877492</v>
      </c>
      <c r="AS393" s="25">
        <f t="shared" si="290"/>
        <v>-26.946600306339011</v>
      </c>
      <c r="AT393" s="56">
        <f t="shared" si="296"/>
        <v>-35.436024351871893</v>
      </c>
      <c r="AU393" s="57">
        <f t="shared" si="275"/>
        <v>-256.53966637425236</v>
      </c>
      <c r="AV393" s="26">
        <f t="shared" si="276"/>
        <v>2.6168822435814538E-6</v>
      </c>
      <c r="AW393" s="26">
        <f t="shared" si="277"/>
        <v>4.447567470894756E-2</v>
      </c>
      <c r="AX393" s="27">
        <f t="shared" si="278"/>
        <v>-2.6168822431750884E-6</v>
      </c>
      <c r="AY393" s="26">
        <f t="shared" si="279"/>
        <v>-4.447567470894756E-2</v>
      </c>
      <c r="AZ393" s="28">
        <f t="shared" si="280"/>
        <v>4.0636532699467147E-16</v>
      </c>
      <c r="BA393" s="29">
        <f t="shared" si="281"/>
        <v>0</v>
      </c>
      <c r="BB393" s="5">
        <f t="shared" si="297"/>
        <v>-44.311770600118805</v>
      </c>
      <c r="BC393" s="5">
        <f t="shared" si="298"/>
        <v>-336.41033485089883</v>
      </c>
      <c r="BD393" s="5">
        <f t="shared" si="282"/>
        <v>-156.41033485089883</v>
      </c>
      <c r="BE393" s="41"/>
      <c r="BF393" s="40">
        <f t="shared" si="283"/>
        <v>-44</v>
      </c>
      <c r="BG393" s="40">
        <f t="shared" si="284"/>
        <v>-336</v>
      </c>
      <c r="BH393" s="40">
        <f t="shared" si="285"/>
        <v>-156</v>
      </c>
      <c r="BL393" s="26">
        <f t="shared" si="291"/>
        <v>-0.16222857461335591</v>
      </c>
      <c r="BM393" s="26">
        <f t="shared" si="292"/>
        <v>-11.03929691821795</v>
      </c>
      <c r="BO393" s="238" t="str">
        <f t="shared" si="299"/>
        <v>776247.116628763i</v>
      </c>
      <c r="BP393" s="238" t="str">
        <f t="shared" si="300"/>
        <v>0.132424543123105-0.341966092898673i</v>
      </c>
      <c r="BQ393" s="238">
        <f t="shared" si="301"/>
        <v>-8.7135176736335573</v>
      </c>
      <c r="BR393" s="238">
        <f t="shared" si="302"/>
        <v>-68.831371558428529</v>
      </c>
    </row>
    <row r="394" spans="22:70" x14ac:dyDescent="0.3">
      <c r="V394" s="24">
        <v>4.9000000000000403</v>
      </c>
      <c r="W394" s="32">
        <f t="shared" si="260"/>
        <v>794328.23472435586</v>
      </c>
      <c r="X394" s="25">
        <f t="shared" si="293"/>
        <v>31.048525809863797</v>
      </c>
      <c r="Y394" s="26">
        <f t="shared" si="261"/>
        <v>-58.733062725909512</v>
      </c>
      <c r="Z394" s="26">
        <f t="shared" si="262"/>
        <v>-89.93370670689859</v>
      </c>
      <c r="AA394" s="26">
        <f t="shared" si="263"/>
        <v>10.810304937223009</v>
      </c>
      <c r="AB394" s="26">
        <f t="shared" si="264"/>
        <v>-73.258082051213123</v>
      </c>
      <c r="AC394" s="26">
        <f t="shared" si="265"/>
        <v>5.2045660904172196E-2</v>
      </c>
      <c r="AD394" s="26">
        <f t="shared" si="266"/>
        <v>6.2659790782406262</v>
      </c>
      <c r="AE394" s="26">
        <f t="shared" si="267"/>
        <v>-16.822186317918533</v>
      </c>
      <c r="AF394" s="26">
        <f t="shared" si="268"/>
        <v>-156.92580967987109</v>
      </c>
      <c r="AG394" s="26">
        <f t="shared" si="286"/>
        <v>63.934760580666506</v>
      </c>
      <c r="AH394" s="26">
        <f t="shared" si="269"/>
        <v>-127.98631868901433</v>
      </c>
      <c r="AI394" s="26">
        <f t="shared" si="270"/>
        <v>-89.999977154182787</v>
      </c>
      <c r="AJ394" s="26">
        <f t="shared" si="271"/>
        <v>59.98420163921687</v>
      </c>
      <c r="AK394" s="26">
        <f t="shared" si="272"/>
        <v>89.942599903424934</v>
      </c>
      <c r="AL394" s="27">
        <f t="shared" si="273"/>
        <v>-14.13453962151614</v>
      </c>
      <c r="AM394" s="26">
        <f t="shared" si="274"/>
        <v>-78.670004265644408</v>
      </c>
      <c r="AN394" s="26">
        <f t="shared" si="287"/>
        <v>-0.64576181252322029</v>
      </c>
      <c r="AO394" s="26">
        <f t="shared" si="288"/>
        <v>-21.820890987796197</v>
      </c>
      <c r="AP394" s="26">
        <f t="shared" si="294"/>
        <v>-18.847657903170308</v>
      </c>
      <c r="AQ394" s="26">
        <f t="shared" si="295"/>
        <v>-100.54827250419845</v>
      </c>
      <c r="AR394" s="25">
        <f t="shared" si="289"/>
        <v>18.562359853877492</v>
      </c>
      <c r="AS394" s="25">
        <f t="shared" si="290"/>
        <v>-26.946600306339011</v>
      </c>
      <c r="AT394" s="56">
        <f t="shared" si="296"/>
        <v>-35.669844221088837</v>
      </c>
      <c r="AU394" s="57">
        <f t="shared" si="275"/>
        <v>-257.47408218406952</v>
      </c>
      <c r="AV394" s="26">
        <f t="shared" si="276"/>
        <v>2.7402120645483185E-6</v>
      </c>
      <c r="AW394" s="26">
        <f t="shared" si="277"/>
        <v>4.5511645825815142E-2</v>
      </c>
      <c r="AX394" s="27">
        <f t="shared" si="278"/>
        <v>-2.7402120649890992E-6</v>
      </c>
      <c r="AY394" s="26">
        <f t="shared" si="279"/>
        <v>-4.5511645825815142E-2</v>
      </c>
      <c r="AZ394" s="28">
        <f t="shared" si="280"/>
        <v>-4.4078069915808732E-16</v>
      </c>
      <c r="BA394" s="29">
        <f t="shared" si="281"/>
        <v>0</v>
      </c>
      <c r="BB394" s="5">
        <f t="shared" si="297"/>
        <v>-44.726729613563769</v>
      </c>
      <c r="BC394" s="5">
        <f t="shared" si="298"/>
        <v>-338.04969986954615</v>
      </c>
      <c r="BD394" s="5">
        <f t="shared" si="282"/>
        <v>-158.04969986954615</v>
      </c>
      <c r="BE394" s="31"/>
      <c r="BF394" s="40">
        <f t="shared" si="283"/>
        <v>-45</v>
      </c>
      <c r="BG394" s="40">
        <f t="shared" si="284"/>
        <v>-338</v>
      </c>
      <c r="BH394" s="40">
        <f t="shared" si="285"/>
        <v>-158</v>
      </c>
      <c r="BL394" s="26">
        <f t="shared" si="291"/>
        <v>-0.16972665816005431</v>
      </c>
      <c r="BM394" s="26">
        <f t="shared" si="292"/>
        <v>-11.289902879741346</v>
      </c>
      <c r="BO394" s="238" t="str">
        <f t="shared" si="299"/>
        <v>794328.234724356i</v>
      </c>
      <c r="BP394" s="238" t="str">
        <f t="shared" si="300"/>
        <v>0.127141409263839-0.336216436125824i</v>
      </c>
      <c r="BQ394" s="238">
        <f t="shared" si="301"/>
        <v>-8.8871587343148803</v>
      </c>
      <c r="BR394" s="238">
        <f t="shared" si="302"/>
        <v>-69.285714805735282</v>
      </c>
    </row>
    <row r="395" spans="22:70" x14ac:dyDescent="0.3">
      <c r="V395" s="24">
        <v>4.9100000000000401</v>
      </c>
      <c r="W395" s="32">
        <f t="shared" si="260"/>
        <v>812830.51616417523</v>
      </c>
      <c r="X395" s="25">
        <f t="shared" si="293"/>
        <v>31.048525809863797</v>
      </c>
      <c r="Y395" s="26">
        <f t="shared" si="261"/>
        <v>-58.933062464234581</v>
      </c>
      <c r="Z395" s="26">
        <f t="shared" si="262"/>
        <v>-89.935215725180413</v>
      </c>
      <c r="AA395" s="26">
        <f t="shared" si="263"/>
        <v>10.994055058717391</v>
      </c>
      <c r="AB395" s="26">
        <f t="shared" si="264"/>
        <v>-73.618525891534091</v>
      </c>
      <c r="AC395" s="26">
        <f t="shared" si="265"/>
        <v>5.4483174362715839E-2</v>
      </c>
      <c r="AD395" s="26">
        <f t="shared" si="266"/>
        <v>6.4107310487798221</v>
      </c>
      <c r="AE395" s="26">
        <f t="shared" si="267"/>
        <v>-16.835998421290675</v>
      </c>
      <c r="AF395" s="26">
        <f t="shared" si="268"/>
        <v>-157.14301056793468</v>
      </c>
      <c r="AG395" s="26">
        <f t="shared" si="286"/>
        <v>63.934760580666506</v>
      </c>
      <c r="AH395" s="26">
        <f t="shared" si="269"/>
        <v>-128.18631868901431</v>
      </c>
      <c r="AI395" s="26">
        <f t="shared" si="270"/>
        <v>-89.999977674217064</v>
      </c>
      <c r="AJ395" s="26">
        <f t="shared" si="271"/>
        <v>60.184201443039811</v>
      </c>
      <c r="AK395" s="26">
        <f t="shared" si="272"/>
        <v>89.943906488295781</v>
      </c>
      <c r="AL395" s="27">
        <f t="shared" si="273"/>
        <v>-14.326988840180903</v>
      </c>
      <c r="AM395" s="26">
        <f t="shared" si="274"/>
        <v>-78.921454910973878</v>
      </c>
      <c r="AN395" s="26">
        <f t="shared" si="287"/>
        <v>-0.67394941866181934</v>
      </c>
      <c r="AO395" s="26">
        <f t="shared" si="288"/>
        <v>-22.279935789051148</v>
      </c>
      <c r="AP395" s="26">
        <f t="shared" si="294"/>
        <v>-19.06829492415072</v>
      </c>
      <c r="AQ395" s="26">
        <f t="shared" si="295"/>
        <v>-101.25746188594631</v>
      </c>
      <c r="AR395" s="25">
        <f t="shared" si="289"/>
        <v>18.562359853877492</v>
      </c>
      <c r="AS395" s="25">
        <f t="shared" si="290"/>
        <v>-26.946600306339011</v>
      </c>
      <c r="AT395" s="56">
        <f t="shared" si="296"/>
        <v>-35.904293345441396</v>
      </c>
      <c r="AU395" s="57">
        <f t="shared" si="275"/>
        <v>-258.40047245388098</v>
      </c>
      <c r="AV395" s="26">
        <f t="shared" si="276"/>
        <v>2.8693542383593167E-6</v>
      </c>
      <c r="AW395" s="26">
        <f t="shared" si="277"/>
        <v>4.6571747779099747E-2</v>
      </c>
      <c r="AX395" s="27">
        <f t="shared" si="278"/>
        <v>-2.869354238306876E-6</v>
      </c>
      <c r="AY395" s="26">
        <f t="shared" si="279"/>
        <v>-4.6571747779099747E-2</v>
      </c>
      <c r="AZ395" s="28">
        <f t="shared" si="280"/>
        <v>5.2440656797460988E-17</v>
      </c>
      <c r="BA395" s="29">
        <f t="shared" si="281"/>
        <v>0</v>
      </c>
      <c r="BB395" s="5">
        <f t="shared" si="297"/>
        <v>-45.143694122719531</v>
      </c>
      <c r="BC395" s="5">
        <f t="shared" si="298"/>
        <v>-339.67905550933887</v>
      </c>
      <c r="BD395" s="5">
        <f t="shared" si="282"/>
        <v>-159.67905550933887</v>
      </c>
      <c r="BE395" s="31"/>
      <c r="BF395" s="40">
        <f t="shared" si="283"/>
        <v>-45</v>
      </c>
      <c r="BG395" s="40">
        <f t="shared" si="284"/>
        <v>-340</v>
      </c>
      <c r="BH395" s="40">
        <f t="shared" si="285"/>
        <v>-160</v>
      </c>
      <c r="BL395" s="26">
        <f t="shared" si="291"/>
        <v>-0.17756426520969415</v>
      </c>
      <c r="BM395" s="26">
        <f t="shared" si="292"/>
        <v>-11.545893866012769</v>
      </c>
      <c r="BO395" s="238" t="str">
        <f t="shared" si="299"/>
        <v>812830.516164175i</v>
      </c>
      <c r="BP395" s="238" t="str">
        <f t="shared" si="300"/>
        <v>0.122035639589758-0.330484551021473i</v>
      </c>
      <c r="BQ395" s="238">
        <f t="shared" si="301"/>
        <v>-9.0618365120684405</v>
      </c>
      <c r="BR395" s="238">
        <f t="shared" si="302"/>
        <v>-69.732689189445125</v>
      </c>
    </row>
    <row r="396" spans="22:70" x14ac:dyDescent="0.3">
      <c r="V396" s="24">
        <v>4.9200000000000399</v>
      </c>
      <c r="W396" s="30">
        <f t="shared" si="260"/>
        <v>831763.77110274858</v>
      </c>
      <c r="X396" s="25">
        <f t="shared" si="293"/>
        <v>31.048525809863797</v>
      </c>
      <c r="Y396" s="26">
        <f t="shared" si="261"/>
        <v>-59.133062214336945</v>
      </c>
      <c r="Z396" s="26">
        <f t="shared" si="262"/>
        <v>-89.936690394099372</v>
      </c>
      <c r="AA396" s="26">
        <f t="shared" si="263"/>
        <v>11.178479579892164</v>
      </c>
      <c r="AB396" s="26">
        <f t="shared" si="264"/>
        <v>-73.972057921748799</v>
      </c>
      <c r="AC396" s="26">
        <f t="shared" si="265"/>
        <v>5.7034098832904626E-2</v>
      </c>
      <c r="AD396" s="26">
        <f t="shared" si="266"/>
        <v>6.5587696878372679</v>
      </c>
      <c r="AE396" s="26">
        <f t="shared" si="267"/>
        <v>-16.849022725748082</v>
      </c>
      <c r="AF396" s="26">
        <f t="shared" si="268"/>
        <v>-157.34997862801092</v>
      </c>
      <c r="AG396" s="26">
        <f t="shared" si="286"/>
        <v>63.934760580666506</v>
      </c>
      <c r="AH396" s="26">
        <f t="shared" si="269"/>
        <v>-128.38631868901427</v>
      </c>
      <c r="AI396" s="26">
        <f t="shared" si="270"/>
        <v>-89.99997818241394</v>
      </c>
      <c r="AJ396" s="26">
        <f t="shared" si="271"/>
        <v>60.384201255692169</v>
      </c>
      <c r="AK396" s="26">
        <f t="shared" si="272"/>
        <v>89.945183331720273</v>
      </c>
      <c r="AL396" s="27">
        <f t="shared" si="273"/>
        <v>-14.519765624245561</v>
      </c>
      <c r="AM396" s="26">
        <f t="shared" si="274"/>
        <v>-79.167600125169557</v>
      </c>
      <c r="AN396" s="26">
        <f t="shared" si="287"/>
        <v>-0.70327068267910464</v>
      </c>
      <c r="AO396" s="26">
        <f t="shared" si="288"/>
        <v>-22.746573448150158</v>
      </c>
      <c r="AP396" s="26">
        <f t="shared" si="294"/>
        <v>-19.290393159580265</v>
      </c>
      <c r="AQ396" s="26">
        <f t="shared" si="295"/>
        <v>-101.96896842401338</v>
      </c>
      <c r="AR396" s="25">
        <f t="shared" si="289"/>
        <v>18.562359853877492</v>
      </c>
      <c r="AS396" s="25">
        <f t="shared" si="290"/>
        <v>-26.946600306339011</v>
      </c>
      <c r="AT396" s="56">
        <f t="shared" si="296"/>
        <v>-36.139415885328347</v>
      </c>
      <c r="AU396" s="57">
        <f t="shared" si="275"/>
        <v>-259.31894705202433</v>
      </c>
      <c r="AV396" s="26">
        <f t="shared" si="276"/>
        <v>3.0045826915205907E-6</v>
      </c>
      <c r="AW396" s="26">
        <f t="shared" si="277"/>
        <v>4.7656542645984262E-2</v>
      </c>
      <c r="AX396" s="27">
        <f t="shared" si="278"/>
        <v>-3.0045826913069025E-6</v>
      </c>
      <c r="AY396" s="26">
        <f t="shared" si="279"/>
        <v>-4.7656542645984262E-2</v>
      </c>
      <c r="AZ396" s="28">
        <f t="shared" si="280"/>
        <v>2.1368820138389401E-16</v>
      </c>
      <c r="BA396" s="29">
        <f t="shared" si="281"/>
        <v>0</v>
      </c>
      <c r="BB396" s="5">
        <f t="shared" si="297"/>
        <v>-45.56268799659658</v>
      </c>
      <c r="BC396" s="5">
        <f t="shared" si="298"/>
        <v>-341.29863756508439</v>
      </c>
      <c r="BD396" s="5">
        <f t="shared" si="282"/>
        <v>-161.29863756508439</v>
      </c>
      <c r="BE396" s="41"/>
      <c r="BF396" s="40">
        <f t="shared" si="283"/>
        <v>-46</v>
      </c>
      <c r="BG396" s="40">
        <f t="shared" si="284"/>
        <v>-341</v>
      </c>
      <c r="BH396" s="40">
        <f t="shared" si="285"/>
        <v>-161</v>
      </c>
      <c r="BL396" s="26">
        <f t="shared" si="291"/>
        <v>-0.1857561155108915</v>
      </c>
      <c r="BM396" s="26">
        <f t="shared" si="292"/>
        <v>-11.807364706699737</v>
      </c>
      <c r="BO396" s="238" t="str">
        <f t="shared" si="299"/>
        <v>831763.771102749i</v>
      </c>
      <c r="BP396" s="238" t="str">
        <f t="shared" si="300"/>
        <v>0.11710359435569-0.324775465713666i</v>
      </c>
      <c r="BQ396" s="238">
        <f t="shared" si="301"/>
        <v>-9.2375159957573452</v>
      </c>
      <c r="BR396" s="238">
        <f t="shared" si="302"/>
        <v>-70.172325806360305</v>
      </c>
    </row>
    <row r="397" spans="22:70" x14ac:dyDescent="0.3">
      <c r="V397" s="24">
        <v>4.9300000000000397</v>
      </c>
      <c r="W397" s="32">
        <f t="shared" si="260"/>
        <v>851138.03820245573</v>
      </c>
      <c r="X397" s="25">
        <f t="shared" si="293"/>
        <v>31.048525809863797</v>
      </c>
      <c r="Y397" s="26">
        <f t="shared" si="261"/>
        <v>-59.333061975686554</v>
      </c>
      <c r="Z397" s="26">
        <f t="shared" si="262"/>
        <v>-89.938131495536609</v>
      </c>
      <c r="AA397" s="26">
        <f t="shared" si="263"/>
        <v>11.363552785890379</v>
      </c>
      <c r="AB397" s="26">
        <f t="shared" si="264"/>
        <v>-74.318757868867806</v>
      </c>
      <c r="AC397" s="26">
        <f t="shared" si="265"/>
        <v>5.9703639714066663E-2</v>
      </c>
      <c r="AD397" s="26">
        <f t="shared" si="266"/>
        <v>6.71016557694126</v>
      </c>
      <c r="AE397" s="26">
        <f t="shared" si="267"/>
        <v>-16.861279740218315</v>
      </c>
      <c r="AF397" s="26">
        <f t="shared" si="268"/>
        <v>-157.54672378746315</v>
      </c>
      <c r="AG397" s="26">
        <f t="shared" si="286"/>
        <v>63.934760580666506</v>
      </c>
      <c r="AH397" s="26">
        <f t="shared" si="269"/>
        <v>-128.58631868901423</v>
      </c>
      <c r="AI397" s="26">
        <f t="shared" si="270"/>
        <v>-89.999978679042826</v>
      </c>
      <c r="AJ397" s="26">
        <f t="shared" si="271"/>
        <v>60.584201076776552</v>
      </c>
      <c r="AK397" s="26">
        <f t="shared" si="272"/>
        <v>89.946431110692657</v>
      </c>
      <c r="AL397" s="27">
        <f t="shared" si="273"/>
        <v>-14.712856273643427</v>
      </c>
      <c r="AM397" s="26">
        <f t="shared" si="274"/>
        <v>-79.408534057315563</v>
      </c>
      <c r="AN397" s="26">
        <f t="shared" si="287"/>
        <v>-0.7337631057570817</v>
      </c>
      <c r="AO397" s="26">
        <f t="shared" si="288"/>
        <v>-23.220803703405302</v>
      </c>
      <c r="AP397" s="26">
        <f t="shared" si="294"/>
        <v>-19.513976410971683</v>
      </c>
      <c r="AQ397" s="26">
        <f t="shared" si="295"/>
        <v>-102.68288532907104</v>
      </c>
      <c r="AR397" s="25">
        <f t="shared" si="289"/>
        <v>18.562359853877492</v>
      </c>
      <c r="AS397" s="25">
        <f t="shared" si="290"/>
        <v>-26.946600306339011</v>
      </c>
      <c r="AT397" s="56">
        <f t="shared" si="296"/>
        <v>-36.375256151190001</v>
      </c>
      <c r="AU397" s="57">
        <f t="shared" si="275"/>
        <v>-260.22960911653422</v>
      </c>
      <c r="AV397" s="26">
        <f t="shared" si="276"/>
        <v>3.1461842609202519E-6</v>
      </c>
      <c r="AW397" s="26">
        <f t="shared" si="277"/>
        <v>4.8766605595953368E-2</v>
      </c>
      <c r="AX397" s="27">
        <f t="shared" si="278"/>
        <v>-3.1461842606892821E-6</v>
      </c>
      <c r="AY397" s="26">
        <f t="shared" si="279"/>
        <v>-4.8766605595953368E-2</v>
      </c>
      <c r="AZ397" s="28">
        <f t="shared" si="280"/>
        <v>2.3096979109024987E-16</v>
      </c>
      <c r="BA397" s="29">
        <f t="shared" si="281"/>
        <v>0</v>
      </c>
      <c r="BB397" s="5">
        <f t="shared" si="297"/>
        <v>-45.983736570621289</v>
      </c>
      <c r="BC397" s="5">
        <f t="shared" si="298"/>
        <v>-342.90868184973783</v>
      </c>
      <c r="BD397" s="5">
        <f t="shared" si="282"/>
        <v>-162.90868184973783</v>
      </c>
      <c r="BE397" s="31"/>
      <c r="BF397" s="40">
        <f t="shared" si="283"/>
        <v>-46</v>
      </c>
      <c r="BG397" s="40">
        <f t="shared" si="284"/>
        <v>-343</v>
      </c>
      <c r="BH397" s="40">
        <f t="shared" si="285"/>
        <v>-163</v>
      </c>
      <c r="BL397" s="26">
        <f t="shared" si="291"/>
        <v>-0.19431750665969363</v>
      </c>
      <c r="BM397" s="26">
        <f t="shared" si="292"/>
        <v>-12.074410453943809</v>
      </c>
      <c r="BO397" s="238" t="str">
        <f t="shared" si="299"/>
        <v>851138.038202456i</v>
      </c>
      <c r="BP397" s="238" t="str">
        <f t="shared" si="300"/>
        <v>0.112341521441467-0.319093915044496i</v>
      </c>
      <c r="BQ397" s="238">
        <f t="shared" si="301"/>
        <v>-9.414162912771598</v>
      </c>
      <c r="BR397" s="238">
        <f t="shared" si="302"/>
        <v>-70.604662279259799</v>
      </c>
    </row>
    <row r="398" spans="22:70" x14ac:dyDescent="0.3">
      <c r="V398" s="24">
        <v>4.9400000000000404</v>
      </c>
      <c r="W398" s="32">
        <f t="shared" si="260"/>
        <v>870963.5899561618</v>
      </c>
      <c r="X398" s="25">
        <f t="shared" si="293"/>
        <v>31.048525809863797</v>
      </c>
      <c r="Y398" s="26">
        <f t="shared" si="261"/>
        <v>-59.533061747777182</v>
      </c>
      <c r="Z398" s="26">
        <f t="shared" si="262"/>
        <v>-89.939539793575889</v>
      </c>
      <c r="AA398" s="26">
        <f t="shared" si="263"/>
        <v>11.549249755940291</v>
      </c>
      <c r="AB398" s="26">
        <f t="shared" si="264"/>
        <v>-74.658707961946234</v>
      </c>
      <c r="AC398" s="26">
        <f t="shared" si="265"/>
        <v>6.249723454580626E-2</v>
      </c>
      <c r="AD398" s="26">
        <f t="shared" si="266"/>
        <v>6.8649905272051104</v>
      </c>
      <c r="AE398" s="26">
        <f t="shared" si="267"/>
        <v>-16.872788947427289</v>
      </c>
      <c r="AF398" s="26">
        <f t="shared" si="268"/>
        <v>-157.733257228317</v>
      </c>
      <c r="AG398" s="26">
        <f t="shared" si="286"/>
        <v>63.934760580666506</v>
      </c>
      <c r="AH398" s="26">
        <f t="shared" si="269"/>
        <v>-128.78631868901422</v>
      </c>
      <c r="AI398" s="26">
        <f t="shared" si="270"/>
        <v>-89.999979164367062</v>
      </c>
      <c r="AJ398" s="26">
        <f t="shared" si="271"/>
        <v>60.784200905913451</v>
      </c>
      <c r="AK398" s="26">
        <f t="shared" si="272"/>
        <v>89.947650486797073</v>
      </c>
      <c r="AL398" s="27">
        <f t="shared" si="273"/>
        <v>-14.906247617814206</v>
      </c>
      <c r="AM398" s="26">
        <f t="shared" si="274"/>
        <v>-79.644350354143199</v>
      </c>
      <c r="AN398" s="26">
        <f t="shared" si="287"/>
        <v>-0.76546477715733552</v>
      </c>
      <c r="AO398" s="26">
        <f t="shared" si="288"/>
        <v>-23.702618034014012</v>
      </c>
      <c r="AP398" s="26">
        <f t="shared" si="294"/>
        <v>-19.739069597405809</v>
      </c>
      <c r="AQ398" s="26">
        <f t="shared" si="295"/>
        <v>-103.3992970657272</v>
      </c>
      <c r="AR398" s="25">
        <f t="shared" si="289"/>
        <v>18.562359853877492</v>
      </c>
      <c r="AS398" s="25">
        <f t="shared" si="290"/>
        <v>-26.946600306339011</v>
      </c>
      <c r="AT398" s="56">
        <f t="shared" si="296"/>
        <v>-36.611858544833098</v>
      </c>
      <c r="AU398" s="57">
        <f t="shared" si="275"/>
        <v>-261.13255429404421</v>
      </c>
      <c r="AV398" s="26">
        <f t="shared" si="276"/>
        <v>3.2944592994227353E-6</v>
      </c>
      <c r="AW398" s="26">
        <f t="shared" si="277"/>
        <v>4.990252519574126E-2</v>
      </c>
      <c r="AX398" s="27">
        <f t="shared" si="278"/>
        <v>-3.2944592992053371E-6</v>
      </c>
      <c r="AY398" s="26">
        <f t="shared" si="279"/>
        <v>-4.990252519574126E-2</v>
      </c>
      <c r="AZ398" s="28">
        <f t="shared" si="280"/>
        <v>2.1739820569286784E-16</v>
      </c>
      <c r="BA398" s="29">
        <f t="shared" si="281"/>
        <v>0</v>
      </c>
      <c r="BB398" s="5">
        <f t="shared" si="297"/>
        <v>-46.406866625691464</v>
      </c>
      <c r="BC398" s="5">
        <f t="shared" si="298"/>
        <v>-344.50942293841888</v>
      </c>
      <c r="BD398" s="5">
        <f t="shared" si="282"/>
        <v>-164.50942293841888</v>
      </c>
      <c r="BE398" s="31"/>
      <c r="BF398" s="40">
        <f t="shared" si="283"/>
        <v>-46</v>
      </c>
      <c r="BG398" s="40">
        <f t="shared" si="284"/>
        <v>-345</v>
      </c>
      <c r="BH398" s="40">
        <f t="shared" si="285"/>
        <v>-165</v>
      </c>
      <c r="BL398" s="26">
        <f t="shared" si="291"/>
        <v>-0.20326433123662416</v>
      </c>
      <c r="BM398" s="26">
        <f t="shared" si="292"/>
        <v>-12.34712626837017</v>
      </c>
      <c r="BO398" s="238" t="str">
        <f t="shared" si="299"/>
        <v>870963.589956162i</v>
      </c>
      <c r="BP398" s="238" t="str">
        <f t="shared" si="300"/>
        <v>0.107745574877639-0.313444344918153i</v>
      </c>
      <c r="BQ398" s="238">
        <f t="shared" si="301"/>
        <v>-9.5917437496217381</v>
      </c>
      <c r="BR398" s="238">
        <f t="shared" si="302"/>
        <v>-71.029742376004521</v>
      </c>
    </row>
    <row r="399" spans="22:70" x14ac:dyDescent="0.3">
      <c r="V399" s="24">
        <v>4.9500000000000401</v>
      </c>
      <c r="W399" s="30">
        <f t="shared" si="260"/>
        <v>891250.93813382846</v>
      </c>
      <c r="X399" s="25">
        <f t="shared" si="293"/>
        <v>31.048525809863797</v>
      </c>
      <c r="Y399" s="26">
        <f t="shared" si="261"/>
        <v>-59.733061530125411</v>
      </c>
      <c r="Z399" s="26">
        <f t="shared" si="262"/>
        <v>-89.940916034908668</v>
      </c>
      <c r="AA399" s="26">
        <f t="shared" si="263"/>
        <v>11.735546354336364</v>
      </c>
      <c r="AB399" s="26">
        <f t="shared" si="264"/>
        <v>-74.991992669592165</v>
      </c>
      <c r="AC399" s="26">
        <f t="shared" si="265"/>
        <v>6.5420562716674596E-2</v>
      </c>
      <c r="AD399" s="26">
        <f t="shared" si="266"/>
        <v>7.0233175798553011</v>
      </c>
      <c r="AE399" s="26">
        <f t="shared" si="267"/>
        <v>-16.883568803208576</v>
      </c>
      <c r="AF399" s="26">
        <f t="shared" si="268"/>
        <v>-157.90959112464554</v>
      </c>
      <c r="AG399" s="26">
        <f t="shared" si="286"/>
        <v>63.934760580666506</v>
      </c>
      <c r="AH399" s="26">
        <f t="shared" si="269"/>
        <v>-128.98631868901418</v>
      </c>
      <c r="AI399" s="26">
        <f t="shared" si="270"/>
        <v>-89.999979638643978</v>
      </c>
      <c r="AJ399" s="26">
        <f t="shared" si="271"/>
        <v>60.984200742740455</v>
      </c>
      <c r="AK399" s="26">
        <f t="shared" si="272"/>
        <v>89.948842106558487</v>
      </c>
      <c r="AL399" s="27">
        <f t="shared" si="273"/>
        <v>-15.099926998960964</v>
      </c>
      <c r="AM399" s="26">
        <f t="shared" si="274"/>
        <v>-79.875142075911896</v>
      </c>
      <c r="AN399" s="26">
        <f t="shared" si="287"/>
        <v>-0.79841432971626514</v>
      </c>
      <c r="AO399" s="26">
        <f t="shared" si="288"/>
        <v>-24.191999270500204</v>
      </c>
      <c r="AP399" s="26">
        <f t="shared" si="294"/>
        <v>-19.965698694284452</v>
      </c>
      <c r="AQ399" s="26">
        <f t="shared" si="295"/>
        <v>-104.11827887849759</v>
      </c>
      <c r="AR399" s="25">
        <f t="shared" si="289"/>
        <v>18.562359853877492</v>
      </c>
      <c r="AS399" s="25">
        <f t="shared" si="290"/>
        <v>-26.946600306339011</v>
      </c>
      <c r="AT399" s="56">
        <f t="shared" si="296"/>
        <v>-36.849267497493031</v>
      </c>
      <c r="AU399" s="57">
        <f t="shared" si="275"/>
        <v>-262.02787000314311</v>
      </c>
      <c r="AV399" s="26">
        <f t="shared" si="276"/>
        <v>3.4497223219645826E-6</v>
      </c>
      <c r="AW399" s="26">
        <f t="shared" si="277"/>
        <v>5.1064903721381526E-2</v>
      </c>
      <c r="AX399" s="27">
        <f t="shared" si="278"/>
        <v>-3.4497223217606298E-6</v>
      </c>
      <c r="AY399" s="26">
        <f t="shared" si="279"/>
        <v>-5.1064903721381526E-2</v>
      </c>
      <c r="AZ399" s="28">
        <f t="shared" si="280"/>
        <v>2.0395282820462671E-16</v>
      </c>
      <c r="BA399" s="29">
        <f t="shared" si="281"/>
        <v>0</v>
      </c>
      <c r="BB399" s="5">
        <f t="shared" si="297"/>
        <v>-46.832106360356377</v>
      </c>
      <c r="BC399" s="5">
        <f t="shared" si="298"/>
        <v>-346.10109293460994</v>
      </c>
      <c r="BD399" s="5">
        <f t="shared" si="282"/>
        <v>-166.10109293460994</v>
      </c>
      <c r="BE399" s="41"/>
      <c r="BF399" s="40">
        <f t="shared" si="283"/>
        <v>-47</v>
      </c>
      <c r="BG399" s="40">
        <f t="shared" si="284"/>
        <v>-346</v>
      </c>
      <c r="BH399" s="40">
        <f t="shared" si="285"/>
        <v>-166</v>
      </c>
      <c r="BL399" s="26">
        <f t="shared" si="291"/>
        <v>-0.21261309392497929</v>
      </c>
      <c r="BM399" s="26">
        <f t="shared" si="292"/>
        <v>-12.625607296418558</v>
      </c>
      <c r="BO399" s="238" t="str">
        <f t="shared" si="299"/>
        <v>891250.938133828i</v>
      </c>
      <c r="BP399" s="238" t="str">
        <f t="shared" si="300"/>
        <v>0.103311832356269-0.307830917588525i</v>
      </c>
      <c r="BQ399" s="238">
        <f t="shared" si="301"/>
        <v>-9.7702257689383654</v>
      </c>
      <c r="BR399" s="238">
        <f t="shared" si="302"/>
        <v>-71.447615635048294</v>
      </c>
    </row>
    <row r="400" spans="22:70" x14ac:dyDescent="0.3">
      <c r="V400" s="24">
        <v>4.9600000000000399</v>
      </c>
      <c r="W400" s="32">
        <f t="shared" si="260"/>
        <v>912010.83935599448</v>
      </c>
      <c r="X400" s="25">
        <f t="shared" si="293"/>
        <v>31.048525809863797</v>
      </c>
      <c r="Y400" s="26">
        <f t="shared" si="261"/>
        <v>-59.933061322269566</v>
      </c>
      <c r="Z400" s="26">
        <f t="shared" si="262"/>
        <v>-89.942260949229947</v>
      </c>
      <c r="AA400" s="26">
        <f t="shared" si="263"/>
        <v>11.922419220068202</v>
      </c>
      <c r="AB400" s="26">
        <f t="shared" si="264"/>
        <v>-75.318698449693869</v>
      </c>
      <c r="AC400" s="26">
        <f t="shared" si="265"/>
        <v>6.847955551734633E-2</v>
      </c>
      <c r="AD400" s="26">
        <f t="shared" si="266"/>
        <v>7.1852210049416696</v>
      </c>
      <c r="AE400" s="26">
        <f t="shared" si="267"/>
        <v>-16.893636736820223</v>
      </c>
      <c r="AF400" s="26">
        <f t="shared" si="268"/>
        <v>-158.07573839398216</v>
      </c>
      <c r="AG400" s="26">
        <f t="shared" si="286"/>
        <v>63.934760580666506</v>
      </c>
      <c r="AH400" s="26">
        <f t="shared" si="269"/>
        <v>-129.18631868901417</v>
      </c>
      <c r="AI400" s="26">
        <f t="shared" si="270"/>
        <v>-89.999980102125008</v>
      </c>
      <c r="AJ400" s="26">
        <f t="shared" si="271"/>
        <v>61.184200586911444</v>
      </c>
      <c r="AK400" s="26">
        <f t="shared" si="272"/>
        <v>89.950006601785319</v>
      </c>
      <c r="AL400" s="27">
        <f t="shared" si="273"/>
        <v>-15.293882255506908</v>
      </c>
      <c r="AM400" s="26">
        <f t="shared" si="274"/>
        <v>-80.101001619180551</v>
      </c>
      <c r="AN400" s="26">
        <f t="shared" si="287"/>
        <v>-0.83265089061321684</v>
      </c>
      <c r="AO400" s="26">
        <f t="shared" si="288"/>
        <v>-24.688921210707015</v>
      </c>
      <c r="AP400" s="26">
        <f t="shared" si="294"/>
        <v>-20.193890667556346</v>
      </c>
      <c r="AQ400" s="26">
        <f t="shared" si="295"/>
        <v>-104.83989633022725</v>
      </c>
      <c r="AR400" s="25">
        <f t="shared" si="289"/>
        <v>18.562359853877492</v>
      </c>
      <c r="AS400" s="25">
        <f t="shared" si="290"/>
        <v>-26.946600306339011</v>
      </c>
      <c r="AT400" s="56">
        <f t="shared" si="296"/>
        <v>-37.087527404376573</v>
      </c>
      <c r="AU400" s="57">
        <f t="shared" si="275"/>
        <v>-262.91563472420944</v>
      </c>
      <c r="AV400" s="26">
        <f t="shared" si="276"/>
        <v>3.6123026593645144E-6</v>
      </c>
      <c r="AW400" s="26">
        <f t="shared" si="277"/>
        <v>5.2254357477524938E-2</v>
      </c>
      <c r="AX400" s="27">
        <f t="shared" si="278"/>
        <v>-3.6123026592329384E-6</v>
      </c>
      <c r="AY400" s="26">
        <f t="shared" si="279"/>
        <v>-5.2254357477524938E-2</v>
      </c>
      <c r="AZ400" s="28">
        <f t="shared" si="280"/>
        <v>1.3157598044411488E-16</v>
      </c>
      <c r="BA400" s="29">
        <f t="shared" si="281"/>
        <v>0</v>
      </c>
      <c r="BB400" s="5">
        <f t="shared" si="297"/>
        <v>-47.259485356008426</v>
      </c>
      <c r="BC400" s="5">
        <f t="shared" si="298"/>
        <v>-347.68392026135001</v>
      </c>
      <c r="BD400" s="5">
        <f t="shared" si="282"/>
        <v>-167.68392026135001</v>
      </c>
      <c r="BE400" s="31"/>
      <c r="BF400" s="40">
        <f t="shared" si="283"/>
        <v>-47</v>
      </c>
      <c r="BG400" s="40">
        <f t="shared" si="284"/>
        <v>-348</v>
      </c>
      <c r="BH400" s="40">
        <f t="shared" si="285"/>
        <v>-168</v>
      </c>
      <c r="BL400" s="26">
        <f t="shared" si="291"/>
        <v>-0.22238092854926622</v>
      </c>
      <c r="BM400" s="26">
        <f t="shared" si="292"/>
        <v>-12.909948538620812</v>
      </c>
      <c r="BO400" s="238" t="str">
        <f t="shared" si="299"/>
        <v>912010.839355994i</v>
      </c>
      <c r="BP400" s="238" t="str">
        <f t="shared" si="300"/>
        <v>0.0990363117106917-0.302257517770764i</v>
      </c>
      <c r="BQ400" s="238">
        <f t="shared" si="301"/>
        <v>-9.9495770230825915</v>
      </c>
      <c r="BR400" s="238">
        <f t="shared" si="302"/>
        <v>-71.858336998519761</v>
      </c>
    </row>
    <row r="401" spans="22:70" x14ac:dyDescent="0.3">
      <c r="V401" s="24">
        <v>4.9700000000000397</v>
      </c>
      <c r="W401" s="32">
        <f t="shared" si="260"/>
        <v>933254.30079707771</v>
      </c>
      <c r="X401" s="25">
        <f t="shared" si="293"/>
        <v>31.048525809863797</v>
      </c>
      <c r="Y401" s="26">
        <f t="shared" si="261"/>
        <v>-60.133061123768776</v>
      </c>
      <c r="Z401" s="26">
        <f t="shared" si="262"/>
        <v>-89.943575249625198</v>
      </c>
      <c r="AA401" s="26">
        <f t="shared" si="263"/>
        <v>12.109845755249044</v>
      </c>
      <c r="AB401" s="26">
        <f t="shared" si="264"/>
        <v>-75.638913511288322</v>
      </c>
      <c r="AC401" s="26">
        <f t="shared" si="265"/>
        <v>7.168040654445211E-2</v>
      </c>
      <c r="AD401" s="26">
        <f t="shared" si="266"/>
        <v>7.3507762980772942</v>
      </c>
      <c r="AE401" s="26">
        <f t="shared" si="267"/>
        <v>-16.903009152111483</v>
      </c>
      <c r="AF401" s="26">
        <f t="shared" si="268"/>
        <v>-158.23171246283621</v>
      </c>
      <c r="AG401" s="26">
        <f t="shared" si="286"/>
        <v>63.934760580666506</v>
      </c>
      <c r="AH401" s="26">
        <f t="shared" si="269"/>
        <v>-129.38631868901413</v>
      </c>
      <c r="AI401" s="26">
        <f t="shared" si="270"/>
        <v>-89.999980555055942</v>
      </c>
      <c r="AJ401" s="26">
        <f t="shared" si="271"/>
        <v>61.384200438095895</v>
      </c>
      <c r="AK401" s="26">
        <f t="shared" si="272"/>
        <v>89.951144589904516</v>
      </c>
      <c r="AL401" s="27">
        <f t="shared" si="273"/>
        <v>-15.4881017057834</v>
      </c>
      <c r="AM401" s="26">
        <f t="shared" si="274"/>
        <v>-80.322020646116428</v>
      </c>
      <c r="AN401" s="26">
        <f t="shared" si="287"/>
        <v>-0.86821402730848418</v>
      </c>
      <c r="AO401" s="26">
        <f t="shared" si="288"/>
        <v>-25.193348243755658</v>
      </c>
      <c r="AP401" s="26">
        <f t="shared" si="294"/>
        <v>-20.423673403343614</v>
      </c>
      <c r="AQ401" s="26">
        <f t="shared" si="295"/>
        <v>-105.56420485502352</v>
      </c>
      <c r="AR401" s="25">
        <f t="shared" si="289"/>
        <v>18.562359853877492</v>
      </c>
      <c r="AS401" s="25">
        <f t="shared" si="290"/>
        <v>-26.946600306339011</v>
      </c>
      <c r="AT401" s="56">
        <f t="shared" si="296"/>
        <v>-37.326682555455093</v>
      </c>
      <c r="AU401" s="57">
        <f t="shared" si="275"/>
        <v>-263.79591731785973</v>
      </c>
      <c r="AV401" s="26">
        <f t="shared" si="276"/>
        <v>3.7825451622781283E-6</v>
      </c>
      <c r="AW401" s="26">
        <f t="shared" si="277"/>
        <v>5.3471517124193943E-2</v>
      </c>
      <c r="AX401" s="27">
        <f t="shared" si="278"/>
        <v>-3.7825451624356544E-6</v>
      </c>
      <c r="AY401" s="26">
        <f t="shared" si="279"/>
        <v>-5.3471517124193943E-2</v>
      </c>
      <c r="AZ401" s="28">
        <f t="shared" si="280"/>
        <v>-1.5752610533267125E-16</v>
      </c>
      <c r="BA401" s="29">
        <f t="shared" si="281"/>
        <v>0</v>
      </c>
      <c r="BB401" s="5">
        <f t="shared" si="297"/>
        <v>-47.689034534995052</v>
      </c>
      <c r="BC401" s="5">
        <f t="shared" si="298"/>
        <v>-349.25812848019984</v>
      </c>
      <c r="BD401" s="5">
        <f t="shared" si="282"/>
        <v>-169.25812848019984</v>
      </c>
      <c r="BE401" s="31"/>
      <c r="BF401" s="40">
        <f t="shared" si="283"/>
        <v>-48</v>
      </c>
      <c r="BG401" s="40">
        <f t="shared" si="284"/>
        <v>-349</v>
      </c>
      <c r="BH401" s="40">
        <f t="shared" si="285"/>
        <v>-169</v>
      </c>
      <c r="BL401" s="26">
        <f t="shared" si="291"/>
        <v>-0.23258561496639446</v>
      </c>
      <c r="BM401" s="26">
        <f t="shared" si="292"/>
        <v>-13.200244708453356</v>
      </c>
      <c r="BO401" s="238" t="str">
        <f t="shared" si="299"/>
        <v>933254.300797078i</v>
      </c>
      <c r="BP401" s="238" t="str">
        <f t="shared" si="300"/>
        <v>0.094914986358055-0.296727759466403i</v>
      </c>
      <c r="BQ401" s="238">
        <f t="shared" si="301"/>
        <v>-10.129766364573562</v>
      </c>
      <c r="BR401" s="238">
        <f t="shared" si="302"/>
        <v>-72.261966453886785</v>
      </c>
    </row>
    <row r="402" spans="22:70" x14ac:dyDescent="0.3">
      <c r="V402" s="24">
        <v>4.9800000000000404</v>
      </c>
      <c r="W402" s="30">
        <f t="shared" si="260"/>
        <v>954992.58602152625</v>
      </c>
      <c r="X402" s="25">
        <f t="shared" si="293"/>
        <v>31.048525809863797</v>
      </c>
      <c r="Y402" s="26">
        <f t="shared" si="261"/>
        <v>-60.333060934201995</v>
      </c>
      <c r="Z402" s="26">
        <f t="shared" si="262"/>
        <v>-89.944859632948322</v>
      </c>
      <c r="AA402" s="26">
        <f t="shared" si="263"/>
        <v>12.297804112486983</v>
      </c>
      <c r="AB402" s="26">
        <f t="shared" si="264"/>
        <v>-75.952727588438663</v>
      </c>
      <c r="AC402" s="26">
        <f t="shared" si="265"/>
        <v>7.5029582460658079E-2</v>
      </c>
      <c r="AD402" s="26">
        <f t="shared" si="266"/>
        <v>7.52006017504673</v>
      </c>
      <c r="AE402" s="26">
        <f t="shared" si="267"/>
        <v>-16.911701429390558</v>
      </c>
      <c r="AF402" s="26">
        <f t="shared" si="268"/>
        <v>-158.37752704634025</v>
      </c>
      <c r="AG402" s="26">
        <f t="shared" si="286"/>
        <v>63.934760580666506</v>
      </c>
      <c r="AH402" s="26">
        <f t="shared" si="269"/>
        <v>-129.58631868901415</v>
      </c>
      <c r="AI402" s="26">
        <f t="shared" si="270"/>
        <v>-89.999980997676914</v>
      </c>
      <c r="AJ402" s="26">
        <f t="shared" si="271"/>
        <v>61.58420029597815</v>
      </c>
      <c r="AK402" s="26">
        <f t="shared" si="272"/>
        <v>89.952256674288861</v>
      </c>
      <c r="AL402" s="27">
        <f t="shared" si="273"/>
        <v>-15.682574131976541</v>
      </c>
      <c r="AM402" s="26">
        <f t="shared" si="274"/>
        <v>-80.538290019997632</v>
      </c>
      <c r="AN402" s="26">
        <f t="shared" si="287"/>
        <v>-0.90514368857478167</v>
      </c>
      <c r="AO402" s="26">
        <f t="shared" si="288"/>
        <v>-25.705234984538446</v>
      </c>
      <c r="AP402" s="26">
        <f t="shared" si="294"/>
        <v>-20.655075632920816</v>
      </c>
      <c r="AQ402" s="26">
        <f t="shared" si="295"/>
        <v>-106.29124932792413</v>
      </c>
      <c r="AR402" s="25">
        <f t="shared" si="289"/>
        <v>18.562359853877492</v>
      </c>
      <c r="AS402" s="25">
        <f t="shared" si="290"/>
        <v>-26.946600306339011</v>
      </c>
      <c r="AT402" s="56">
        <f t="shared" si="296"/>
        <v>-37.566777062311374</v>
      </c>
      <c r="AU402" s="57">
        <f t="shared" si="275"/>
        <v>-264.66877637426438</v>
      </c>
      <c r="AV402" s="26">
        <f t="shared" si="276"/>
        <v>3.9608109437252836E-6</v>
      </c>
      <c r="AW402" s="26">
        <f t="shared" si="277"/>
        <v>5.47170280111475E-2</v>
      </c>
      <c r="AX402" s="27">
        <f t="shared" si="278"/>
        <v>-3.9608109436903723E-6</v>
      </c>
      <c r="AY402" s="26">
        <f t="shared" si="279"/>
        <v>-5.47170280111475E-2</v>
      </c>
      <c r="AZ402" s="28">
        <f t="shared" si="280"/>
        <v>3.4911309954033243E-17</v>
      </c>
      <c r="BA402" s="29">
        <f t="shared" si="281"/>
        <v>0</v>
      </c>
      <c r="BB402" s="5">
        <f t="shared" si="297"/>
        <v>-48.120786111587108</v>
      </c>
      <c r="BC402" s="5">
        <f t="shared" si="298"/>
        <v>-350.82393514073692</v>
      </c>
      <c r="BD402" s="5">
        <f t="shared" si="282"/>
        <v>-170.82393514073692</v>
      </c>
      <c r="BE402" s="41"/>
      <c r="BF402" s="40">
        <f t="shared" si="283"/>
        <v>-48</v>
      </c>
      <c r="BG402" s="40">
        <f t="shared" si="284"/>
        <v>-351</v>
      </c>
      <c r="BH402" s="40">
        <f t="shared" si="285"/>
        <v>-171</v>
      </c>
      <c r="BL402" s="26">
        <f t="shared" si="291"/>
        <v>-0.24324559573565019</v>
      </c>
      <c r="BM402" s="26">
        <f t="shared" si="292"/>
        <v>-13.496590081399063</v>
      </c>
      <c r="BO402" s="238" t="str">
        <f t="shared" si="299"/>
        <v>954992.586021526i</v>
      </c>
      <c r="BP402" s="238" t="str">
        <f t="shared" si="300"/>
        <v>0.0909437997072834-0.291244993397264i</v>
      </c>
      <c r="BQ402" s="238">
        <f t="shared" si="301"/>
        <v>-10.310763453540087</v>
      </c>
      <c r="BR402" s="238">
        <f t="shared" si="302"/>
        <v>-72.658568685073476</v>
      </c>
    </row>
    <row r="403" spans="22:70" x14ac:dyDescent="0.3">
      <c r="V403" s="24">
        <v>4.9900000000000402</v>
      </c>
      <c r="W403" s="32">
        <f t="shared" si="260"/>
        <v>977237.22095590306</v>
      </c>
      <c r="X403" s="25">
        <f t="shared" si="293"/>
        <v>31.048525809863797</v>
      </c>
      <c r="Y403" s="26">
        <f t="shared" si="261"/>
        <v>-60.533060753167106</v>
      </c>
      <c r="Z403" s="26">
        <f t="shared" si="262"/>
        <v>-89.946114780191195</v>
      </c>
      <c r="AA403" s="26">
        <f t="shared" si="263"/>
        <v>12.486273181333566</v>
      </c>
      <c r="AB403" s="26">
        <f t="shared" si="264"/>
        <v>-76.260231725941139</v>
      </c>
      <c r="AC403" s="26">
        <f t="shared" si="265"/>
        <v>7.8533834115912304E-2</v>
      </c>
      <c r="AD403" s="26">
        <f t="shared" si="266"/>
        <v>7.6931505641117628</v>
      </c>
      <c r="AE403" s="26">
        <f t="shared" si="267"/>
        <v>-16.919727927853831</v>
      </c>
      <c r="AF403" s="26">
        <f t="shared" si="268"/>
        <v>-158.51319594202056</v>
      </c>
      <c r="AG403" s="26">
        <f t="shared" si="286"/>
        <v>63.934760580666506</v>
      </c>
      <c r="AH403" s="26">
        <f t="shared" si="269"/>
        <v>-129.78631868901411</v>
      </c>
      <c r="AI403" s="26">
        <f t="shared" si="270"/>
        <v>-89.99998143022259</v>
      </c>
      <c r="AJ403" s="26">
        <f t="shared" si="271"/>
        <v>61.784200160256752</v>
      </c>
      <c r="AK403" s="26">
        <f t="shared" si="272"/>
        <v>89.953343444576831</v>
      </c>
      <c r="AL403" s="27">
        <f t="shared" si="273"/>
        <v>-15.877288764355965</v>
      </c>
      <c r="AM403" s="26">
        <f t="shared" si="274"/>
        <v>-80.749899746574158</v>
      </c>
      <c r="AN403" s="26">
        <f t="shared" si="287"/>
        <v>-0.9434801405757729</v>
      </c>
      <c r="AO403" s="26">
        <f t="shared" si="288"/>
        <v>-26.224525921455928</v>
      </c>
      <c r="AP403" s="26">
        <f t="shared" si="294"/>
        <v>-20.888126853022591</v>
      </c>
      <c r="AQ403" s="26">
        <f t="shared" si="295"/>
        <v>-107.02106365367584</v>
      </c>
      <c r="AR403" s="25">
        <f t="shared" si="289"/>
        <v>18.562359853877492</v>
      </c>
      <c r="AS403" s="25">
        <f t="shared" si="290"/>
        <v>-26.946600306339011</v>
      </c>
      <c r="AT403" s="56">
        <f t="shared" si="296"/>
        <v>-37.807854780876426</v>
      </c>
      <c r="AU403" s="57">
        <f t="shared" si="275"/>
        <v>-265.53425959569643</v>
      </c>
      <c r="AV403" s="26">
        <f t="shared" si="276"/>
        <v>4.1474781235456951E-6</v>
      </c>
      <c r="AW403" s="26">
        <f t="shared" si="277"/>
        <v>5.5991550520032733E-2</v>
      </c>
      <c r="AX403" s="27">
        <f t="shared" si="278"/>
        <v>-4.1474781232215627E-6</v>
      </c>
      <c r="AY403" s="26">
        <f t="shared" si="279"/>
        <v>-5.5991550520032733E-2</v>
      </c>
      <c r="AZ403" s="28">
        <f t="shared" si="280"/>
        <v>3.241324038599086E-16</v>
      </c>
      <c r="BA403" s="29">
        <f t="shared" si="281"/>
        <v>0</v>
      </c>
      <c r="BB403" s="5">
        <f t="shared" si="297"/>
        <v>-48.554773535765065</v>
      </c>
      <c r="BC403" s="5">
        <f t="shared" si="298"/>
        <v>-352.38155066332592</v>
      </c>
      <c r="BD403" s="5">
        <f t="shared" si="282"/>
        <v>-172.38155066332592</v>
      </c>
      <c r="BE403" s="31"/>
      <c r="BF403" s="40">
        <f t="shared" si="283"/>
        <v>-49</v>
      </c>
      <c r="BG403" s="40">
        <f t="shared" si="284"/>
        <v>-352</v>
      </c>
      <c r="BH403" s="40">
        <f t="shared" si="285"/>
        <v>-172</v>
      </c>
      <c r="BL403" s="26">
        <f t="shared" si="291"/>
        <v>-0.25437999248659759</v>
      </c>
      <c r="BM403" s="26">
        <f t="shared" si="292"/>
        <v>-13.79907833386198</v>
      </c>
      <c r="BO403" s="238" t="str">
        <f t="shared" si="299"/>
        <v>977237.220955903i</v>
      </c>
      <c r="BP403" s="238" t="str">
        <f t="shared" si="300"/>
        <v>0.087118678542887-0.285812314949476i</v>
      </c>
      <c r="BQ403" s="238">
        <f t="shared" si="301"/>
        <v>-10.492538762402045</v>
      </c>
      <c r="BR403" s="238">
        <f t="shared" si="302"/>
        <v>-73.048212733767485</v>
      </c>
    </row>
    <row r="404" spans="22:70" x14ac:dyDescent="0.3">
      <c r="V404" s="24">
        <v>5.00000000000004</v>
      </c>
      <c r="W404" s="43">
        <f t="shared" si="260"/>
        <v>1000000.0000000926</v>
      </c>
      <c r="X404" s="25">
        <f t="shared" si="293"/>
        <v>31.048525809863797</v>
      </c>
      <c r="Y404" s="26">
        <f t="shared" si="261"/>
        <v>-60.733060580280096</v>
      </c>
      <c r="Z404" s="26">
        <f t="shared" si="262"/>
        <v>-89.947341356844703</v>
      </c>
      <c r="AA404" s="26">
        <f t="shared" si="263"/>
        <v>12.675232573936267</v>
      </c>
      <c r="AB404" s="26">
        <f t="shared" si="264"/>
        <v>-76.561518076640837</v>
      </c>
      <c r="AC404" s="26">
        <f t="shared" si="265"/>
        <v>8.2200208034034924E-2</v>
      </c>
      <c r="AD404" s="26">
        <f t="shared" si="266"/>
        <v>7.870126595834372</v>
      </c>
      <c r="AE404" s="26">
        <f t="shared" si="267"/>
        <v>-16.927101988445997</v>
      </c>
      <c r="AF404" s="26">
        <f t="shared" si="268"/>
        <v>-158.63873283765119</v>
      </c>
      <c r="AG404" s="26">
        <f t="shared" si="286"/>
        <v>63.934760580666506</v>
      </c>
      <c r="AH404" s="26">
        <f t="shared" si="269"/>
        <v>-129.98631868901407</v>
      </c>
      <c r="AI404" s="26">
        <f t="shared" si="270"/>
        <v>-89.999981852922346</v>
      </c>
      <c r="AJ404" s="26">
        <f t="shared" si="271"/>
        <v>61.984200030643791</v>
      </c>
      <c r="AK404" s="26">
        <f t="shared" si="272"/>
        <v>89.954405476985315</v>
      </c>
      <c r="AL404" s="27">
        <f t="shared" si="273"/>
        <v>-16.072235265806299</v>
      </c>
      <c r="AM404" s="26">
        <f t="shared" si="274"/>
        <v>-80.95693892096314</v>
      </c>
      <c r="AN404" s="26">
        <f t="shared" si="287"/>
        <v>-0.98326389797875025</v>
      </c>
      <c r="AO404" s="26">
        <f t="shared" si="288"/>
        <v>-26.751155080238796</v>
      </c>
      <c r="AP404" s="26">
        <f t="shared" si="294"/>
        <v>-21.122857241488823</v>
      </c>
      <c r="AQ404" s="26">
        <f t="shared" si="295"/>
        <v>-107.75367037713897</v>
      </c>
      <c r="AR404" s="25">
        <f t="shared" si="289"/>
        <v>18.562359853877492</v>
      </c>
      <c r="AS404" s="25">
        <f t="shared" si="290"/>
        <v>-26.946600306339011</v>
      </c>
      <c r="AT404" s="56">
        <f t="shared" si="296"/>
        <v>-38.049959229934821</v>
      </c>
      <c r="AU404" s="57">
        <f t="shared" si="275"/>
        <v>-266.39240321479019</v>
      </c>
      <c r="AV404" s="26">
        <f t="shared" si="276"/>
        <v>4.3429426480715388E-6</v>
      </c>
      <c r="AW404" s="26">
        <f t="shared" si="277"/>
        <v>5.7295760414505924E-2</v>
      </c>
      <c r="AX404" s="27">
        <f t="shared" si="278"/>
        <v>-4.3429426478763223E-6</v>
      </c>
      <c r="AY404" s="26">
        <f t="shared" si="279"/>
        <v>-5.7295760414505924E-2</v>
      </c>
      <c r="AZ404" s="28">
        <f t="shared" si="280"/>
        <v>1.9521653038664585E-16</v>
      </c>
      <c r="BA404" s="29">
        <f t="shared" si="281"/>
        <v>0</v>
      </c>
      <c r="BB404" s="5">
        <f t="shared" si="297"/>
        <v>-48.991031429815962</v>
      </c>
      <c r="BC404" s="5">
        <f t="shared" si="298"/>
        <v>-353.93117725791029</v>
      </c>
      <c r="BD404" s="5">
        <f t="shared" si="282"/>
        <v>-173.93117725791029</v>
      </c>
      <c r="BE404" s="31"/>
      <c r="BF404" s="40">
        <f t="shared" si="283"/>
        <v>-49</v>
      </c>
      <c r="BG404" s="40">
        <f t="shared" si="284"/>
        <v>-354</v>
      </c>
      <c r="BH404" s="40">
        <f t="shared" si="285"/>
        <v>-174</v>
      </c>
      <c r="BL404" s="26">
        <f t="shared" si="291"/>
        <v>-0.26600862189680263</v>
      </c>
      <c r="BM404" s="26">
        <f t="shared" si="292"/>
        <v>-14.107802371591383</v>
      </c>
      <c r="BO404" s="238" t="str">
        <f t="shared" si="299"/>
        <v>1000000.00000009i</v>
      </c>
      <c r="BP404" s="238" t="str">
        <f t="shared" si="300"/>
        <v>0.0834355454018265-0.280432572535262i</v>
      </c>
      <c r="BQ404" s="238">
        <f t="shared" si="301"/>
        <v>-10.675063577984343</v>
      </c>
      <c r="BR404" s="238">
        <f t="shared" si="302"/>
        <v>-73.43097167152871</v>
      </c>
    </row>
    <row r="405" spans="22:70" x14ac:dyDescent="0.3">
      <c r="V405" s="24">
        <v>5.0100000000000398</v>
      </c>
      <c r="W405" s="30">
        <f t="shared" si="260"/>
        <v>1023292.9922808487</v>
      </c>
      <c r="X405" s="25">
        <f t="shared" si="293"/>
        <v>31.048525809863797</v>
      </c>
      <c r="Y405" s="26">
        <f t="shared" si="261"/>
        <v>-60.933060415174296</v>
      </c>
      <c r="Z405" s="26">
        <f t="shared" si="262"/>
        <v>-89.948540013251488</v>
      </c>
      <c r="AA405" s="26">
        <f t="shared" si="263"/>
        <v>12.864662610012662</v>
      </c>
      <c r="AB405" s="26">
        <f t="shared" si="264"/>
        <v>-76.856679710099669</v>
      </c>
      <c r="AC405" s="26">
        <f t="shared" si="265"/>
        <v>8.6036058267957502E-2</v>
      </c>
      <c r="AD405" s="26">
        <f t="shared" si="266"/>
        <v>8.0510685902261994</v>
      </c>
      <c r="AE405" s="26">
        <f t="shared" si="267"/>
        <v>-16.93383593702988</v>
      </c>
      <c r="AF405" s="26">
        <f t="shared" si="268"/>
        <v>-158.75415113312496</v>
      </c>
      <c r="AG405" s="26">
        <f t="shared" si="286"/>
        <v>63.934760580666506</v>
      </c>
      <c r="AH405" s="26">
        <f t="shared" si="269"/>
        <v>-130.18631868901406</v>
      </c>
      <c r="AI405" s="26">
        <f t="shared" si="270"/>
        <v>-89.999982266000245</v>
      </c>
      <c r="AJ405" s="26">
        <f t="shared" si="271"/>
        <v>62.184199906864393</v>
      </c>
      <c r="AK405" s="26">
        <f t="shared" si="272"/>
        <v>89.955443334615012</v>
      </c>
      <c r="AL405" s="27">
        <f t="shared" si="273"/>
        <v>-16.267403716678224</v>
      </c>
      <c r="AM405" s="26">
        <f t="shared" si="274"/>
        <v>-81.159495679763666</v>
      </c>
      <c r="AN405" s="26">
        <f t="shared" si="287"/>
        <v>-1.0245356501252603</v>
      </c>
      <c r="AO405" s="26">
        <f t="shared" si="288"/>
        <v>-27.285045706807104</v>
      </c>
      <c r="AP405" s="26">
        <f t="shared" si="294"/>
        <v>-21.359297568286642</v>
      </c>
      <c r="AQ405" s="26">
        <f t="shared" si="295"/>
        <v>-108.489080317956</v>
      </c>
      <c r="AR405" s="25">
        <f t="shared" si="289"/>
        <v>18.562359853877492</v>
      </c>
      <c r="AS405" s="25">
        <f t="shared" si="290"/>
        <v>-26.946600306339011</v>
      </c>
      <c r="AT405" s="56">
        <f t="shared" si="296"/>
        <v>-38.293133505316518</v>
      </c>
      <c r="AU405" s="57">
        <f t="shared" si="275"/>
        <v>-267.24323145108099</v>
      </c>
      <c r="AV405" s="26">
        <f t="shared" si="276"/>
        <v>4.5476191213714592E-6</v>
      </c>
      <c r="AW405" s="26">
        <f t="shared" si="277"/>
        <v>5.8630349198507327E-2</v>
      </c>
      <c r="AX405" s="27">
        <f t="shared" si="278"/>
        <v>-4.5476191214166018E-6</v>
      </c>
      <c r="AY405" s="26">
        <f t="shared" si="279"/>
        <v>-5.8630349198507327E-2</v>
      </c>
      <c r="AZ405" s="28">
        <f t="shared" si="280"/>
        <v>-4.5142620923917937E-17</v>
      </c>
      <c r="BA405" s="29">
        <f t="shared" si="281"/>
        <v>0</v>
      </c>
      <c r="BB405" s="5">
        <f t="shared" si="297"/>
        <v>-49.429595517762536</v>
      </c>
      <c r="BC405" s="5">
        <f t="shared" si="298"/>
        <v>-355.47300788156269</v>
      </c>
      <c r="BD405" s="5">
        <f t="shared" si="282"/>
        <v>-175.47300788156269</v>
      </c>
      <c r="BE405" s="41"/>
      <c r="BF405" s="40">
        <f t="shared" si="283"/>
        <v>-49</v>
      </c>
      <c r="BG405" s="40">
        <f t="shared" si="284"/>
        <v>-355</v>
      </c>
      <c r="BH405" s="40">
        <f t="shared" si="285"/>
        <v>-175</v>
      </c>
      <c r="BL405" s="26">
        <f t="shared" si="291"/>
        <v>-0.27815201118379479</v>
      </c>
      <c r="BM405" s="26">
        <f t="shared" si="292"/>
        <v>-14.42285414728782</v>
      </c>
      <c r="BO405" s="238" t="str">
        <f t="shared" si="299"/>
        <v>1023292.99228085i</v>
      </c>
      <c r="BP405" s="238" t="str">
        <f t="shared" si="300"/>
        <v>0.0798903299664689-0.275108376286654i</v>
      </c>
      <c r="BQ405" s="238">
        <f t="shared" si="301"/>
        <v>-10.858310001262225</v>
      </c>
      <c r="BR405" s="238">
        <f t="shared" si="302"/>
        <v>-73.806922283193913</v>
      </c>
    </row>
    <row r="406" spans="22:70" x14ac:dyDescent="0.3">
      <c r="V406" s="24">
        <v>5.0200000000000404</v>
      </c>
      <c r="W406" s="32">
        <f t="shared" si="260"/>
        <v>1047128.548050998</v>
      </c>
      <c r="X406" s="25">
        <f t="shared" si="293"/>
        <v>31.048525809863797</v>
      </c>
      <c r="Y406" s="26">
        <f t="shared" si="261"/>
        <v>-61.133060257499494</v>
      </c>
      <c r="Z406" s="26">
        <f t="shared" si="262"/>
        <v>-89.949711384950874</v>
      </c>
      <c r="AA406" s="26">
        <f t="shared" si="263"/>
        <v>13.054544301256094</v>
      </c>
      <c r="AB406" s="26">
        <f t="shared" si="264"/>
        <v>-77.145810432330691</v>
      </c>
      <c r="AC406" s="26">
        <f t="shared" si="265"/>
        <v>9.0049058625885553E-2</v>
      </c>
      <c r="AD406" s="26">
        <f t="shared" si="266"/>
        <v>8.2360580410236555</v>
      </c>
      <c r="AE406" s="26">
        <f t="shared" si="267"/>
        <v>-16.939941087753716</v>
      </c>
      <c r="AF406" s="26">
        <f t="shared" si="268"/>
        <v>-158.85946377625791</v>
      </c>
      <c r="AG406" s="26">
        <f t="shared" si="286"/>
        <v>63.934760580666506</v>
      </c>
      <c r="AH406" s="26">
        <f t="shared" si="269"/>
        <v>-130.38631868901405</v>
      </c>
      <c r="AI406" s="26">
        <f t="shared" si="270"/>
        <v>-89.999982669675376</v>
      </c>
      <c r="AJ406" s="26">
        <f t="shared" si="271"/>
        <v>62.384199788655998</v>
      </c>
      <c r="AK406" s="26">
        <f t="shared" si="272"/>
        <v>89.956457567749055</v>
      </c>
      <c r="AL406" s="27">
        <f t="shared" si="273"/>
        <v>-16.462784599973425</v>
      </c>
      <c r="AM406" s="26">
        <f t="shared" si="274"/>
        <v>-81.357657158088159</v>
      </c>
      <c r="AN406" s="26">
        <f t="shared" si="287"/>
        <v>-1.067336182323571</v>
      </c>
      <c r="AO406" s="26">
        <f t="shared" si="288"/>
        <v>-27.826109972213459</v>
      </c>
      <c r="AP406" s="26">
        <f t="shared" si="294"/>
        <v>-21.59747910198854</v>
      </c>
      <c r="AQ406" s="26">
        <f t="shared" si="295"/>
        <v>-109.22729223222794</v>
      </c>
      <c r="AR406" s="25">
        <f t="shared" si="289"/>
        <v>18.562359853877492</v>
      </c>
      <c r="AS406" s="25">
        <f t="shared" si="290"/>
        <v>-26.946600306339011</v>
      </c>
      <c r="AT406" s="56">
        <f t="shared" si="296"/>
        <v>-38.537420189742257</v>
      </c>
      <c r="AU406" s="57">
        <f t="shared" si="275"/>
        <v>-268.08675600848585</v>
      </c>
      <c r="AV406" s="26">
        <f t="shared" si="276"/>
        <v>4.7619416904962956E-6</v>
      </c>
      <c r="AW406" s="26">
        <f t="shared" si="277"/>
        <v>5.9996024482879523E-2</v>
      </c>
      <c r="AX406" s="27">
        <f t="shared" si="278"/>
        <v>-4.7619416907430304E-6</v>
      </c>
      <c r="AY406" s="26">
        <f t="shared" si="279"/>
        <v>-5.9996024482879523E-2</v>
      </c>
      <c r="AZ406" s="28">
        <f t="shared" si="280"/>
        <v>-2.4673476830454691E-16</v>
      </c>
      <c r="BA406" s="29">
        <f t="shared" si="281"/>
        <v>0</v>
      </c>
      <c r="BB406" s="5">
        <f t="shared" si="297"/>
        <v>-49.870502547681554</v>
      </c>
      <c r="BC406" s="5">
        <f t="shared" si="298"/>
        <v>-357.00722523753166</v>
      </c>
      <c r="BD406" s="5">
        <f t="shared" si="282"/>
        <v>-177.00722523753166</v>
      </c>
      <c r="BE406" s="31"/>
      <c r="BF406" s="40">
        <f t="shared" si="283"/>
        <v>-50</v>
      </c>
      <c r="BG406" s="40">
        <f t="shared" si="284"/>
        <v>-357</v>
      </c>
      <c r="BH406" s="40">
        <f t="shared" si="285"/>
        <v>-177</v>
      </c>
      <c r="BL406" s="26">
        <f t="shared" si="291"/>
        <v>-0.29083141300785187</v>
      </c>
      <c r="BM406" s="26">
        <f t="shared" si="292"/>
        <v>-14.74432446708485</v>
      </c>
      <c r="BO406" s="238" t="str">
        <f t="shared" si="299"/>
        <v>1047128.548051i</v>
      </c>
      <c r="BP406" s="238" t="str">
        <f t="shared" si="300"/>
        <v>0.0764789795016008-0.269842107001863i</v>
      </c>
      <c r="BQ406" s="238">
        <f t="shared" si="301"/>
        <v>-11.042250944931443</v>
      </c>
      <c r="BR406" s="238">
        <f t="shared" si="302"/>
        <v>-74.17614476196097</v>
      </c>
    </row>
    <row r="407" spans="22:70" x14ac:dyDescent="0.3">
      <c r="V407" s="24">
        <v>5.0300000000000402</v>
      </c>
      <c r="W407" s="32">
        <f t="shared" si="260"/>
        <v>1071519.3052377072</v>
      </c>
      <c r="X407" s="25">
        <f t="shared" si="293"/>
        <v>31.048525809863797</v>
      </c>
      <c r="Y407" s="26">
        <f t="shared" si="261"/>
        <v>-61.333060106921209</v>
      </c>
      <c r="Z407" s="26">
        <f t="shared" si="262"/>
        <v>-89.950856093015702</v>
      </c>
      <c r="AA407" s="26">
        <f t="shared" si="263"/>
        <v>13.244859335274812</v>
      </c>
      <c r="AB407" s="26">
        <f t="shared" si="264"/>
        <v>-77.429004616288495</v>
      </c>
      <c r="AC407" s="26">
        <f t="shared" si="265"/>
        <v>9.4247215269598408E-2</v>
      </c>
      <c r="AD407" s="26">
        <f t="shared" si="266"/>
        <v>8.425177596877246</v>
      </c>
      <c r="AE407" s="26">
        <f t="shared" si="267"/>
        <v>-16.945427746513005</v>
      </c>
      <c r="AF407" s="26">
        <f t="shared" si="268"/>
        <v>-158.95468311242695</v>
      </c>
      <c r="AG407" s="26">
        <f t="shared" si="286"/>
        <v>63.934760580666506</v>
      </c>
      <c r="AH407" s="26">
        <f t="shared" si="269"/>
        <v>-130.58631868901404</v>
      </c>
      <c r="AI407" s="26">
        <f t="shared" si="270"/>
        <v>-89.999983064161725</v>
      </c>
      <c r="AJ407" s="26">
        <f t="shared" si="271"/>
        <v>62.584199675767834</v>
      </c>
      <c r="AK407" s="26">
        <f t="shared" si="272"/>
        <v>89.957448714144746</v>
      </c>
      <c r="AL407" s="27">
        <f t="shared" si="273"/>
        <v>-16.658368786875183</v>
      </c>
      <c r="AM407" s="26">
        <f t="shared" si="274"/>
        <v>-81.551509451218138</v>
      </c>
      <c r="AN407" s="26">
        <f t="shared" si="287"/>
        <v>-1.1117062923700074</v>
      </c>
      <c r="AO407" s="26">
        <f t="shared" si="288"/>
        <v>-28.374248702787828</v>
      </c>
      <c r="AP407" s="26">
        <f t="shared" si="294"/>
        <v>-21.837433511824887</v>
      </c>
      <c r="AQ407" s="26">
        <f t="shared" si="295"/>
        <v>-109.96829250402294</v>
      </c>
      <c r="AR407" s="25">
        <f t="shared" si="289"/>
        <v>18.562359853877492</v>
      </c>
      <c r="AS407" s="25">
        <f t="shared" si="290"/>
        <v>-26.946600306339011</v>
      </c>
      <c r="AT407" s="56">
        <f t="shared" si="296"/>
        <v>-38.782861258337888</v>
      </c>
      <c r="AU407" s="57">
        <f t="shared" si="275"/>
        <v>-268.92297561644989</v>
      </c>
      <c r="AV407" s="26">
        <f t="shared" si="276"/>
        <v>4.986364959653972E-6</v>
      </c>
      <c r="AW407" s="26">
        <f t="shared" si="277"/>
        <v>6.1393510360524269E-2</v>
      </c>
      <c r="AX407" s="27">
        <f t="shared" si="278"/>
        <v>-4.9863649600849025E-6</v>
      </c>
      <c r="AY407" s="26">
        <f t="shared" si="279"/>
        <v>-6.1393510360524269E-2</v>
      </c>
      <c r="AZ407" s="28">
        <f t="shared" si="280"/>
        <v>-4.3093055301446706E-16</v>
      </c>
      <c r="BA407" s="29">
        <f t="shared" si="281"/>
        <v>0</v>
      </c>
      <c r="BB407" s="5">
        <f t="shared" si="297"/>
        <v>-50.313790207003741</v>
      </c>
      <c r="BC407" s="5">
        <f t="shared" si="298"/>
        <v>-358.53400081851657</v>
      </c>
      <c r="BD407" s="5">
        <f t="shared" si="282"/>
        <v>-178.53400081851657</v>
      </c>
      <c r="BE407" s="31"/>
      <c r="BF407" s="40">
        <f t="shared" si="283"/>
        <v>-50</v>
      </c>
      <c r="BG407" s="40">
        <f t="shared" si="284"/>
        <v>-359</v>
      </c>
      <c r="BH407" s="40">
        <f t="shared" si="285"/>
        <v>-179</v>
      </c>
      <c r="BL407" s="26">
        <f t="shared" si="291"/>
        <v>-0.30406881967424032</v>
      </c>
      <c r="BM407" s="26">
        <f t="shared" si="292"/>
        <v>-15.07230278562616</v>
      </c>
      <c r="BO407" s="238" t="str">
        <f t="shared" si="299"/>
        <v>1071519.30523771i</v>
      </c>
      <c r="BP407" s="238" t="str">
        <f t="shared" si="300"/>
        <v>0.0731974683675149-0.264635925271537i</v>
      </c>
      <c r="BQ407" s="238">
        <f t="shared" si="301"/>
        <v>-11.226860128991609</v>
      </c>
      <c r="BR407" s="238">
        <f t="shared" si="302"/>
        <v>-74.53872241644055</v>
      </c>
    </row>
    <row r="408" spans="22:70" x14ac:dyDescent="0.3">
      <c r="V408" s="24">
        <v>5.04000000000004</v>
      </c>
      <c r="W408" s="30">
        <f t="shared" si="260"/>
        <v>1096478.1961432882</v>
      </c>
      <c r="X408" s="25">
        <f t="shared" si="293"/>
        <v>31.048525809863797</v>
      </c>
      <c r="Y408" s="26">
        <f t="shared" si="261"/>
        <v>-61.53305996312006</v>
      </c>
      <c r="Z408" s="26">
        <f t="shared" si="262"/>
        <v>-89.951974744381701</v>
      </c>
      <c r="AA408" s="26">
        <f t="shared" si="263"/>
        <v>13.435590059158738</v>
      </c>
      <c r="AB408" s="26">
        <f t="shared" si="264"/>
        <v>-77.706357042784688</v>
      </c>
      <c r="AC408" s="26">
        <f t="shared" si="265"/>
        <v>9.8638879684768213E-2</v>
      </c>
      <c r="AD408" s="26">
        <f t="shared" si="266"/>
        <v>8.6185110392327395</v>
      </c>
      <c r="AE408" s="26">
        <f t="shared" si="267"/>
        <v>-16.950305214412758</v>
      </c>
      <c r="AF408" s="26">
        <f t="shared" si="268"/>
        <v>-159.03982074793365</v>
      </c>
      <c r="AG408" s="26">
        <f t="shared" si="286"/>
        <v>63.934760580666506</v>
      </c>
      <c r="AH408" s="26">
        <f t="shared" si="269"/>
        <v>-130.786318689014</v>
      </c>
      <c r="AI408" s="26">
        <f t="shared" si="270"/>
        <v>-89.999983449668477</v>
      </c>
      <c r="AJ408" s="26">
        <f t="shared" si="271"/>
        <v>62.784199567960471</v>
      </c>
      <c r="AK408" s="26">
        <f t="shared" si="272"/>
        <v>89.95841729931864</v>
      </c>
      <c r="AL408" s="27">
        <f t="shared" si="273"/>
        <v>-16.854147522633831</v>
      </c>
      <c r="AM408" s="26">
        <f t="shared" si="274"/>
        <v>-81.741137580604089</v>
      </c>
      <c r="AN408" s="26">
        <f t="shared" si="287"/>
        <v>-1.1576867024520103</v>
      </c>
      <c r="AO408" s="26">
        <f t="shared" si="288"/>
        <v>-28.929351138645604</v>
      </c>
      <c r="AP408" s="26">
        <f t="shared" si="294"/>
        <v>-22.079192765472861</v>
      </c>
      <c r="AQ408" s="26">
        <f t="shared" si="295"/>
        <v>-110.71205486959953</v>
      </c>
      <c r="AR408" s="25">
        <f t="shared" si="289"/>
        <v>18.562359853877492</v>
      </c>
      <c r="AS408" s="25">
        <f t="shared" si="290"/>
        <v>-26.946600306339011</v>
      </c>
      <c r="AT408" s="56">
        <f t="shared" si="296"/>
        <v>-39.029497979885619</v>
      </c>
      <c r="AU408" s="57">
        <f t="shared" si="275"/>
        <v>-269.75187561753319</v>
      </c>
      <c r="AV408" s="26">
        <f t="shared" si="276"/>
        <v>5.2213649583859987E-6</v>
      </c>
      <c r="AW408" s="26">
        <f t="shared" si="277"/>
        <v>6.2823547790297085E-2</v>
      </c>
      <c r="AX408" s="27">
        <f t="shared" si="278"/>
        <v>-5.2213649582289029E-6</v>
      </c>
      <c r="AY408" s="26">
        <f t="shared" si="279"/>
        <v>-6.2823547790297085E-2</v>
      </c>
      <c r="AZ408" s="28">
        <f t="shared" si="280"/>
        <v>1.5709581259546607E-16</v>
      </c>
      <c r="BA408" s="29">
        <f t="shared" si="281"/>
        <v>0</v>
      </c>
      <c r="BB408" s="5">
        <f t="shared" si="297"/>
        <v>-50.759497030923882</v>
      </c>
      <c r="BC408" s="5">
        <f t="shared" si="298"/>
        <v>-360.05349399688907</v>
      </c>
      <c r="BD408" s="5">
        <f t="shared" si="282"/>
        <v>-180.05349399688907</v>
      </c>
      <c r="BE408" s="41"/>
      <c r="BF408" s="40">
        <f t="shared" si="283"/>
        <v>-51</v>
      </c>
      <c r="BG408" s="40">
        <f t="shared" si="284"/>
        <v>-360</v>
      </c>
      <c r="BH408" s="40">
        <f t="shared" si="285"/>
        <v>-180</v>
      </c>
      <c r="BL408" s="26">
        <f t="shared" si="291"/>
        <v>-0.31788697651532682</v>
      </c>
      <c r="BM408" s="26">
        <f t="shared" si="292"/>
        <v>-15.406876989488328</v>
      </c>
      <c r="BO408" s="238" t="str">
        <f t="shared" si="299"/>
        <v>1096478.19614329i</v>
      </c>
      <c r="BP408" s="238" t="str">
        <f t="shared" si="300"/>
        <v>0.0700418066445116-0.259491780718628i</v>
      </c>
      <c r="BQ408" s="238">
        <f t="shared" si="301"/>
        <v>-11.412112074522938</v>
      </c>
      <c r="BR408" s="238">
        <f t="shared" si="302"/>
        <v>-74.894741389867548</v>
      </c>
    </row>
    <row r="409" spans="22:70" x14ac:dyDescent="0.3">
      <c r="V409" s="24">
        <v>5.0500000000000398</v>
      </c>
      <c r="W409" s="32">
        <f t="shared" si="260"/>
        <v>1122018.4543020669</v>
      </c>
      <c r="X409" s="25">
        <f t="shared" si="293"/>
        <v>31.048525809863797</v>
      </c>
      <c r="Y409" s="26">
        <f t="shared" si="261"/>
        <v>-61.733059825791003</v>
      </c>
      <c r="Z409" s="26">
        <f t="shared" si="262"/>
        <v>-89.953067932169191</v>
      </c>
      <c r="AA409" s="26">
        <f t="shared" si="263"/>
        <v>13.626719462760274</v>
      </c>
      <c r="AB409" s="26">
        <f t="shared" si="264"/>
        <v>-77.97796275148194</v>
      </c>
      <c r="AC409" s="26">
        <f t="shared" si="265"/>
        <v>0.1032327620218231</v>
      </c>
      <c r="AD409" s="26">
        <f t="shared" si="266"/>
        <v>8.8161432566704541</v>
      </c>
      <c r="AE409" s="26">
        <f t="shared" si="267"/>
        <v>-16.95458179114511</v>
      </c>
      <c r="AF409" s="26">
        <f t="shared" si="268"/>
        <v>-159.11488742698069</v>
      </c>
      <c r="AG409" s="26">
        <f t="shared" si="286"/>
        <v>63.934760580666506</v>
      </c>
      <c r="AH409" s="26">
        <f t="shared" si="269"/>
        <v>-130.98631868901398</v>
      </c>
      <c r="AI409" s="26">
        <f t="shared" si="270"/>
        <v>-89.999983826400012</v>
      </c>
      <c r="AJ409" s="26">
        <f t="shared" si="271"/>
        <v>62.984199465005226</v>
      </c>
      <c r="AK409" s="26">
        <f t="shared" si="272"/>
        <v>89.959363836825204</v>
      </c>
      <c r="AL409" s="27">
        <f t="shared" si="273"/>
        <v>-17.050112412813959</v>
      </c>
      <c r="AM409" s="26">
        <f t="shared" si="274"/>
        <v>-81.926625463939871</v>
      </c>
      <c r="AN409" s="26">
        <f t="shared" si="287"/>
        <v>-1.2053179666340448</v>
      </c>
      <c r="AO409" s="26">
        <f t="shared" si="288"/>
        <v>-29.491294723734779</v>
      </c>
      <c r="AP409" s="26">
        <f t="shared" si="294"/>
        <v>-22.322789022790257</v>
      </c>
      <c r="AQ409" s="26">
        <f t="shared" si="295"/>
        <v>-111.45854017724946</v>
      </c>
      <c r="AR409" s="25">
        <f t="shared" si="289"/>
        <v>18.562359853877492</v>
      </c>
      <c r="AS409" s="25">
        <f t="shared" si="290"/>
        <v>-26.946600306339011</v>
      </c>
      <c r="AT409" s="56">
        <f t="shared" si="296"/>
        <v>-39.277370813935363</v>
      </c>
      <c r="AU409" s="57">
        <f t="shared" si="275"/>
        <v>-270.57342760423012</v>
      </c>
      <c r="AV409" s="26">
        <f t="shared" si="276"/>
        <v>5.467440152173576E-6</v>
      </c>
      <c r="AW409" s="26">
        <f t="shared" si="277"/>
        <v>6.4286894989841137E-2</v>
      </c>
      <c r="AX409" s="27">
        <f t="shared" si="278"/>
        <v>-5.4674401520363541E-6</v>
      </c>
      <c r="AY409" s="26">
        <f t="shared" si="279"/>
        <v>-6.4286894989841137E-2</v>
      </c>
      <c r="AZ409" s="28">
        <f t="shared" si="280"/>
        <v>1.3722187855403842E-16</v>
      </c>
      <c r="BA409" s="29">
        <f t="shared" si="281"/>
        <v>0</v>
      </c>
      <c r="BB409" s="5">
        <f t="shared" si="297"/>
        <v>-51.207662304090505</v>
      </c>
      <c r="BC409" s="5">
        <f t="shared" si="298"/>
        <v>-361.56585116454858</v>
      </c>
      <c r="BD409" s="5">
        <f t="shared" si="282"/>
        <v>-181.56585116454858</v>
      </c>
      <c r="BE409" s="31"/>
      <c r="BF409" s="40">
        <f t="shared" si="283"/>
        <v>-51</v>
      </c>
      <c r="BG409" s="40">
        <f t="shared" si="284"/>
        <v>-362</v>
      </c>
      <c r="BH409" s="40">
        <f t="shared" si="285"/>
        <v>-182</v>
      </c>
      <c r="BL409" s="26">
        <f t="shared" si="291"/>
        <v>-0.33230939432455686</v>
      </c>
      <c r="BM409" s="26">
        <f t="shared" si="292"/>
        <v>-15.748133168735535</v>
      </c>
      <c r="BO409" s="238" t="str">
        <f t="shared" si="299"/>
        <v>1122018.45430207i</v>
      </c>
      <c r="BP409" s="238" t="str">
        <f t="shared" si="300"/>
        <v>0.067008047906713-0.254411421291816i</v>
      </c>
      <c r="BQ409" s="238">
        <f t="shared" si="301"/>
        <v>-11.597982095830591</v>
      </c>
      <c r="BR409" s="238">
        <f t="shared" si="302"/>
        <v>-75.244290391582908</v>
      </c>
    </row>
    <row r="410" spans="22:70" x14ac:dyDescent="0.3">
      <c r="V410" s="24">
        <v>5.0600000000000396</v>
      </c>
      <c r="W410" s="32">
        <f t="shared" si="260"/>
        <v>1148153.6214969885</v>
      </c>
      <c r="X410" s="25">
        <f t="shared" si="293"/>
        <v>31.048525809863797</v>
      </c>
      <c r="Y410" s="26">
        <f t="shared" si="261"/>
        <v>-61.933059694642779</v>
      </c>
      <c r="Z410" s="26">
        <f t="shared" si="262"/>
        <v>-89.954136235997652</v>
      </c>
      <c r="AA410" s="26">
        <f t="shared" si="263"/>
        <v>13.818231161768988</v>
      </c>
      <c r="AB410" s="26">
        <f t="shared" si="264"/>
        <v>-78.243916901608273</v>
      </c>
      <c r="AC410" s="26">
        <f t="shared" si="265"/>
        <v>0.10803794480422654</v>
      </c>
      <c r="AD410" s="26">
        <f t="shared" si="266"/>
        <v>9.0181602154581277</v>
      </c>
      <c r="AE410" s="26">
        <f t="shared" si="267"/>
        <v>-16.958264778205766</v>
      </c>
      <c r="AF410" s="26">
        <f t="shared" si="268"/>
        <v>-159.17989292214781</v>
      </c>
      <c r="AG410" s="26">
        <f t="shared" si="286"/>
        <v>63.934760580666506</v>
      </c>
      <c r="AH410" s="26">
        <f t="shared" si="269"/>
        <v>-131.18631868901394</v>
      </c>
      <c r="AI410" s="26">
        <f t="shared" si="270"/>
        <v>-89.999984194556092</v>
      </c>
      <c r="AJ410" s="26">
        <f t="shared" si="271"/>
        <v>63.184199366683735</v>
      </c>
      <c r="AK410" s="26">
        <f t="shared" si="272"/>
        <v>89.960288828529073</v>
      </c>
      <c r="AL410" s="27">
        <f t="shared" si="273"/>
        <v>-17.246255409908702</v>
      </c>
      <c r="AM410" s="26">
        <f t="shared" si="274"/>
        <v>-82.108055889054398</v>
      </c>
      <c r="AN410" s="26">
        <f t="shared" si="287"/>
        <v>-1.2546403741779932</v>
      </c>
      <c r="AO410" s="26">
        <f t="shared" si="288"/>
        <v>-30.059944930581608</v>
      </c>
      <c r="AP410" s="26">
        <f t="shared" si="294"/>
        <v>-22.568254525750397</v>
      </c>
      <c r="AQ410" s="26">
        <f t="shared" si="295"/>
        <v>-112.20769618566302</v>
      </c>
      <c r="AR410" s="25">
        <f t="shared" si="289"/>
        <v>18.562359853877492</v>
      </c>
      <c r="AS410" s="25">
        <f t="shared" si="290"/>
        <v>-26.946600306339011</v>
      </c>
      <c r="AT410" s="56">
        <f t="shared" si="296"/>
        <v>-39.526519303956164</v>
      </c>
      <c r="AU410" s="57">
        <f t="shared" si="275"/>
        <v>-271.38758910781087</v>
      </c>
      <c r="AV410" s="26">
        <f t="shared" si="276"/>
        <v>5.7251124993305539E-6</v>
      </c>
      <c r="AW410" s="26">
        <f t="shared" si="277"/>
        <v>6.5784327837570766E-2</v>
      </c>
      <c r="AX410" s="27">
        <f t="shared" si="278"/>
        <v>-5.7251124994987552E-6</v>
      </c>
      <c r="AY410" s="26">
        <f t="shared" si="279"/>
        <v>-6.5784327837570766E-2</v>
      </c>
      <c r="AZ410" s="28">
        <f t="shared" si="280"/>
        <v>-1.682012615669172E-16</v>
      </c>
      <c r="BA410" s="29">
        <f t="shared" si="281"/>
        <v>0</v>
      </c>
      <c r="BB410" s="5">
        <f t="shared" si="297"/>
        <v>-51.658325955784619</v>
      </c>
      <c r="BC410" s="5">
        <f t="shared" si="298"/>
        <v>-363.07120492506965</v>
      </c>
      <c r="BD410" s="5">
        <f t="shared" si="282"/>
        <v>-183.07120492506965</v>
      </c>
      <c r="BE410" s="31"/>
      <c r="BF410" s="40">
        <f t="shared" si="283"/>
        <v>-52</v>
      </c>
      <c r="BG410" s="40">
        <f t="shared" si="284"/>
        <v>-363</v>
      </c>
      <c r="BH410" s="40">
        <f t="shared" si="285"/>
        <v>-183</v>
      </c>
      <c r="BL410" s="26">
        <f t="shared" si="291"/>
        <v>-0.34736036070601106</v>
      </c>
      <c r="BM410" s="26">
        <f t="shared" si="292"/>
        <v>-16.096155376435771</v>
      </c>
      <c r="BO410" s="238" t="str">
        <f t="shared" si="299"/>
        <v>1148153.62149699i</v>
      </c>
      <c r="BP410" s="238" t="str">
        <f t="shared" si="300"/>
        <v>0.0640922961850112-0.24939640255854i</v>
      </c>
      <c r="BQ410" s="238">
        <f t="shared" si="301"/>
        <v>-11.784446291122446</v>
      </c>
      <c r="BR410" s="238">
        <f t="shared" si="302"/>
        <v>-75.587460440823008</v>
      </c>
    </row>
    <row r="411" spans="22:70" x14ac:dyDescent="0.3">
      <c r="V411" s="24">
        <v>5.0700000000000403</v>
      </c>
      <c r="W411" s="30">
        <f t="shared" si="260"/>
        <v>1174897.5549396398</v>
      </c>
      <c r="X411" s="25">
        <f t="shared" si="293"/>
        <v>31.048525809863797</v>
      </c>
      <c r="Y411" s="26">
        <f t="shared" si="261"/>
        <v>-62.133059569397211</v>
      </c>
      <c r="Z411" s="26">
        <f t="shared" si="262"/>
        <v>-89.95518022229291</v>
      </c>
      <c r="AA411" s="26">
        <f t="shared" si="263"/>
        <v>14.010109380652469</v>
      </c>
      <c r="AB411" s="26">
        <f t="shared" si="264"/>
        <v>-78.504314642024369</v>
      </c>
      <c r="AC411" s="26">
        <f t="shared" si="265"/>
        <v>0.11306389699936598</v>
      </c>
      <c r="AD411" s="26">
        <f t="shared" si="266"/>
        <v>9.224648926060885</v>
      </c>
      <c r="AE411" s="26">
        <f t="shared" si="267"/>
        <v>-16.961360481881577</v>
      </c>
      <c r="AF411" s="26">
        <f t="shared" si="268"/>
        <v>-159.23484593825637</v>
      </c>
      <c r="AG411" s="26">
        <f t="shared" si="286"/>
        <v>63.934760580666506</v>
      </c>
      <c r="AH411" s="26">
        <f t="shared" si="269"/>
        <v>-131.38631868901396</v>
      </c>
      <c r="AI411" s="26">
        <f t="shared" si="270"/>
        <v>-89.999984554331917</v>
      </c>
      <c r="AJ411" s="26">
        <f t="shared" si="271"/>
        <v>63.384199272787463</v>
      </c>
      <c r="AK411" s="26">
        <f t="shared" si="272"/>
        <v>89.961192764871186</v>
      </c>
      <c r="AL411" s="27">
        <f t="shared" si="273"/>
        <v>-17.442568800324093</v>
      </c>
      <c r="AM411" s="26">
        <f t="shared" si="274"/>
        <v>-82.28551049137414</v>
      </c>
      <c r="AN411" s="26">
        <f t="shared" si="287"/>
        <v>-1.3056938490012802</v>
      </c>
      <c r="AO411" s="26">
        <f t="shared" si="288"/>
        <v>-30.635155122839176</v>
      </c>
      <c r="AP411" s="26">
        <f t="shared" si="294"/>
        <v>-22.815621484885366</v>
      </c>
      <c r="AQ411" s="26">
        <f t="shared" si="295"/>
        <v>-112.95945740367405</v>
      </c>
      <c r="AR411" s="25">
        <f t="shared" si="289"/>
        <v>18.562359853877492</v>
      </c>
      <c r="AS411" s="25">
        <f t="shared" si="290"/>
        <v>-26.946600306339011</v>
      </c>
      <c r="AT411" s="56">
        <f t="shared" si="296"/>
        <v>-39.77698196676694</v>
      </c>
      <c r="AU411" s="57">
        <f t="shared" si="275"/>
        <v>-272.19430334193044</v>
      </c>
      <c r="AV411" s="26">
        <f t="shared" si="276"/>
        <v>5.9949285522544836E-6</v>
      </c>
      <c r="AW411" s="26">
        <f t="shared" si="277"/>
        <v>6.7316640284015516E-2</v>
      </c>
      <c r="AX411" s="27">
        <f t="shared" si="278"/>
        <v>-5.994928551974989E-6</v>
      </c>
      <c r="AY411" s="26">
        <f t="shared" si="279"/>
        <v>-6.7316640284015516E-2</v>
      </c>
      <c r="AZ411" s="28">
        <f t="shared" si="280"/>
        <v>2.7949461457255423E-16</v>
      </c>
      <c r="BA411" s="29">
        <f t="shared" si="281"/>
        <v>0</v>
      </c>
      <c r="BB411" s="5">
        <f t="shared" si="297"/>
        <v>-52.111528448839387</v>
      </c>
      <c r="BC411" s="5">
        <f t="shared" si="298"/>
        <v>-364.56967334073062</v>
      </c>
      <c r="BD411" s="5">
        <f t="shared" si="282"/>
        <v>-184.56967334073062</v>
      </c>
      <c r="BE411" s="41"/>
      <c r="BF411" s="40">
        <f t="shared" si="283"/>
        <v>-52</v>
      </c>
      <c r="BG411" s="40">
        <f t="shared" si="284"/>
        <v>-365</v>
      </c>
      <c r="BH411" s="40">
        <f t="shared" si="285"/>
        <v>-185</v>
      </c>
      <c r="BL411" s="26">
        <f t="shared" si="291"/>
        <v>-0.36306495019465174</v>
      </c>
      <c r="BM411" s="26">
        <f t="shared" si="292"/>
        <v>-16.451025376016055</v>
      </c>
      <c r="BO411" s="238" t="str">
        <f t="shared" si="299"/>
        <v>1174897.55493964i</v>
      </c>
      <c r="BP411" s="238" t="str">
        <f t="shared" si="300"/>
        <v>0.06129071216032-0.244448096949502i</v>
      </c>
      <c r="BQ411" s="238">
        <f t="shared" si="301"/>
        <v>-11.971481531877794</v>
      </c>
      <c r="BR411" s="238">
        <f t="shared" si="302"/>
        <v>-75.924344622784133</v>
      </c>
    </row>
    <row r="412" spans="22:70" x14ac:dyDescent="0.3">
      <c r="V412" s="24">
        <v>5.08000000000004</v>
      </c>
      <c r="W412" s="32">
        <f t="shared" si="260"/>
        <v>1202264.4346175254</v>
      </c>
      <c r="X412" s="25">
        <f t="shared" si="293"/>
        <v>31.048525809863797</v>
      </c>
      <c r="Y412" s="26">
        <f t="shared" si="261"/>
        <v>-62.333059449788607</v>
      </c>
      <c r="Z412" s="26">
        <f t="shared" si="262"/>
        <v>-89.95620044458758</v>
      </c>
      <c r="AA412" s="26">
        <f t="shared" si="263"/>
        <v>14.202338935529802</v>
      </c>
      <c r="AB412" s="26">
        <f t="shared" si="264"/>
        <v>-78.759250990271553</v>
      </c>
      <c r="AC412" s="26">
        <f t="shared" si="265"/>
        <v>0.11832048844520861</v>
      </c>
      <c r="AD412" s="26">
        <f t="shared" si="266"/>
        <v>9.4356974053407328</v>
      </c>
      <c r="AE412" s="26">
        <f t="shared" si="267"/>
        <v>-16.963874215949797</v>
      </c>
      <c r="AF412" s="26">
        <f t="shared" si="268"/>
        <v>-159.27975402951839</v>
      </c>
      <c r="AG412" s="26">
        <f t="shared" si="286"/>
        <v>63.934760580666506</v>
      </c>
      <c r="AH412" s="26">
        <f t="shared" si="269"/>
        <v>-131.58631868901395</v>
      </c>
      <c r="AI412" s="26">
        <f t="shared" si="270"/>
        <v>-89.99998490591824</v>
      </c>
      <c r="AJ412" s="26">
        <f t="shared" si="271"/>
        <v>63.584199183117192</v>
      </c>
      <c r="AK412" s="26">
        <f t="shared" si="272"/>
        <v>89.962076125128732</v>
      </c>
      <c r="AL412" s="27">
        <f t="shared" si="273"/>
        <v>-17.639045191735448</v>
      </c>
      <c r="AM412" s="26">
        <f t="shared" si="274"/>
        <v>-82.45906973472178</v>
      </c>
      <c r="AN412" s="26">
        <f t="shared" si="287"/>
        <v>-1.3585178456290485</v>
      </c>
      <c r="AO412" s="26">
        <f t="shared" si="288"/>
        <v>-31.216766458653311</v>
      </c>
      <c r="AP412" s="26">
        <f t="shared" si="294"/>
        <v>-23.064921962594749</v>
      </c>
      <c r="AQ412" s="26">
        <f t="shared" si="295"/>
        <v>-113.7137449741646</v>
      </c>
      <c r="AR412" s="25">
        <f t="shared" si="289"/>
        <v>18.562359853877492</v>
      </c>
      <c r="AS412" s="25">
        <f t="shared" si="290"/>
        <v>-26.946600306339011</v>
      </c>
      <c r="AT412" s="56">
        <f t="shared" si="296"/>
        <v>-40.028796178544546</v>
      </c>
      <c r="AU412" s="57">
        <f t="shared" si="275"/>
        <v>-272.99349900368298</v>
      </c>
      <c r="AV412" s="26">
        <f t="shared" si="276"/>
        <v>6.2774606261795444E-6</v>
      </c>
      <c r="AW412" s="26">
        <f t="shared" si="277"/>
        <v>6.8884644772744044E-2</v>
      </c>
      <c r="AX412" s="27">
        <f t="shared" si="278"/>
        <v>-6.2774606258611592E-6</v>
      </c>
      <c r="AY412" s="26">
        <f t="shared" si="279"/>
        <v>-6.8884644772744044E-2</v>
      </c>
      <c r="AZ412" s="28">
        <f t="shared" si="280"/>
        <v>3.1838528531278817E-16</v>
      </c>
      <c r="BA412" s="29">
        <f t="shared" si="281"/>
        <v>0</v>
      </c>
      <c r="BB412" s="5">
        <f t="shared" si="297"/>
        <v>-52.567310662595645</v>
      </c>
      <c r="BC412" s="5">
        <f t="shared" si="298"/>
        <v>-366.0613592369458</v>
      </c>
      <c r="BD412" s="5">
        <f t="shared" si="282"/>
        <v>-186.0613592369458</v>
      </c>
      <c r="BE412" s="31"/>
      <c r="BF412" s="40">
        <f t="shared" si="283"/>
        <v>-53</v>
      </c>
      <c r="BG412" s="40">
        <f t="shared" si="284"/>
        <v>-366</v>
      </c>
      <c r="BH412" s="40">
        <f t="shared" si="285"/>
        <v>-186</v>
      </c>
      <c r="BL412" s="26">
        <f t="shared" si="291"/>
        <v>-0.37944903299410243</v>
      </c>
      <c r="BM412" s="26">
        <f t="shared" si="292"/>
        <v>-16.812822376390702</v>
      </c>
      <c r="BO412" s="238" t="str">
        <f t="shared" si="299"/>
        <v>1202264.43461753i</v>
      </c>
      <c r="BP412" s="238" t="str">
        <f t="shared" si="300"/>
        <v>0.0585995186290989-0.239567702912036i</v>
      </c>
      <c r="BQ412" s="238">
        <f t="shared" si="301"/>
        <v>-12.159065451056993</v>
      </c>
      <c r="BR412" s="238">
        <f t="shared" si="302"/>
        <v>-76.255037856872107</v>
      </c>
    </row>
    <row r="413" spans="22:70" x14ac:dyDescent="0.3">
      <c r="V413" s="24">
        <v>5.0900000000000398</v>
      </c>
      <c r="W413" s="32">
        <f t="shared" si="260"/>
        <v>1230268.7708124965</v>
      </c>
      <c r="X413" s="25">
        <f t="shared" si="293"/>
        <v>31.048525809863797</v>
      </c>
      <c r="Y413" s="26">
        <f t="shared" si="261"/>
        <v>-62.533059335563273</v>
      </c>
      <c r="Z413" s="26">
        <f t="shared" si="262"/>
        <v>-89.957197443814408</v>
      </c>
      <c r="AA413" s="26">
        <f t="shared" si="263"/>
        <v>14.394905217037543</v>
      </c>
      <c r="AB413" s="26">
        <f t="shared" si="264"/>
        <v>-79.008820720225714</v>
      </c>
      <c r="AC413" s="26">
        <f t="shared" si="265"/>
        <v>0.12381800462379094</v>
      </c>
      <c r="AD413" s="26">
        <f t="shared" si="266"/>
        <v>9.6513946341665058</v>
      </c>
      <c r="AE413" s="26">
        <f t="shared" si="267"/>
        <v>-16.965810304038143</v>
      </c>
      <c r="AF413" s="26">
        <f t="shared" si="268"/>
        <v>-159.31462352987361</v>
      </c>
      <c r="AG413" s="26">
        <f t="shared" si="286"/>
        <v>63.934760580666506</v>
      </c>
      <c r="AH413" s="26">
        <f t="shared" si="269"/>
        <v>-131.78631868901394</v>
      </c>
      <c r="AI413" s="26">
        <f t="shared" si="270"/>
        <v>-89.999985249501492</v>
      </c>
      <c r="AJ413" s="26">
        <f t="shared" si="271"/>
        <v>63.784199097482755</v>
      </c>
      <c r="AK413" s="26">
        <f t="shared" si="272"/>
        <v>89.962939377669329</v>
      </c>
      <c r="AL413" s="27">
        <f t="shared" si="273"/>
        <v>-17.835677500816022</v>
      </c>
      <c r="AM413" s="26">
        <f t="shared" si="274"/>
        <v>-82.628812895227213</v>
      </c>
      <c r="AN413" s="26">
        <f t="shared" si="287"/>
        <v>-1.41315124204954</v>
      </c>
      <c r="AO413" s="26">
        <f t="shared" si="288"/>
        <v>-31.804607837727783</v>
      </c>
      <c r="AP413" s="26">
        <f t="shared" si="294"/>
        <v>-23.31618775373024</v>
      </c>
      <c r="AQ413" s="26">
        <f t="shared" si="295"/>
        <v>-114.47046660478716</v>
      </c>
      <c r="AR413" s="25">
        <f t="shared" si="289"/>
        <v>18.562359853877492</v>
      </c>
      <c r="AS413" s="25">
        <f t="shared" si="290"/>
        <v>-26.946600306339011</v>
      </c>
      <c r="AT413" s="56">
        <f t="shared" si="296"/>
        <v>-40.281998057768384</v>
      </c>
      <c r="AU413" s="57">
        <f t="shared" si="275"/>
        <v>-273.78509013466078</v>
      </c>
      <c r="AV413" s="26">
        <f t="shared" si="276"/>
        <v>6.5733080065014137E-6</v>
      </c>
      <c r="AW413" s="26">
        <f t="shared" si="277"/>
        <v>7.0489172671091241E-2</v>
      </c>
      <c r="AX413" s="27">
        <f t="shared" si="278"/>
        <v>-6.5733080060843847E-6</v>
      </c>
      <c r="AY413" s="26">
        <f t="shared" si="279"/>
        <v>-7.0489172671091241E-2</v>
      </c>
      <c r="AZ413" s="28">
        <f t="shared" si="280"/>
        <v>4.1702904828412948E-16</v>
      </c>
      <c r="BA413" s="29">
        <f t="shared" si="281"/>
        <v>0</v>
      </c>
      <c r="BB413" s="5">
        <f t="shared" si="297"/>
        <v>-53.025713770231881</v>
      </c>
      <c r="BC413" s="5">
        <f t="shared" si="298"/>
        <v>-367.54634956651267</v>
      </c>
      <c r="BD413" s="5">
        <f t="shared" si="282"/>
        <v>-187.54634956651267</v>
      </c>
      <c r="BE413" s="31"/>
      <c r="BF413" s="40">
        <f t="shared" si="283"/>
        <v>-53</v>
      </c>
      <c r="BG413" s="40">
        <f t="shared" si="284"/>
        <v>-368</v>
      </c>
      <c r="BH413" s="40">
        <f t="shared" si="285"/>
        <v>-188</v>
      </c>
      <c r="BL413" s="26">
        <f t="shared" si="291"/>
        <v>-0.39653928217057532</v>
      </c>
      <c r="BM413" s="26">
        <f t="shared" si="292"/>
        <v>-17.181622754859507</v>
      </c>
      <c r="BO413" s="238" t="str">
        <f t="shared" si="299"/>
        <v>1230268.7708125i</v>
      </c>
      <c r="BP413" s="238" t="str">
        <f t="shared" si="300"/>
        <v>0.0560150052834793-0.234756253934986i</v>
      </c>
      <c r="BQ413" s="238">
        <f t="shared" si="301"/>
        <v>-12.347176430292928</v>
      </c>
      <c r="BR413" s="238">
        <f t="shared" si="302"/>
        <v>-76.579636676992365</v>
      </c>
    </row>
    <row r="414" spans="22:70" x14ac:dyDescent="0.3">
      <c r="V414" s="24">
        <v>5.1000000000000396</v>
      </c>
      <c r="W414" s="30">
        <f t="shared" si="260"/>
        <v>1258925.4117942825</v>
      </c>
      <c r="X414" s="25">
        <f t="shared" si="293"/>
        <v>31.048525809863797</v>
      </c>
      <c r="Y414" s="26">
        <f t="shared" si="261"/>
        <v>-62.733059226478915</v>
      </c>
      <c r="Z414" s="26">
        <f t="shared" si="262"/>
        <v>-89.958171748593188</v>
      </c>
      <c r="AA414" s="26">
        <f t="shared" si="263"/>
        <v>14.587794173242125</v>
      </c>
      <c r="AB414" s="26">
        <f t="shared" si="264"/>
        <v>-79.253118257981001</v>
      </c>
      <c r="AC414" s="26">
        <f t="shared" si="265"/>
        <v>0.12956716177019617</v>
      </c>
      <c r="AD414" s="26">
        <f t="shared" si="266"/>
        <v>9.8718305101432318</v>
      </c>
      <c r="AE414" s="26">
        <f t="shared" si="267"/>
        <v>-16.967172081602797</v>
      </c>
      <c r="AF414" s="26">
        <f t="shared" si="268"/>
        <v>-159.33945949643095</v>
      </c>
      <c r="AG414" s="26">
        <f t="shared" si="286"/>
        <v>63.934760580666506</v>
      </c>
      <c r="AH414" s="26">
        <f t="shared" si="269"/>
        <v>-131.9863186890139</v>
      </c>
      <c r="AI414" s="26">
        <f t="shared" si="270"/>
        <v>-89.999985585263829</v>
      </c>
      <c r="AJ414" s="26">
        <f t="shared" si="271"/>
        <v>63.984199015702487</v>
      </c>
      <c r="AK414" s="26">
        <f t="shared" si="272"/>
        <v>89.963782980199355</v>
      </c>
      <c r="AL414" s="27">
        <f t="shared" si="273"/>
        <v>-18.032458941336607</v>
      </c>
      <c r="AM414" s="26">
        <f t="shared" si="274"/>
        <v>-82.794818048137955</v>
      </c>
      <c r="AN414" s="26">
        <f t="shared" si="287"/>
        <v>-1.4696322299345348</v>
      </c>
      <c r="AO414" s="26">
        <f t="shared" si="288"/>
        <v>-32.398495894796604</v>
      </c>
      <c r="AP414" s="26">
        <f t="shared" si="294"/>
        <v>-23.56945026391605</v>
      </c>
      <c r="AQ414" s="26">
        <f t="shared" si="295"/>
        <v>-115.22951654799903</v>
      </c>
      <c r="AR414" s="25">
        <f t="shared" si="289"/>
        <v>18.562359853877492</v>
      </c>
      <c r="AS414" s="25">
        <f t="shared" si="290"/>
        <v>-26.946600306339011</v>
      </c>
      <c r="AT414" s="56">
        <f t="shared" si="296"/>
        <v>-40.53662234551885</v>
      </c>
      <c r="AU414" s="57">
        <f t="shared" si="275"/>
        <v>-274.56897604442997</v>
      </c>
      <c r="AV414" s="26">
        <f t="shared" si="276"/>
        <v>6.8830982236037924E-6</v>
      </c>
      <c r="AW414" s="26">
        <f t="shared" si="277"/>
        <v>7.2131074710914581E-2</v>
      </c>
      <c r="AX414" s="27">
        <f t="shared" si="278"/>
        <v>-6.8830982238510786E-6</v>
      </c>
      <c r="AY414" s="26">
        <f t="shared" si="279"/>
        <v>-7.2131074710914581E-2</v>
      </c>
      <c r="AZ414" s="28">
        <f t="shared" si="280"/>
        <v>-2.4728618675320946E-16</v>
      </c>
      <c r="BA414" s="29">
        <f t="shared" si="281"/>
        <v>0</v>
      </c>
      <c r="BB414" s="5">
        <f t="shared" si="297"/>
        <v>-53.486779110849263</v>
      </c>
      <c r="BC414" s="5">
        <f t="shared" si="298"/>
        <v>-369.02471483596594</v>
      </c>
      <c r="BD414" s="5">
        <f t="shared" si="282"/>
        <v>-189.02471483596594</v>
      </c>
      <c r="BE414" s="41"/>
      <c r="BF414" s="40">
        <f t="shared" si="283"/>
        <v>-53</v>
      </c>
      <c r="BG414" s="40">
        <f t="shared" si="284"/>
        <v>-369</v>
      </c>
      <c r="BH414" s="40">
        <f t="shared" si="285"/>
        <v>-189</v>
      </c>
      <c r="BL414" s="26">
        <f t="shared" si="291"/>
        <v>-0.41436317913350706</v>
      </c>
      <c r="BM414" s="26">
        <f t="shared" si="292"/>
        <v>-17.557499767842778</v>
      </c>
      <c r="BO414" s="238" t="str">
        <f t="shared" si="299"/>
        <v>1258925.41179428i</v>
      </c>
      <c r="BP414" s="238" t="str">
        <f t="shared" si="300"/>
        <v>0.0535335328482577-0.230014627412661i</v>
      </c>
      <c r="BQ414" s="238">
        <f t="shared" si="301"/>
        <v>-12.535793586196903</v>
      </c>
      <c r="BR414" s="238">
        <f t="shared" si="302"/>
        <v>-76.898239023693151</v>
      </c>
    </row>
    <row r="415" spans="22:70" x14ac:dyDescent="0.3">
      <c r="V415" s="24">
        <v>5.1100000000000403</v>
      </c>
      <c r="W415" s="32">
        <f t="shared" si="260"/>
        <v>1288249.5516932542</v>
      </c>
      <c r="X415" s="25">
        <f t="shared" si="293"/>
        <v>31.048525809863797</v>
      </c>
      <c r="Y415" s="26">
        <f t="shared" si="261"/>
        <v>-62.933059122304172</v>
      </c>
      <c r="Z415" s="26">
        <f t="shared" si="262"/>
        <v>-89.959123875510926</v>
      </c>
      <c r="AA415" s="26">
        <f t="shared" si="263"/>
        <v>14.780992292647621</v>
      </c>
      <c r="AB415" s="26">
        <f t="shared" si="264"/>
        <v>-79.492237585590686</v>
      </c>
      <c r="AC415" s="26">
        <f t="shared" si="265"/>
        <v>0.1355791223031087</v>
      </c>
      <c r="AD415" s="26">
        <f t="shared" si="266"/>
        <v>10.097095795159504</v>
      </c>
      <c r="AE415" s="26">
        <f t="shared" si="267"/>
        <v>-16.967961897489644</v>
      </c>
      <c r="AF415" s="26">
        <f t="shared" si="268"/>
        <v>-159.35426566594211</v>
      </c>
      <c r="AG415" s="26">
        <f t="shared" si="286"/>
        <v>63.934760580666506</v>
      </c>
      <c r="AH415" s="26">
        <f t="shared" si="269"/>
        <v>-132.18631868901389</v>
      </c>
      <c r="AI415" s="26">
        <f t="shared" si="270"/>
        <v>-89.999985913383284</v>
      </c>
      <c r="AJ415" s="26">
        <f t="shared" si="271"/>
        <v>64.184198937602957</v>
      </c>
      <c r="AK415" s="26">
        <f t="shared" si="272"/>
        <v>89.964607380006555</v>
      </c>
      <c r="AL415" s="27">
        <f t="shared" si="273"/>
        <v>-18.229383012634326</v>
      </c>
      <c r="AM415" s="26">
        <f t="shared" si="274"/>
        <v>-82.957162057326997</v>
      </c>
      <c r="AN415" s="26">
        <f t="shared" si="287"/>
        <v>-1.527998202738118</v>
      </c>
      <c r="AO415" s="26">
        <f t="shared" si="288"/>
        <v>-32.998235041995834</v>
      </c>
      <c r="AP415" s="26">
        <f t="shared" si="294"/>
        <v>-23.824740386116869</v>
      </c>
      <c r="AQ415" s="26">
        <f t="shared" si="295"/>
        <v>-115.99077563269955</v>
      </c>
      <c r="AR415" s="25">
        <f t="shared" si="289"/>
        <v>18.562359853877492</v>
      </c>
      <c r="AS415" s="25">
        <f t="shared" si="290"/>
        <v>-26.946600306339011</v>
      </c>
      <c r="AT415" s="56">
        <f t="shared" si="296"/>
        <v>-40.792702283606516</v>
      </c>
      <c r="AU415" s="57">
        <f t="shared" si="275"/>
        <v>-275.34504129864166</v>
      </c>
      <c r="AV415" s="26">
        <f t="shared" si="276"/>
        <v>7.2074883816858859E-6</v>
      </c>
      <c r="AW415" s="26">
        <f t="shared" si="277"/>
        <v>7.381122143961634E-2</v>
      </c>
      <c r="AX415" s="27">
        <f t="shared" si="278"/>
        <v>-7.2074883816486537E-6</v>
      </c>
      <c r="AY415" s="26">
        <f t="shared" si="279"/>
        <v>-7.381122143961634E-2</v>
      </c>
      <c r="AZ415" s="28">
        <f t="shared" si="280"/>
        <v>3.7232180229510026E-17</v>
      </c>
      <c r="BA415" s="29">
        <f t="shared" si="281"/>
        <v>0</v>
      </c>
      <c r="BB415" s="5">
        <f t="shared" si="297"/>
        <v>-53.950548056736224</v>
      </c>
      <c r="BC415" s="5">
        <f t="shared" si="298"/>
        <v>-370.4965085961723</v>
      </c>
      <c r="BD415" s="5">
        <f t="shared" si="282"/>
        <v>-190.4965085961723</v>
      </c>
      <c r="BE415" s="31"/>
      <c r="BF415" s="40">
        <f t="shared" si="283"/>
        <v>-54</v>
      </c>
      <c r="BG415" s="40">
        <f t="shared" si="284"/>
        <v>-370</v>
      </c>
      <c r="BH415" s="40">
        <f t="shared" si="285"/>
        <v>-190</v>
      </c>
      <c r="BL415" s="26">
        <f t="shared" si="291"/>
        <v>-0.43294901722605572</v>
      </c>
      <c r="BM415" s="26">
        <f t="shared" si="292"/>
        <v>-17.940523249599991</v>
      </c>
      <c r="BO415" s="238" t="str">
        <f t="shared" si="299"/>
        <v>1288249.55169325i</v>
      </c>
      <c r="BP415" s="238" t="str">
        <f t="shared" si="300"/>
        <v>0.0511515366166269-0.225343553320006i</v>
      </c>
      <c r="BQ415" s="238">
        <f t="shared" si="301"/>
        <v>-12.724896755903652</v>
      </c>
      <c r="BR415" s="238">
        <f t="shared" si="302"/>
        <v>-77.210944047930653</v>
      </c>
    </row>
    <row r="416" spans="22:70" x14ac:dyDescent="0.3">
      <c r="V416" s="24">
        <v>5.1200000000000401</v>
      </c>
      <c r="W416" s="32">
        <f t="shared" si="260"/>
        <v>1318256.7385565301</v>
      </c>
      <c r="X416" s="25">
        <f t="shared" si="293"/>
        <v>31.048525809863797</v>
      </c>
      <c r="Y416" s="26">
        <f t="shared" si="261"/>
        <v>-63.13305902281806</v>
      </c>
      <c r="Z416" s="26">
        <f t="shared" si="262"/>
        <v>-89.960054329395831</v>
      </c>
      <c r="AA416" s="26">
        <f t="shared" si="263"/>
        <v>14.974486587341886</v>
      </c>
      <c r="AB416" s="26">
        <f t="shared" si="264"/>
        <v>-79.726272152294726</v>
      </c>
      <c r="AC416" s="26">
        <f t="shared" si="265"/>
        <v>0.14186551056014143</v>
      </c>
      <c r="AD416" s="26">
        <f t="shared" si="266"/>
        <v>10.327282057439419</v>
      </c>
      <c r="AE416" s="26">
        <f t="shared" si="267"/>
        <v>-16.968181115052236</v>
      </c>
      <c r="AF416" s="26">
        <f t="shared" si="268"/>
        <v>-159.35904442425115</v>
      </c>
      <c r="AG416" s="26">
        <f t="shared" si="286"/>
        <v>63.934760580666506</v>
      </c>
      <c r="AH416" s="26">
        <f t="shared" si="269"/>
        <v>-132.3863186890139</v>
      </c>
      <c r="AI416" s="26">
        <f t="shared" si="270"/>
        <v>-89.999986234033841</v>
      </c>
      <c r="AJ416" s="26">
        <f t="shared" si="271"/>
        <v>64.384198863018469</v>
      </c>
      <c r="AK416" s="26">
        <f t="shared" si="272"/>
        <v>89.965413014197267</v>
      </c>
      <c r="AL416" s="27">
        <f t="shared" si="273"/>
        <v>-18.426443488446935</v>
      </c>
      <c r="AM416" s="26">
        <f t="shared" si="274"/>
        <v>-83.115920567305963</v>
      </c>
      <c r="AN416" s="26">
        <f t="shared" si="287"/>
        <v>-1.588285642236128</v>
      </c>
      <c r="AO416" s="26">
        <f t="shared" si="288"/>
        <v>-33.603617562365216</v>
      </c>
      <c r="AP416" s="26">
        <f t="shared" si="294"/>
        <v>-24.082088376011992</v>
      </c>
      <c r="AQ416" s="26">
        <f t="shared" si="295"/>
        <v>-116.75411134950775</v>
      </c>
      <c r="AR416" s="25">
        <f t="shared" si="289"/>
        <v>18.562359853877492</v>
      </c>
      <c r="AS416" s="25">
        <f t="shared" si="290"/>
        <v>-26.946600306339011</v>
      </c>
      <c r="AT416" s="56">
        <f t="shared" si="296"/>
        <v>-41.050269491064228</v>
      </c>
      <c r="AU416" s="57">
        <f t="shared" si="275"/>
        <v>-276.11315577375888</v>
      </c>
      <c r="AV416" s="26">
        <f t="shared" si="276"/>
        <v>7.5471665473766648E-6</v>
      </c>
      <c r="AW416" s="26">
        <f t="shared" si="277"/>
        <v>7.5530503681666264E-2</v>
      </c>
      <c r="AX416" s="27">
        <f t="shared" si="278"/>
        <v>-7.5471665476803346E-6</v>
      </c>
      <c r="AY416" s="26">
        <f t="shared" si="279"/>
        <v>-7.5530503681666264E-2</v>
      </c>
      <c r="AZ416" s="28">
        <f t="shared" si="280"/>
        <v>-3.0366978192013921E-16</v>
      </c>
      <c r="BA416" s="29">
        <f t="shared" si="281"/>
        <v>0</v>
      </c>
      <c r="BB416" s="5">
        <f t="shared" si="297"/>
        <v>-54.417061876276236</v>
      </c>
      <c r="BC416" s="5">
        <f t="shared" si="298"/>
        <v>-371.9617669991178</v>
      </c>
      <c r="BD416" s="5">
        <f t="shared" si="282"/>
        <v>-191.9617669991178</v>
      </c>
      <c r="BE416" s="31"/>
      <c r="BF416" s="40">
        <f t="shared" si="283"/>
        <v>-54</v>
      </c>
      <c r="BG416" s="40">
        <f t="shared" si="284"/>
        <v>-372</v>
      </c>
      <c r="BH416" s="40">
        <f t="shared" si="285"/>
        <v>-192</v>
      </c>
      <c r="BL416" s="26">
        <f t="shared" si="291"/>
        <v>-0.45232590324134747</v>
      </c>
      <c r="BM416" s="26">
        <f t="shared" si="292"/>
        <v>-18.330759299164189</v>
      </c>
      <c r="BO416" s="238" t="str">
        <f t="shared" si="299"/>
        <v>1318256.73855653i</v>
      </c>
      <c r="BP416" s="238" t="str">
        <f t="shared" si="300"/>
        <v>0.0488655294258103-0.220743622675431i</v>
      </c>
      <c r="BQ416" s="238">
        <f t="shared" si="301"/>
        <v>-12.914466481970665</v>
      </c>
      <c r="BR416" s="238">
        <f t="shared" si="302"/>
        <v>-77.517851926194751</v>
      </c>
    </row>
    <row r="417" spans="22:70" x14ac:dyDescent="0.3">
      <c r="V417" s="24">
        <v>5.1300000000000399</v>
      </c>
      <c r="W417" s="30">
        <f t="shared" si="260"/>
        <v>1348962.8825917793</v>
      </c>
      <c r="X417" s="25">
        <f t="shared" si="293"/>
        <v>31.048525809863797</v>
      </c>
      <c r="Y417" s="26">
        <f t="shared" si="261"/>
        <v>-63.33305892780956</v>
      </c>
      <c r="Z417" s="26">
        <f t="shared" si="262"/>
        <v>-89.960963603584915</v>
      </c>
      <c r="AA417" s="26">
        <f t="shared" si="263"/>
        <v>15.168264576320272</v>
      </c>
      <c r="AB417" s="26">
        <f t="shared" si="264"/>
        <v>-79.955314792870496</v>
      </c>
      <c r="AC417" s="26">
        <f t="shared" si="265"/>
        <v>0.14843842881809591</v>
      </c>
      <c r="AD417" s="26">
        <f t="shared" si="266"/>
        <v>10.562481607776247</v>
      </c>
      <c r="AE417" s="26">
        <f t="shared" si="267"/>
        <v>-16.967830112807395</v>
      </c>
      <c r="AF417" s="26">
        <f t="shared" si="268"/>
        <v>-159.35379678867918</v>
      </c>
      <c r="AG417" s="26">
        <f t="shared" si="286"/>
        <v>63.934760580666506</v>
      </c>
      <c r="AH417" s="26">
        <f t="shared" si="269"/>
        <v>-132.58631868901386</v>
      </c>
      <c r="AI417" s="26">
        <f t="shared" si="270"/>
        <v>-89.999986547385475</v>
      </c>
      <c r="AJ417" s="26">
        <f t="shared" si="271"/>
        <v>64.58419879179084</v>
      </c>
      <c r="AK417" s="26">
        <f t="shared" si="272"/>
        <v>89.966200309928126</v>
      </c>
      <c r="AL417" s="27">
        <f t="shared" si="273"/>
        <v>-18.623634406109201</v>
      </c>
      <c r="AM417" s="26">
        <f t="shared" si="274"/>
        <v>-83.271167997562529</v>
      </c>
      <c r="AN417" s="26">
        <f t="shared" si="287"/>
        <v>-1.6505300041152307</v>
      </c>
      <c r="AO417" s="26">
        <f t="shared" si="288"/>
        <v>-34.214423756409573</v>
      </c>
      <c r="AP417" s="26">
        <f t="shared" si="294"/>
        <v>-24.341523726780949</v>
      </c>
      <c r="AQ417" s="26">
        <f t="shared" si="295"/>
        <v>-117.51937799142945</v>
      </c>
      <c r="AR417" s="25">
        <f t="shared" si="289"/>
        <v>18.562359853877492</v>
      </c>
      <c r="AS417" s="25">
        <f t="shared" si="290"/>
        <v>-26.946600306339011</v>
      </c>
      <c r="AT417" s="56">
        <f t="shared" si="296"/>
        <v>-41.30935383958834</v>
      </c>
      <c r="AU417" s="57">
        <f t="shared" si="275"/>
        <v>-276.87317478010863</v>
      </c>
      <c r="AV417" s="26">
        <f t="shared" si="276"/>
        <v>7.9028532251369172E-6</v>
      </c>
      <c r="AW417" s="26">
        <f t="shared" si="277"/>
        <v>7.7289833010874789E-2</v>
      </c>
      <c r="AX417" s="27">
        <f t="shared" si="278"/>
        <v>-7.9028532255191848E-6</v>
      </c>
      <c r="AY417" s="26">
        <f t="shared" si="279"/>
        <v>-7.7289833010874789E-2</v>
      </c>
      <c r="AZ417" s="28">
        <f t="shared" si="280"/>
        <v>-3.8226766316176025E-16</v>
      </c>
      <c r="BA417" s="29">
        <f t="shared" si="281"/>
        <v>0</v>
      </c>
      <c r="BB417" s="5">
        <f t="shared" si="297"/>
        <v>-54.886361593003357</v>
      </c>
      <c r="BC417" s="5">
        <f t="shared" si="298"/>
        <v>-373.42050842263438</v>
      </c>
      <c r="BD417" s="5">
        <f t="shared" si="282"/>
        <v>-193.42050842263438</v>
      </c>
      <c r="BE417" s="41"/>
      <c r="BF417" s="40">
        <f t="shared" si="283"/>
        <v>-55</v>
      </c>
      <c r="BG417" s="40">
        <f t="shared" si="284"/>
        <v>-373</v>
      </c>
      <c r="BH417" s="40">
        <f t="shared" si="285"/>
        <v>-193</v>
      </c>
      <c r="BL417" s="26">
        <f t="shared" si="291"/>
        <v>-0.47252375667414581</v>
      </c>
      <c r="BM417" s="26">
        <f t="shared" si="292"/>
        <v>-18.728269955821613</v>
      </c>
      <c r="BO417" s="238" t="str">
        <f t="shared" si="299"/>
        <v>1348962.88259178i</v>
      </c>
      <c r="BP417" s="238" t="str">
        <f t="shared" si="300"/>
        <v>0.046672104112801-0.216215295771617i</v>
      </c>
      <c r="BQ417" s="238">
        <f t="shared" si="301"/>
        <v>-13.104483996740878</v>
      </c>
      <c r="BR417" s="238">
        <f t="shared" si="302"/>
        <v>-77.819063686704183</v>
      </c>
    </row>
    <row r="418" spans="22:70" x14ac:dyDescent="0.3">
      <c r="V418" s="24">
        <v>5.1400000000000396</v>
      </c>
      <c r="W418" s="32">
        <f t="shared" si="260"/>
        <v>1380384.2646030132</v>
      </c>
      <c r="X418" s="25">
        <f t="shared" si="293"/>
        <v>31.048525809863797</v>
      </c>
      <c r="Y418" s="26">
        <f t="shared" si="261"/>
        <v>-63.533058837077135</v>
      </c>
      <c r="Z418" s="26">
        <f t="shared" si="262"/>
        <v>-89.961852180185531</v>
      </c>
      <c r="AA418" s="26">
        <f t="shared" si="263"/>
        <v>15.362314269020461</v>
      </c>
      <c r="AB418" s="26">
        <f t="shared" si="264"/>
        <v>-80.179457652748312</v>
      </c>
      <c r="AC418" s="26">
        <f t="shared" si="265"/>
        <v>0.15531047357484593</v>
      </c>
      <c r="AD418" s="26">
        <f t="shared" si="266"/>
        <v>10.802787429613598</v>
      </c>
      <c r="AE418" s="26">
        <f t="shared" si="267"/>
        <v>-16.966908284618032</v>
      </c>
      <c r="AF418" s="26">
        <f t="shared" si="268"/>
        <v>-159.33852240332024</v>
      </c>
      <c r="AG418" s="26">
        <f t="shared" si="286"/>
        <v>63.934760580666506</v>
      </c>
      <c r="AH418" s="26">
        <f t="shared" si="269"/>
        <v>-132.78631868901388</v>
      </c>
      <c r="AI418" s="26">
        <f t="shared" si="270"/>
        <v>-89.999986853604369</v>
      </c>
      <c r="AJ418" s="26">
        <f t="shared" si="271"/>
        <v>64.784198723768981</v>
      </c>
      <c r="AK418" s="26">
        <f t="shared" si="272"/>
        <v>89.966969684632545</v>
      </c>
      <c r="AL418" s="27">
        <f t="shared" si="273"/>
        <v>-18.820950056105868</v>
      </c>
      <c r="AM418" s="26">
        <f t="shared" si="274"/>
        <v>-83.422977539049413</v>
      </c>
      <c r="AN418" s="26">
        <f t="shared" si="287"/>
        <v>-1.7147656032626226</v>
      </c>
      <c r="AO418" s="26">
        <f t="shared" si="288"/>
        <v>-34.830422143301554</v>
      </c>
      <c r="AP418" s="26">
        <f t="shared" si="294"/>
        <v>-24.603075043946887</v>
      </c>
      <c r="AQ418" s="26">
        <f t="shared" si="295"/>
        <v>-118.2864168513228</v>
      </c>
      <c r="AR418" s="25">
        <f t="shared" si="289"/>
        <v>18.562359853877492</v>
      </c>
      <c r="AS418" s="25">
        <f t="shared" si="290"/>
        <v>-26.946600306339011</v>
      </c>
      <c r="AT418" s="56">
        <f t="shared" si="296"/>
        <v>-41.569983328564916</v>
      </c>
      <c r="AU418" s="57">
        <f t="shared" si="275"/>
        <v>-277.62493925464304</v>
      </c>
      <c r="AV418" s="26">
        <f t="shared" si="276"/>
        <v>8.2753028693039361E-6</v>
      </c>
      <c r="AW418" s="26">
        <f t="shared" si="277"/>
        <v>7.9090142233661648E-2</v>
      </c>
      <c r="AX418" s="27">
        <f t="shared" si="278"/>
        <v>-8.2753028690873311E-6</v>
      </c>
      <c r="AY418" s="26">
        <f t="shared" si="279"/>
        <v>-7.9090142233661648E-2</v>
      </c>
      <c r="AZ418" s="28">
        <f t="shared" si="280"/>
        <v>2.1660495933776419E-16</v>
      </c>
      <c r="BA418" s="29">
        <f t="shared" si="281"/>
        <v>0</v>
      </c>
      <c r="BB418" s="5">
        <f t="shared" si="297"/>
        <v>-55.358487841344441</v>
      </c>
      <c r="BC418" s="5">
        <f t="shared" si="298"/>
        <v>-374.87273316456725</v>
      </c>
      <c r="BD418" s="5">
        <f t="shared" si="282"/>
        <v>-194.87273316456725</v>
      </c>
      <c r="BE418" s="31"/>
      <c r="BF418" s="40">
        <f t="shared" si="283"/>
        <v>-55</v>
      </c>
      <c r="BG418" s="40">
        <f t="shared" si="284"/>
        <v>-375</v>
      </c>
      <c r="BH418" s="40">
        <f t="shared" si="285"/>
        <v>-195</v>
      </c>
      <c r="BL418" s="26">
        <f t="shared" si="291"/>
        <v>-0.49357330651180698</v>
      </c>
      <c r="BM418" s="26">
        <f t="shared" si="292"/>
        <v>-19.133112863567764</v>
      </c>
      <c r="BO418" s="238" t="str">
        <f t="shared" si="299"/>
        <v>1380384.26460301i</v>
      </c>
      <c r="BP418" s="238" t="str">
        <f t="shared" si="300"/>
        <v>0.0445679354892645-0.211758910158286i</v>
      </c>
      <c r="BQ418" s="238">
        <f t="shared" si="301"/>
        <v>-13.294931206267723</v>
      </c>
      <c r="BR418" s="238">
        <f t="shared" si="302"/>
        <v>-78.114681046356466</v>
      </c>
    </row>
    <row r="419" spans="22:70" x14ac:dyDescent="0.3">
      <c r="V419" s="24">
        <v>5.1500000000000403</v>
      </c>
      <c r="W419" s="32">
        <f t="shared" si="260"/>
        <v>1412537.5446228881</v>
      </c>
      <c r="X419" s="25">
        <f t="shared" si="293"/>
        <v>31.048525809863797</v>
      </c>
      <c r="Y419" s="26">
        <f t="shared" si="261"/>
        <v>-63.73305875042837</v>
      </c>
      <c r="Z419" s="26">
        <f t="shared" si="262"/>
        <v>-89.962720530331055</v>
      </c>
      <c r="AA419" s="26">
        <f t="shared" si="263"/>
        <v>15.55662414909875</v>
      </c>
      <c r="AB419" s="26">
        <f t="shared" si="264"/>
        <v>-80.398792119542307</v>
      </c>
      <c r="AC419" s="26">
        <f t="shared" si="265"/>
        <v>0.16249475206600233</v>
      </c>
      <c r="AD419" s="26">
        <f t="shared" si="266"/>
        <v>11.048293102631462</v>
      </c>
      <c r="AE419" s="26">
        <f t="shared" si="267"/>
        <v>-16.965414039399818</v>
      </c>
      <c r="AF419" s="26">
        <f t="shared" si="268"/>
        <v>-159.31321954724189</v>
      </c>
      <c r="AG419" s="26">
        <f t="shared" si="286"/>
        <v>63.934760580666506</v>
      </c>
      <c r="AH419" s="26">
        <f t="shared" si="269"/>
        <v>-132.98631868901387</v>
      </c>
      <c r="AI419" s="26">
        <f t="shared" si="270"/>
        <v>-89.999987152852867</v>
      </c>
      <c r="AJ419" s="26">
        <f t="shared" si="271"/>
        <v>64.984198658808637</v>
      </c>
      <c r="AK419" s="26">
        <f t="shared" si="272"/>
        <v>89.967721546242075</v>
      </c>
      <c r="AL419" s="27">
        <f t="shared" si="273"/>
        <v>-19.018384971976161</v>
      </c>
      <c r="AM419" s="26">
        <f t="shared" si="274"/>
        <v>-83.57142115266312</v>
      </c>
      <c r="AN419" s="26">
        <f t="shared" si="287"/>
        <v>-1.7810254994452723</v>
      </c>
      <c r="AO419" s="26">
        <f t="shared" si="288"/>
        <v>-35.45136971792482</v>
      </c>
      <c r="AP419" s="26">
        <f t="shared" si="294"/>
        <v>-24.866769920960159</v>
      </c>
      <c r="AQ419" s="26">
        <f t="shared" si="295"/>
        <v>-119.05505647719873</v>
      </c>
      <c r="AR419" s="25">
        <f t="shared" si="289"/>
        <v>18.562359853877492</v>
      </c>
      <c r="AS419" s="25">
        <f t="shared" si="290"/>
        <v>-26.946600306339011</v>
      </c>
      <c r="AT419" s="56">
        <f t="shared" si="296"/>
        <v>-41.832183960359977</v>
      </c>
      <c r="AU419" s="57">
        <f t="shared" si="275"/>
        <v>-278.3682760244406</v>
      </c>
      <c r="AV419" s="26">
        <f t="shared" si="276"/>
        <v>8.665305488709625E-6</v>
      </c>
      <c r="AW419" s="26">
        <f t="shared" si="277"/>
        <v>8.0932385883579122E-2</v>
      </c>
      <c r="AX419" s="27">
        <f t="shared" si="278"/>
        <v>-8.6653054882840079E-6</v>
      </c>
      <c r="AY419" s="26">
        <f t="shared" si="279"/>
        <v>-8.0932385883579122E-2</v>
      </c>
      <c r="AZ419" s="28">
        <f t="shared" si="280"/>
        <v>4.2561711533634083E-16</v>
      </c>
      <c r="BA419" s="29">
        <f t="shared" si="281"/>
        <v>0</v>
      </c>
      <c r="BB419" s="5">
        <f t="shared" si="297"/>
        <v>-55.833480719619359</v>
      </c>
      <c r="BC419" s="5">
        <f t="shared" si="298"/>
        <v>-376.31842320762576</v>
      </c>
      <c r="BD419" s="5">
        <f t="shared" si="282"/>
        <v>-196.31842320762576</v>
      </c>
      <c r="BE419" s="31"/>
      <c r="BF419" s="40">
        <f t="shared" si="283"/>
        <v>-56</v>
      </c>
      <c r="BG419" s="40">
        <f t="shared" si="284"/>
        <v>-376</v>
      </c>
      <c r="BH419" s="40">
        <f t="shared" si="285"/>
        <v>-196</v>
      </c>
      <c r="BL419" s="26">
        <f t="shared" si="291"/>
        <v>-0.51550608536392106</v>
      </c>
      <c r="BM419" s="26">
        <f t="shared" si="292"/>
        <v>-19.545340925085533</v>
      </c>
      <c r="BO419" s="238" t="str">
        <f t="shared" si="299"/>
        <v>1412537.54462289i</v>
      </c>
      <c r="BP419" s="238" t="str">
        <f t="shared" si="300"/>
        <v>0.0425497818733196-0.20737468836417i</v>
      </c>
      <c r="BQ419" s="238">
        <f t="shared" si="301"/>
        <v>-13.485790673895462</v>
      </c>
      <c r="BR419" s="238">
        <f t="shared" si="302"/>
        <v>-78.404806258099597</v>
      </c>
    </row>
    <row r="420" spans="22:70" x14ac:dyDescent="0.3">
      <c r="V420" s="24">
        <v>5.1600000000000401</v>
      </c>
      <c r="W420" s="30">
        <f t="shared" si="260"/>
        <v>1445439.7707460616</v>
      </c>
      <c r="X420" s="25">
        <f t="shared" si="293"/>
        <v>31.048525809863797</v>
      </c>
      <c r="Y420" s="26">
        <f t="shared" si="261"/>
        <v>-63.933058667679397</v>
      </c>
      <c r="Z420" s="26">
        <f t="shared" si="262"/>
        <v>-89.963569114430641</v>
      </c>
      <c r="AA420" s="26">
        <f t="shared" si="263"/>
        <v>15.75118315847349</v>
      </c>
      <c r="AB420" s="26">
        <f t="shared" si="264"/>
        <v>-80.613408760655787</v>
      </c>
      <c r="AC420" s="26">
        <f t="shared" si="265"/>
        <v>0.17000489898543178</v>
      </c>
      <c r="AD420" s="26">
        <f t="shared" si="266"/>
        <v>11.299092719485111</v>
      </c>
      <c r="AE420" s="26">
        <f t="shared" si="267"/>
        <v>-16.96334480035668</v>
      </c>
      <c r="AF420" s="26">
        <f t="shared" si="268"/>
        <v>-159.2778851556013</v>
      </c>
      <c r="AG420" s="26">
        <f t="shared" si="286"/>
        <v>63.934760580666506</v>
      </c>
      <c r="AH420" s="26">
        <f t="shared" si="269"/>
        <v>-133.18631868901383</v>
      </c>
      <c r="AI420" s="26">
        <f t="shared" si="270"/>
        <v>-89.999987445289634</v>
      </c>
      <c r="AJ420" s="26">
        <f t="shared" si="271"/>
        <v>65.184198596771935</v>
      </c>
      <c r="AK420" s="26">
        <f t="shared" si="272"/>
        <v>89.968456293402667</v>
      </c>
      <c r="AL420" s="27">
        <f t="shared" si="273"/>
        <v>-19.21593392056343</v>
      </c>
      <c r="AM420" s="26">
        <f t="shared" si="274"/>
        <v>-83.716569569558388</v>
      </c>
      <c r="AN420" s="26">
        <f t="shared" si="287"/>
        <v>-1.8493413840994037</v>
      </c>
      <c r="AO420" s="26">
        <f t="shared" si="288"/>
        <v>-36.077012264533238</v>
      </c>
      <c r="AP420" s="26">
        <f t="shared" si="294"/>
        <v>-25.132634816238223</v>
      </c>
      <c r="AQ420" s="26">
        <f t="shared" si="295"/>
        <v>-119.82511298597859</v>
      </c>
      <c r="AR420" s="25">
        <f t="shared" si="289"/>
        <v>18.562359853877492</v>
      </c>
      <c r="AS420" s="25">
        <f t="shared" si="290"/>
        <v>-26.946600306339011</v>
      </c>
      <c r="AT420" s="56">
        <f t="shared" si="296"/>
        <v>-42.095979616594903</v>
      </c>
      <c r="AU420" s="57">
        <f t="shared" si="275"/>
        <v>-279.10299814157986</v>
      </c>
      <c r="AV420" s="26">
        <f t="shared" si="276"/>
        <v>9.0736883284426036E-6</v>
      </c>
      <c r="AW420" s="26">
        <f t="shared" si="277"/>
        <v>8.2817540727349592E-2</v>
      </c>
      <c r="AX420" s="27">
        <f t="shared" si="278"/>
        <v>-9.0736883288689915E-6</v>
      </c>
      <c r="AY420" s="26">
        <f t="shared" si="279"/>
        <v>-8.2817540727349592E-2</v>
      </c>
      <c r="AZ420" s="28">
        <f t="shared" si="280"/>
        <v>-4.2638791531834225E-16</v>
      </c>
      <c r="BA420" s="29">
        <f t="shared" si="281"/>
        <v>0</v>
      </c>
      <c r="BB420" s="5">
        <f t="shared" si="297"/>
        <v>-56.311379640900583</v>
      </c>
      <c r="BC420" s="5">
        <f t="shared" si="298"/>
        <v>-377.7575420558664</v>
      </c>
      <c r="BD420" s="5">
        <f t="shared" si="282"/>
        <v>-197.7575420558664</v>
      </c>
      <c r="BE420" s="41"/>
      <c r="BF420" s="40">
        <f t="shared" si="283"/>
        <v>-56</v>
      </c>
      <c r="BG420" s="40">
        <f t="shared" si="284"/>
        <v>-378</v>
      </c>
      <c r="BH420" s="40">
        <f t="shared" si="285"/>
        <v>-198</v>
      </c>
      <c r="BL420" s="26">
        <f t="shared" si="291"/>
        <v>-0.53835442072640838</v>
      </c>
      <c r="BM420" s="26">
        <f t="shared" si="292"/>
        <v>-19.965001945910892</v>
      </c>
      <c r="BO420" s="238" t="str">
        <f t="shared" si="299"/>
        <v>1445439.77074606i</v>
      </c>
      <c r="BP420" s="238" t="str">
        <f t="shared" si="300"/>
        <v>0.040614486214469-0.203062745348431i</v>
      </c>
      <c r="BQ420" s="238">
        <f t="shared" si="301"/>
        <v>-13.677045603579277</v>
      </c>
      <c r="BR420" s="238">
        <f t="shared" si="302"/>
        <v>-78.689541968375622</v>
      </c>
    </row>
    <row r="421" spans="22:70" x14ac:dyDescent="0.3">
      <c r="V421" s="24">
        <v>5.1700000000000399</v>
      </c>
      <c r="W421" s="32">
        <f t="shared" si="260"/>
        <v>1479108.3881683447</v>
      </c>
      <c r="X421" s="25">
        <f t="shared" si="293"/>
        <v>31.048525809863797</v>
      </c>
      <c r="Y421" s="26">
        <f t="shared" si="261"/>
        <v>-64.133058588654762</v>
      </c>
      <c r="Z421" s="26">
        <f t="shared" si="262"/>
        <v>-89.964398382413293</v>
      </c>
      <c r="AA421" s="26">
        <f t="shared" si="263"/>
        <v>15.94598068165862</v>
      </c>
      <c r="AB421" s="26">
        <f t="shared" si="264"/>
        <v>-80.823397266629684</v>
      </c>
      <c r="AC421" s="26">
        <f t="shared" si="265"/>
        <v>0.17785509337455008</v>
      </c>
      <c r="AD421" s="26">
        <f t="shared" si="266"/>
        <v>11.555280795338119</v>
      </c>
      <c r="AE421" s="26">
        <f t="shared" si="267"/>
        <v>-16.960697003757797</v>
      </c>
      <c r="AF421" s="26">
        <f t="shared" si="268"/>
        <v>-159.23251485370486</v>
      </c>
      <c r="AG421" s="26">
        <f t="shared" si="286"/>
        <v>63.934760580666506</v>
      </c>
      <c r="AH421" s="26">
        <f t="shared" si="269"/>
        <v>-133.38631868901385</v>
      </c>
      <c r="AI421" s="26">
        <f t="shared" si="270"/>
        <v>-89.999987731069737</v>
      </c>
      <c r="AJ421" s="26">
        <f t="shared" si="271"/>
        <v>65.384198537527368</v>
      </c>
      <c r="AK421" s="26">
        <f t="shared" si="272"/>
        <v>89.969174315686004</v>
      </c>
      <c r="AL421" s="27">
        <f t="shared" si="273"/>
        <v>-19.413591892603716</v>
      </c>
      <c r="AM421" s="26">
        <f t="shared" si="274"/>
        <v>-83.858492293154512</v>
      </c>
      <c r="AN421" s="26">
        <f t="shared" si="287"/>
        <v>-1.9197434689764914</v>
      </c>
      <c r="AO421" s="26">
        <f t="shared" si="288"/>
        <v>-36.707084727348729</v>
      </c>
      <c r="AP421" s="26">
        <f t="shared" si="294"/>
        <v>-25.400694932400182</v>
      </c>
      <c r="AQ421" s="26">
        <f t="shared" si="295"/>
        <v>-120.59639043588697</v>
      </c>
      <c r="AR421" s="25">
        <f t="shared" si="289"/>
        <v>18.562359853877492</v>
      </c>
      <c r="AS421" s="25">
        <f t="shared" si="290"/>
        <v>-26.946600306339011</v>
      </c>
      <c r="AT421" s="56">
        <f t="shared" si="296"/>
        <v>-42.361391936157979</v>
      </c>
      <c r="AU421" s="57">
        <f t="shared" si="275"/>
        <v>-279.82890528959183</v>
      </c>
      <c r="AV421" s="26">
        <f t="shared" si="276"/>
        <v>9.5013176171821644E-6</v>
      </c>
      <c r="AW421" s="26">
        <f t="shared" si="277"/>
        <v>8.4746606282689124E-2</v>
      </c>
      <c r="AX421" s="27">
        <f t="shared" si="278"/>
        <v>-9.5013176169583919E-6</v>
      </c>
      <c r="AY421" s="26">
        <f t="shared" si="279"/>
        <v>-8.4746606282689124E-2</v>
      </c>
      <c r="AZ421" s="28">
        <f t="shared" si="280"/>
        <v>2.2377255213743008E-16</v>
      </c>
      <c r="BA421" s="29">
        <f t="shared" si="281"/>
        <v>0</v>
      </c>
      <c r="BB421" s="5">
        <f t="shared" si="297"/>
        <v>-56.792223182355883</v>
      </c>
      <c r="BC421" s="5">
        <f t="shared" si="298"/>
        <v>-379.19003464345479</v>
      </c>
      <c r="BD421" s="5">
        <f t="shared" si="282"/>
        <v>-199.19003464345479</v>
      </c>
      <c r="BE421" s="31"/>
      <c r="BF421" s="40">
        <f t="shared" si="283"/>
        <v>-57</v>
      </c>
      <c r="BG421" s="40">
        <f t="shared" si="284"/>
        <v>-379</v>
      </c>
      <c r="BH421" s="40">
        <f t="shared" si="285"/>
        <v>-199</v>
      </c>
      <c r="BL421" s="26">
        <f t="shared" si="291"/>
        <v>-0.56215142317384492</v>
      </c>
      <c r="BM421" s="26">
        <f t="shared" si="292"/>
        <v>-20.392138269582507</v>
      </c>
      <c r="BO421" s="238" t="str">
        <f t="shared" si="299"/>
        <v>1479108.38816834i</v>
      </c>
      <c r="BP421" s="238" t="str">
        <f t="shared" si="300"/>
        <v>0.0387589768463618-0.19882309567444i</v>
      </c>
      <c r="BQ421" s="238">
        <f t="shared" si="301"/>
        <v>-13.868679823024063</v>
      </c>
      <c r="BR421" s="238">
        <f t="shared" si="302"/>
        <v>-78.968991084280432</v>
      </c>
    </row>
    <row r="422" spans="22:70" x14ac:dyDescent="0.3">
      <c r="V422" s="24">
        <v>5.1800000000000397</v>
      </c>
      <c r="W422" s="32">
        <f t="shared" si="260"/>
        <v>1513561.2484363485</v>
      </c>
      <c r="X422" s="25">
        <f t="shared" si="293"/>
        <v>31.048525809863797</v>
      </c>
      <c r="Y422" s="26">
        <f t="shared" si="261"/>
        <v>-64.333058513186813</v>
      </c>
      <c r="Z422" s="26">
        <f t="shared" si="262"/>
        <v>-89.965208773966523</v>
      </c>
      <c r="AA422" s="26">
        <f t="shared" si="263"/>
        <v>16.141006530405758</v>
      </c>
      <c r="AB422" s="26">
        <f t="shared" si="264"/>
        <v>-81.028846399912766</v>
      </c>
      <c r="AC422" s="26">
        <f t="shared" si="265"/>
        <v>0.18606007564065577</v>
      </c>
      <c r="AD422" s="26">
        <f t="shared" si="266"/>
        <v>11.816952169822947</v>
      </c>
      <c r="AE422" s="26">
        <f t="shared" si="267"/>
        <v>-16.957466097276605</v>
      </c>
      <c r="AF422" s="26">
        <f t="shared" si="268"/>
        <v>-159.17710300405636</v>
      </c>
      <c r="AG422" s="26">
        <f t="shared" si="286"/>
        <v>63.934760580666506</v>
      </c>
      <c r="AH422" s="26">
        <f t="shared" si="269"/>
        <v>-133.58631868901381</v>
      </c>
      <c r="AI422" s="26">
        <f t="shared" si="270"/>
        <v>-89.999988010344694</v>
      </c>
      <c r="AJ422" s="26">
        <f t="shared" si="271"/>
        <v>65.584198480949254</v>
      </c>
      <c r="AK422" s="26">
        <f t="shared" si="272"/>
        <v>89.969875993796109</v>
      </c>
      <c r="AL422" s="27">
        <f t="shared" si="273"/>
        <v>-19.611354093645726</v>
      </c>
      <c r="AM422" s="26">
        <f t="shared" si="274"/>
        <v>-83.997257602696138</v>
      </c>
      <c r="AN422" s="26">
        <f t="shared" si="287"/>
        <v>-1.9922603774098984</v>
      </c>
      <c r="AO422" s="26">
        <f t="shared" si="288"/>
        <v>-37.341311637933472</v>
      </c>
      <c r="AP422" s="26">
        <f t="shared" si="294"/>
        <v>-25.670974098453673</v>
      </c>
      <c r="AQ422" s="26">
        <f t="shared" si="295"/>
        <v>-121.3686812571782</v>
      </c>
      <c r="AR422" s="25">
        <f t="shared" si="289"/>
        <v>18.562359853877492</v>
      </c>
      <c r="AS422" s="25">
        <f t="shared" si="290"/>
        <v>-26.946600306339011</v>
      </c>
      <c r="AT422" s="56">
        <f t="shared" si="296"/>
        <v>-42.628440195730278</v>
      </c>
      <c r="AU422" s="57">
        <f t="shared" si="275"/>
        <v>-280.54578426123453</v>
      </c>
      <c r="AV422" s="26">
        <f t="shared" si="276"/>
        <v>9.9491004071050419E-6</v>
      </c>
      <c r="AW422" s="26">
        <f t="shared" si="277"/>
        <v>8.6720605348185223E-2</v>
      </c>
      <c r="AX422" s="27">
        <f t="shared" si="278"/>
        <v>-9.9491004067061351E-6</v>
      </c>
      <c r="AY422" s="26">
        <f t="shared" si="279"/>
        <v>-8.6720605348185223E-2</v>
      </c>
      <c r="AZ422" s="28">
        <f t="shared" si="280"/>
        <v>3.9890677837762373E-16</v>
      </c>
      <c r="BA422" s="29">
        <f t="shared" si="281"/>
        <v>0</v>
      </c>
      <c r="BB422" s="5">
        <f t="shared" si="297"/>
        <v>-57.276048933714883</v>
      </c>
      <c r="BC422" s="5">
        <f t="shared" si="298"/>
        <v>-380.61582731601101</v>
      </c>
      <c r="BD422" s="5">
        <f t="shared" si="282"/>
        <v>-200.61582731601101</v>
      </c>
      <c r="BE422" s="31"/>
      <c r="BF422" s="40">
        <f t="shared" si="283"/>
        <v>-57</v>
      </c>
      <c r="BG422" s="40">
        <f t="shared" si="284"/>
        <v>-381</v>
      </c>
      <c r="BH422" s="40">
        <f t="shared" si="285"/>
        <v>-201</v>
      </c>
      <c r="BL422" s="26">
        <f t="shared" si="291"/>
        <v>-0.58693097127306482</v>
      </c>
      <c r="BM422" s="26">
        <f t="shared" si="292"/>
        <v>-20.826786404707008</v>
      </c>
      <c r="BO422" s="238" t="str">
        <f t="shared" si="299"/>
        <v>1513561.24843635i</v>
      </c>
      <c r="BP422" s="238" t="str">
        <f t="shared" si="300"/>
        <v>0.036980267900478-0.194655660401298i</v>
      </c>
      <c r="BQ422" s="238">
        <f t="shared" si="301"/>
        <v>-14.060677766711544</v>
      </c>
      <c r="BR422" s="238">
        <f t="shared" si="302"/>
        <v>-79.243256650069455</v>
      </c>
    </row>
    <row r="423" spans="22:70" x14ac:dyDescent="0.3">
      <c r="V423" s="24">
        <v>5.1900000000000404</v>
      </c>
      <c r="W423" s="30">
        <f t="shared" si="260"/>
        <v>1548816.6189126275</v>
      </c>
      <c r="X423" s="25">
        <f t="shared" si="293"/>
        <v>31.048525809863797</v>
      </c>
      <c r="Y423" s="26">
        <f t="shared" si="261"/>
        <v>-64.533058441115514</v>
      </c>
      <c r="Z423" s="26">
        <f t="shared" si="262"/>
        <v>-89.966000718769308</v>
      </c>
      <c r="AA423" s="26">
        <f t="shared" si="263"/>
        <v>16.336250928671586</v>
      </c>
      <c r="AB423" s="26">
        <f t="shared" si="264"/>
        <v>-81.229843948743735</v>
      </c>
      <c r="AC423" s="26">
        <f t="shared" si="265"/>
        <v>0.19463516465970165</v>
      </c>
      <c r="AD423" s="26">
        <f t="shared" si="266"/>
        <v>12.084201901059222</v>
      </c>
      <c r="AE423" s="26">
        <f t="shared" si="267"/>
        <v>-16.953646537920431</v>
      </c>
      <c r="AF423" s="26">
        <f t="shared" si="268"/>
        <v>-159.1116427664538</v>
      </c>
      <c r="AG423" s="26">
        <f t="shared" si="286"/>
        <v>63.934760580666506</v>
      </c>
      <c r="AH423" s="26">
        <f t="shared" si="269"/>
        <v>-133.78631868901383</v>
      </c>
      <c r="AI423" s="26">
        <f t="shared" si="270"/>
        <v>-89.999988283262553</v>
      </c>
      <c r="AJ423" s="26">
        <f t="shared" si="271"/>
        <v>65.78419842691757</v>
      </c>
      <c r="AK423" s="26">
        <f t="shared" si="272"/>
        <v>89.970561699771167</v>
      </c>
      <c r="AL423" s="27">
        <f t="shared" si="273"/>
        <v>-19.809215935295416</v>
      </c>
      <c r="AM423" s="26">
        <f t="shared" si="274"/>
        <v>-84.132932558241379</v>
      </c>
      <c r="AN423" s="26">
        <f t="shared" si="287"/>
        <v>-2.0669190389766974</v>
      </c>
      <c r="AO423" s="26">
        <f t="shared" si="288"/>
        <v>-37.979407598670576</v>
      </c>
      <c r="AP423" s="26">
        <f t="shared" si="294"/>
        <v>-25.943494655701862</v>
      </c>
      <c r="AQ423" s="26">
        <f t="shared" si="295"/>
        <v>-122.14176674040334</v>
      </c>
      <c r="AR423" s="25">
        <f t="shared" si="289"/>
        <v>18.562359853877492</v>
      </c>
      <c r="AS423" s="25">
        <f t="shared" si="290"/>
        <v>-26.946600306339011</v>
      </c>
      <c r="AT423" s="56">
        <f t="shared" si="296"/>
        <v>-42.897141193622289</v>
      </c>
      <c r="AU423" s="57">
        <f t="shared" si="275"/>
        <v>-281.25340950685711</v>
      </c>
      <c r="AV423" s="26">
        <f t="shared" si="276"/>
        <v>1.0417986502507374E-5</v>
      </c>
      <c r="AW423" s="26">
        <f t="shared" si="277"/>
        <v>8.8740584545515783E-2</v>
      </c>
      <c r="AX423" s="27">
        <f t="shared" si="278"/>
        <v>-1.0417986502241562E-5</v>
      </c>
      <c r="AY423" s="26">
        <f t="shared" si="279"/>
        <v>-8.8740584545515783E-2</v>
      </c>
      <c r="AZ423" s="28">
        <f t="shared" si="280"/>
        <v>2.6581249137555552E-16</v>
      </c>
      <c r="BA423" s="29">
        <f t="shared" si="281"/>
        <v>0</v>
      </c>
      <c r="BB423" s="5">
        <f t="shared" si="297"/>
        <v>-57.762893345516019</v>
      </c>
      <c r="BC423" s="5">
        <f t="shared" si="298"/>
        <v>-382.03482788451657</v>
      </c>
      <c r="BD423" s="5">
        <f t="shared" si="282"/>
        <v>-202.03482788451657</v>
      </c>
      <c r="BE423" s="41"/>
      <c r="BF423" s="40">
        <f t="shared" si="283"/>
        <v>-58</v>
      </c>
      <c r="BG423" s="40">
        <f t="shared" si="284"/>
        <v>-382</v>
      </c>
      <c r="BH423" s="40">
        <f t="shared" si="285"/>
        <v>-202</v>
      </c>
      <c r="BL423" s="26">
        <f t="shared" si="291"/>
        <v>-0.61272769301233154</v>
      </c>
      <c r="BM423" s="26">
        <f t="shared" si="292"/>
        <v>-21.268976645019315</v>
      </c>
      <c r="BO423" s="238" t="str">
        <f t="shared" si="299"/>
        <v>1548816.61891263i</v>
      </c>
      <c r="BP423" s="238" t="str">
        <f t="shared" si="300"/>
        <v>0.0352754594121116-0.190560273690576i</v>
      </c>
      <c r="BQ423" s="238">
        <f t="shared" si="301"/>
        <v>-14.253024458881399</v>
      </c>
      <c r="BR423" s="238">
        <f t="shared" si="302"/>
        <v>-79.512441732640113</v>
      </c>
    </row>
    <row r="424" spans="22:70" x14ac:dyDescent="0.3">
      <c r="V424" s="24">
        <v>5.2000000000000401</v>
      </c>
      <c r="W424" s="32">
        <f t="shared" si="260"/>
        <v>1584893.1924612629</v>
      </c>
      <c r="X424" s="25">
        <f t="shared" si="293"/>
        <v>31.048525809863797</v>
      </c>
      <c r="Y424" s="26">
        <f t="shared" si="261"/>
        <v>-64.733058372287914</v>
      </c>
      <c r="Z424" s="26">
        <f t="shared" si="262"/>
        <v>-89.966774636720103</v>
      </c>
      <c r="AA424" s="26">
        <f t="shared" si="263"/>
        <v>16.531704497923414</v>
      </c>
      <c r="AB424" s="26">
        <f t="shared" si="264"/>
        <v>-81.42647668584533</v>
      </c>
      <c r="AC424" s="26">
        <f t="shared" si="265"/>
        <v>0.20359627491365256</v>
      </c>
      <c r="AD424" s="26">
        <f t="shared" si="266"/>
        <v>12.357125151355</v>
      </c>
      <c r="AE424" s="26">
        <f t="shared" si="267"/>
        <v>-16.949231789587049</v>
      </c>
      <c r="AF424" s="26">
        <f t="shared" si="268"/>
        <v>-159.03612617121044</v>
      </c>
      <c r="AG424" s="26">
        <f t="shared" si="286"/>
        <v>63.934760580666506</v>
      </c>
      <c r="AH424" s="26">
        <f t="shared" si="269"/>
        <v>-133.98631868901384</v>
      </c>
      <c r="AI424" s="26">
        <f t="shared" si="270"/>
        <v>-89.999988549968066</v>
      </c>
      <c r="AJ424" s="26">
        <f t="shared" si="271"/>
        <v>65.984198375317717</v>
      </c>
      <c r="AK424" s="26">
        <f t="shared" si="272"/>
        <v>89.971231797180792</v>
      </c>
      <c r="AL424" s="27">
        <f t="shared" si="273"/>
        <v>-20.00717302677716</v>
      </c>
      <c r="AM424" s="26">
        <f t="shared" si="274"/>
        <v>-84.265583006955907</v>
      </c>
      <c r="AN424" s="26">
        <f t="shared" si="287"/>
        <v>-2.1437445883303807</v>
      </c>
      <c r="AO424" s="26">
        <f t="shared" si="288"/>
        <v>-38.621077821160952</v>
      </c>
      <c r="AP424" s="26">
        <f t="shared" si="294"/>
        <v>-26.21827734813716</v>
      </c>
      <c r="AQ424" s="26">
        <f t="shared" si="295"/>
        <v>-122.91541758090413</v>
      </c>
      <c r="AR424" s="25">
        <f t="shared" si="289"/>
        <v>18.562359853877492</v>
      </c>
      <c r="AS424" s="25">
        <f t="shared" si="290"/>
        <v>-26.946600306339011</v>
      </c>
      <c r="AT424" s="56">
        <f t="shared" si="296"/>
        <v>-43.16750913772421</v>
      </c>
      <c r="AU424" s="57">
        <f t="shared" si="275"/>
        <v>-281.95154375211456</v>
      </c>
      <c r="AV424" s="26">
        <f t="shared" si="276"/>
        <v>1.0908970463641066E-5</v>
      </c>
      <c r="AW424" s="26">
        <f t="shared" si="277"/>
        <v>9.080761487429137E-2</v>
      </c>
      <c r="AX424" s="27">
        <f t="shared" si="278"/>
        <v>-1.0908970463506661E-5</v>
      </c>
      <c r="AY424" s="26">
        <f t="shared" si="279"/>
        <v>-9.080761487429137E-2</v>
      </c>
      <c r="AZ424" s="28">
        <f t="shared" si="280"/>
        <v>1.3440549400441787E-16</v>
      </c>
      <c r="BA424" s="29">
        <f t="shared" si="281"/>
        <v>0</v>
      </c>
      <c r="BB424" s="5">
        <f t="shared" si="297"/>
        <v>-58.252791577793218</v>
      </c>
      <c r="BC424" s="5">
        <f t="shared" si="298"/>
        <v>-383.44692575139788</v>
      </c>
      <c r="BD424" s="5">
        <f t="shared" si="282"/>
        <v>-203.44692575139788</v>
      </c>
      <c r="BE424" s="31"/>
      <c r="BF424" s="40">
        <f t="shared" si="283"/>
        <v>-58</v>
      </c>
      <c r="BG424" s="40">
        <f t="shared" si="284"/>
        <v>-383</v>
      </c>
      <c r="BH424" s="40">
        <f t="shared" si="285"/>
        <v>-203</v>
      </c>
      <c r="BL424" s="26">
        <f t="shared" si="291"/>
        <v>-0.6395769435434715</v>
      </c>
      <c r="BM424" s="26">
        <f t="shared" si="292"/>
        <v>-21.718732683666698</v>
      </c>
      <c r="BO424" s="238" t="str">
        <f t="shared" si="299"/>
        <v>1584893.19246126i</v>
      </c>
      <c r="BP424" s="238" t="str">
        <f t="shared" si="300"/>
        <v>0.0336417371483425-0.186536689127668i</v>
      </c>
      <c r="BQ424" s="238">
        <f t="shared" si="301"/>
        <v>-14.445705496525537</v>
      </c>
      <c r="BR424" s="238">
        <f t="shared" si="302"/>
        <v>-79.776649315616623</v>
      </c>
    </row>
    <row r="425" spans="22:70" x14ac:dyDescent="0.3">
      <c r="V425" s="24">
        <v>5.2100000000000497</v>
      </c>
      <c r="W425" s="32">
        <f t="shared" ref="W425:W488" si="303">10*10^V425</f>
        <v>1621810.0973591171</v>
      </c>
      <c r="X425" s="25">
        <f t="shared" si="293"/>
        <v>31.048525809863797</v>
      </c>
      <c r="Y425" s="26">
        <f t="shared" ref="Y425:Y488" si="304">20*LOG(1/SQRT((W425/fp)^2+1))</f>
        <v>-64.933058306558266</v>
      </c>
      <c r="Z425" s="26">
        <f t="shared" ref="Z425:Z488" si="305">-180/PI()*ATAN(W425/fp)</f>
        <v>-89.967530938159314</v>
      </c>
      <c r="AA425" s="26">
        <f t="shared" ref="AA425:AA488" si="306">20*LOG(SQRT((W425/fzRHP)^2+1))</f>
        <v>16.727358242794153</v>
      </c>
      <c r="AB425" s="26">
        <f t="shared" ref="AB425:AB488" si="307">-180/PI()*ATAN(W425/fzRHP)</f>
        <v>-81.618830331643053</v>
      </c>
      <c r="AC425" s="26">
        <f t="shared" ref="AC425:AC488" si="308">20*LOG(SQRT((W425/fzESR)^2+1))</f>
        <v>0.21295993360701221</v>
      </c>
      <c r="AD425" s="26">
        <f t="shared" ref="AD425:AD488" si="309">180/PI()*ATAN(W425/fzESR)</f>
        <v>12.635817064216258</v>
      </c>
      <c r="AE425" s="26">
        <f t="shared" ref="AE425:AE488" si="310">X425+Y425+AA425+AC425</f>
        <v>-16.944214320293302</v>
      </c>
      <c r="AF425" s="26">
        <f t="shared" ref="AF425:AF488" si="311">Z425+AB425+AD425</f>
        <v>-158.95054420558608</v>
      </c>
      <c r="AG425" s="26">
        <f t="shared" si="286"/>
        <v>63.934760580666506</v>
      </c>
      <c r="AH425" s="26">
        <f t="shared" ref="AH425:AH488" si="312">20*LOG(1/SQRT((W425/fp_comp1)^2+1))</f>
        <v>-134.186318689014</v>
      </c>
      <c r="AI425" s="26">
        <f t="shared" ref="AI425:AI488" si="313">-180/PI()*ATAN(W425/fp_comp1)</f>
        <v>-89.999988810602616</v>
      </c>
      <c r="AJ425" s="26">
        <f t="shared" ref="AJ425:AJ488" si="314">20*LOG(SQRT((W425/fz_comp)^2+1))</f>
        <v>66.184198326040416</v>
      </c>
      <c r="AK425" s="26">
        <f t="shared" ref="AK425:AK488" si="315">180/PI()*ATAN(W425/fz_comp)</f>
        <v>89.971886641318733</v>
      </c>
      <c r="AL425" s="27">
        <f t="shared" ref="AL425:AL488" si="316">20*LOG(1/SQRT((W425/fp_comp2)^2+1))</f>
        <v>-20.205221166804197</v>
      </c>
      <c r="AM425" s="26">
        <f t="shared" ref="AM425:AM488" si="317">-180/PI()*ATAN(W425/fp_comp2)</f>
        <v>-84.39527359060024</v>
      </c>
      <c r="AN425" s="26">
        <f t="shared" si="287"/>
        <v>-2.222760268972821</v>
      </c>
      <c r="AO425" s="26">
        <f t="shared" si="288"/>
        <v>-39.266018717815889</v>
      </c>
      <c r="AP425" s="26">
        <f t="shared" si="294"/>
        <v>-26.495341218084096</v>
      </c>
      <c r="AQ425" s="26">
        <f t="shared" si="295"/>
        <v>-123.68939447770001</v>
      </c>
      <c r="AR425" s="25">
        <f t="shared" si="289"/>
        <v>18.562359853877492</v>
      </c>
      <c r="AS425" s="25">
        <f t="shared" si="290"/>
        <v>-26.946600306339011</v>
      </c>
      <c r="AT425" s="56">
        <f t="shared" si="296"/>
        <v>-43.439555538377398</v>
      </c>
      <c r="AU425" s="57">
        <f t="shared" ref="AU425:AU488" si="318">AF425+AQ425</f>
        <v>-282.63993868328612</v>
      </c>
      <c r="AV425" s="26">
        <f t="shared" ref="AV425:AV488" si="319">20*LOG(SQRT((W425/fz_ff)^2+1))</f>
        <v>1.1423093724337289E-5</v>
      </c>
      <c r="AW425" s="26">
        <f t="shared" ref="AW425:AW488" si="320">180/PI()*ATAN(W425/fz_ff)</f>
        <v>9.2922792279820268E-2</v>
      </c>
      <c r="AX425" s="27">
        <f t="shared" ref="AX425:AX488" si="321">20*LOG(1/SQRT((W425/fp_ff)^2+1))</f>
        <v>-1.1423093723958825E-5</v>
      </c>
      <c r="AY425" s="26">
        <f t="shared" ref="AY425:AY488" si="322">-180/PI()*ATAN(W425/fp_ff)</f>
        <v>-9.2922792279820268E-2</v>
      </c>
      <c r="AZ425" s="28">
        <f t="shared" ref="AZ425:AZ488" si="323">AV425+AX425</f>
        <v>3.7846448522858844E-16</v>
      </c>
      <c r="BA425" s="29">
        <f t="shared" ref="BA425:BA488" si="324">AW425+AY425</f>
        <v>0</v>
      </c>
      <c r="BB425" s="5">
        <f t="shared" si="297"/>
        <v>-58.745777349864369</v>
      </c>
      <c r="BC425" s="5">
        <f t="shared" si="298"/>
        <v>-384.85199210805666</v>
      </c>
      <c r="BD425" s="5">
        <f t="shared" ref="BD425:BD488" si="325">BC425+180</f>
        <v>-204.85199210805666</v>
      </c>
      <c r="BE425" s="31"/>
      <c r="BF425" s="40">
        <f t="shared" ref="BF425:BF488" si="326">ROUND(BB425,0)</f>
        <v>-59</v>
      </c>
      <c r="BG425" s="40">
        <f t="shared" ref="BG425:BG488" si="327">ROUND(BC425,0)</f>
        <v>-385</v>
      </c>
      <c r="BH425" s="40">
        <f t="shared" ref="BH425:BH488" si="328">ROUND(BD425,0)</f>
        <v>-205</v>
      </c>
      <c r="BL425" s="26">
        <f t="shared" si="291"/>
        <v>-0.66751477903969736</v>
      </c>
      <c r="BM425" s="26">
        <f t="shared" si="292"/>
        <v>-22.176071223105353</v>
      </c>
      <c r="BO425" s="238" t="str">
        <f t="shared" si="299"/>
        <v>1621810.09735912i</v>
      </c>
      <c r="BP425" s="238" t="str">
        <f t="shared" si="300"/>
        <v>0.0320763721859777-0.182584585758863i</v>
      </c>
      <c r="BQ425" s="238">
        <f t="shared" si="301"/>
        <v>-14.638707032447273</v>
      </c>
      <c r="BR425" s="238">
        <f t="shared" si="302"/>
        <v>-80.035982201665192</v>
      </c>
    </row>
    <row r="426" spans="22:70" x14ac:dyDescent="0.3">
      <c r="V426" s="24">
        <v>5.2200000000000504</v>
      </c>
      <c r="W426" s="30">
        <f t="shared" si="303"/>
        <v>1659586.9074377548</v>
      </c>
      <c r="X426" s="25">
        <f t="shared" si="293"/>
        <v>31.048525809863797</v>
      </c>
      <c r="Y426" s="26">
        <f t="shared" si="304"/>
        <v>-65.133058243786778</v>
      </c>
      <c r="Z426" s="26">
        <f t="shared" si="305"/>
        <v>-89.968270024086891</v>
      </c>
      <c r="AA426" s="26">
        <f t="shared" si="306"/>
        <v>16.923203537093812</v>
      </c>
      <c r="AB426" s="26">
        <f t="shared" si="307"/>
        <v>-81.806989521730685</v>
      </c>
      <c r="AC426" s="26">
        <f t="shared" si="308"/>
        <v>0.22274329770109308</v>
      </c>
      <c r="AD426" s="26">
        <f t="shared" si="309"/>
        <v>12.920372632287977</v>
      </c>
      <c r="AE426" s="26">
        <f t="shared" si="310"/>
        <v>-16.938585599128075</v>
      </c>
      <c r="AF426" s="26">
        <f t="shared" si="311"/>
        <v>-158.85488691352958</v>
      </c>
      <c r="AG426" s="26">
        <f t="shared" si="286"/>
        <v>63.934760580666506</v>
      </c>
      <c r="AH426" s="26">
        <f t="shared" si="312"/>
        <v>-134.38631868901399</v>
      </c>
      <c r="AI426" s="26">
        <f t="shared" si="313"/>
        <v>-89.999989065304391</v>
      </c>
      <c r="AJ426" s="26">
        <f t="shared" si="314"/>
        <v>66.38419827898079</v>
      </c>
      <c r="AK426" s="26">
        <f t="shared" si="315"/>
        <v>89.972526579391342</v>
      </c>
      <c r="AL426" s="27">
        <f t="shared" si="316"/>
        <v>-20.403356335748914</v>
      </c>
      <c r="AM426" s="26">
        <f t="shared" si="317"/>
        <v>-84.522067754103205</v>
      </c>
      <c r="AN426" s="26">
        <f t="shared" si="287"/>
        <v>-2.3039873427160833</v>
      </c>
      <c r="AO426" s="26">
        <f t="shared" si="288"/>
        <v>-39.913918544385176</v>
      </c>
      <c r="AP426" s="26">
        <f t="shared" si="294"/>
        <v>-26.774703507831692</v>
      </c>
      <c r="AQ426" s="26">
        <f t="shared" si="295"/>
        <v>-124.46344878440144</v>
      </c>
      <c r="AR426" s="25">
        <f t="shared" si="289"/>
        <v>18.562359853877492</v>
      </c>
      <c r="AS426" s="25">
        <f t="shared" si="290"/>
        <v>-26.946600306339011</v>
      </c>
      <c r="AT426" s="56">
        <f t="shared" si="296"/>
        <v>-43.713289106959763</v>
      </c>
      <c r="AU426" s="57">
        <f t="shared" si="318"/>
        <v>-283.31833569793105</v>
      </c>
      <c r="AV426" s="26">
        <f t="shared" si="319"/>
        <v>1.1961446806058887E-5</v>
      </c>
      <c r="AW426" s="26">
        <f t="shared" si="320"/>
        <v>9.5087238234082258E-2</v>
      </c>
      <c r="AX426" s="27">
        <f t="shared" si="321"/>
        <v>-1.1961446805674483E-5</v>
      </c>
      <c r="AY426" s="26">
        <f t="shared" si="322"/>
        <v>-9.5087238234082258E-2</v>
      </c>
      <c r="AZ426" s="28">
        <f t="shared" si="323"/>
        <v>3.844038802547356E-16</v>
      </c>
      <c r="BA426" s="29">
        <f t="shared" si="324"/>
        <v>0</v>
      </c>
      <c r="BB426" s="5">
        <f t="shared" si="297"/>
        <v>-59.241882791871681</v>
      </c>
      <c r="BC426" s="5">
        <f t="shared" si="298"/>
        <v>-386.2498802027535</v>
      </c>
      <c r="BD426" s="5">
        <f t="shared" si="325"/>
        <v>-206.2498802027535</v>
      </c>
      <c r="BE426" s="41"/>
      <c r="BF426" s="40">
        <f t="shared" si="326"/>
        <v>-59</v>
      </c>
      <c r="BG426" s="40">
        <f t="shared" si="327"/>
        <v>-386</v>
      </c>
      <c r="BH426" s="40">
        <f t="shared" si="328"/>
        <v>-206</v>
      </c>
      <c r="BL426" s="26">
        <f t="shared" si="291"/>
        <v>-0.69657792647935191</v>
      </c>
      <c r="BM426" s="26">
        <f t="shared" si="292"/>
        <v>-22.6410015821562</v>
      </c>
      <c r="BO426" s="238" t="str">
        <f t="shared" si="299"/>
        <v>1659586.90743775i</v>
      </c>
      <c r="BP426" s="238" t="str">
        <f t="shared" si="300"/>
        <v>0.0305767202657507-0.178703573846675i</v>
      </c>
      <c r="BQ426" s="238">
        <f t="shared" si="301"/>
        <v>-14.83201575843257</v>
      </c>
      <c r="BR426" s="238">
        <f t="shared" si="302"/>
        <v>-80.290542922666248</v>
      </c>
    </row>
    <row r="427" spans="22:70" x14ac:dyDescent="0.3">
      <c r="V427" s="24">
        <v>5.2300000000000502</v>
      </c>
      <c r="W427" s="32">
        <f t="shared" si="303"/>
        <v>1698243.652461943</v>
      </c>
      <c r="X427" s="25">
        <f t="shared" si="293"/>
        <v>31.048525809863797</v>
      </c>
      <c r="Y427" s="26">
        <f t="shared" si="304"/>
        <v>-65.33305818384045</v>
      </c>
      <c r="Z427" s="26">
        <f t="shared" si="305"/>
        <v>-89.968992286375013</v>
      </c>
      <c r="AA427" s="26">
        <f t="shared" si="306"/>
        <v>17.119232110186651</v>
      </c>
      <c r="AB427" s="26">
        <f t="shared" si="307"/>
        <v>-81.991037778320063</v>
      </c>
      <c r="AC427" s="26">
        <f t="shared" si="308"/>
        <v>0.23296417079856913</v>
      </c>
      <c r="AD427" s="26">
        <f t="shared" si="309"/>
        <v>13.210886555859343</v>
      </c>
      <c r="AE427" s="26">
        <f t="shared" si="310"/>
        <v>-16.932336092991431</v>
      </c>
      <c r="AF427" s="26">
        <f t="shared" si="311"/>
        <v>-158.74914350883574</v>
      </c>
      <c r="AG427" s="26">
        <f t="shared" si="286"/>
        <v>63.934760580666506</v>
      </c>
      <c r="AH427" s="26">
        <f t="shared" si="312"/>
        <v>-134.58631868901398</v>
      </c>
      <c r="AI427" s="26">
        <f t="shared" si="313"/>
        <v>-89.999989314208449</v>
      </c>
      <c r="AJ427" s="26">
        <f t="shared" si="314"/>
        <v>66.584198234039192</v>
      </c>
      <c r="AK427" s="26">
        <f t="shared" si="315"/>
        <v>89.973151950701634</v>
      </c>
      <c r="AL427" s="27">
        <f t="shared" si="316"/>
        <v>-20.60157468810786</v>
      </c>
      <c r="AM427" s="26">
        <f t="shared" si="317"/>
        <v>-84.646027755123555</v>
      </c>
      <c r="AN427" s="26">
        <f t="shared" si="287"/>
        <v>-2.3874450055596936</v>
      </c>
      <c r="AO427" s="26">
        <f t="shared" si="288"/>
        <v>-40.564458090647562</v>
      </c>
      <c r="AP427" s="26">
        <f t="shared" si="294"/>
        <v>-27.056379567975835</v>
      </c>
      <c r="AQ427" s="26">
        <f t="shared" si="295"/>
        <v>-125.23732320927793</v>
      </c>
      <c r="AR427" s="25">
        <f t="shared" si="289"/>
        <v>18.562359853877492</v>
      </c>
      <c r="AS427" s="25">
        <f t="shared" si="290"/>
        <v>-26.946600306339011</v>
      </c>
      <c r="AT427" s="56">
        <f t="shared" si="296"/>
        <v>-43.988715660967266</v>
      </c>
      <c r="AU427" s="57">
        <f t="shared" si="318"/>
        <v>-283.98646671811366</v>
      </c>
      <c r="AV427" s="26">
        <f t="shared" si="319"/>
        <v>1.2525171612952156E-5</v>
      </c>
      <c r="AW427" s="26">
        <f t="shared" si="320"/>
        <v>9.7302100330248817E-2</v>
      </c>
      <c r="AX427" s="27">
        <f t="shared" si="321"/>
        <v>-1.2525171612567418E-5</v>
      </c>
      <c r="AY427" s="26">
        <f t="shared" si="322"/>
        <v>-9.7302100330248817E-2</v>
      </c>
      <c r="AZ427" s="28">
        <f t="shared" si="323"/>
        <v>3.8473761123595379E-16</v>
      </c>
      <c r="BA427" s="29">
        <f t="shared" si="324"/>
        <v>0</v>
      </c>
      <c r="BB427" s="5">
        <f t="shared" si="297"/>
        <v>-59.741138298722788</v>
      </c>
      <c r="BC427" s="5">
        <f t="shared" si="298"/>
        <v>-387.64042567743905</v>
      </c>
      <c r="BD427" s="5">
        <f t="shared" si="325"/>
        <v>-207.64042567743905</v>
      </c>
      <c r="BE427" s="31"/>
      <c r="BF427" s="40">
        <f t="shared" si="326"/>
        <v>-60</v>
      </c>
      <c r="BG427" s="40">
        <f t="shared" si="327"/>
        <v>-388</v>
      </c>
      <c r="BH427" s="40">
        <f t="shared" si="328"/>
        <v>-208</v>
      </c>
      <c r="BL427" s="26">
        <f t="shared" si="291"/>
        <v>-0.7268037491765923</v>
      </c>
      <c r="BM427" s="26">
        <f t="shared" si="292"/>
        <v>-23.113525301942392</v>
      </c>
      <c r="BO427" s="238" t="str">
        <f t="shared" si="299"/>
        <v>1698243.65246194i</v>
      </c>
      <c r="BP427" s="238" t="str">
        <f t="shared" si="300"/>
        <v>0.0291402209473562-0.17489320034717i</v>
      </c>
      <c r="BQ427" s="238">
        <f t="shared" si="301"/>
        <v>-15.025618888578933</v>
      </c>
      <c r="BR427" s="238">
        <f t="shared" si="302"/>
        <v>-80.540433657383005</v>
      </c>
    </row>
    <row r="428" spans="22:70" x14ac:dyDescent="0.3">
      <c r="V428" s="24">
        <v>5.24000000000005</v>
      </c>
      <c r="W428" s="32">
        <f t="shared" si="303"/>
        <v>1737800.8287495789</v>
      </c>
      <c r="X428" s="25">
        <f t="shared" si="293"/>
        <v>31.048525809863797</v>
      </c>
      <c r="Y428" s="26">
        <f t="shared" si="304"/>
        <v>-65.533058126592167</v>
      </c>
      <c r="Z428" s="26">
        <f t="shared" si="305"/>
        <v>-89.969698107975773</v>
      </c>
      <c r="AA428" s="26">
        <f t="shared" si="306"/>
        <v>17.315436033734997</v>
      </c>
      <c r="AB428" s="26">
        <f t="shared" si="307"/>
        <v>-82.171057485418359</v>
      </c>
      <c r="AC428" s="26">
        <f t="shared" si="308"/>
        <v>0.24364101980391883</v>
      </c>
      <c r="AD428" s="26">
        <f t="shared" si="309"/>
        <v>13.507453091562855</v>
      </c>
      <c r="AE428" s="26">
        <f t="shared" si="310"/>
        <v>-16.925455263189452</v>
      </c>
      <c r="AF428" s="26">
        <f t="shared" si="311"/>
        <v>-158.63330250183128</v>
      </c>
      <c r="AG428" s="26">
        <f t="shared" si="286"/>
        <v>63.934760580666506</v>
      </c>
      <c r="AH428" s="26">
        <f t="shared" si="312"/>
        <v>-134.786318689014</v>
      </c>
      <c r="AI428" s="26">
        <f t="shared" si="313"/>
        <v>-89.999989557446767</v>
      </c>
      <c r="AJ428" s="26">
        <f t="shared" si="314"/>
        <v>66.784198191120296</v>
      </c>
      <c r="AK428" s="26">
        <f t="shared" si="315"/>
        <v>89.973763086829152</v>
      </c>
      <c r="AL428" s="27">
        <f t="shared" si="316"/>
        <v>-20.799872545249588</v>
      </c>
      <c r="AM428" s="26">
        <f t="shared" si="317"/>
        <v>-84.767214674504459</v>
      </c>
      <c r="AN428" s="26">
        <f t="shared" si="287"/>
        <v>-2.4731503106702517</v>
      </c>
      <c r="AO428" s="26">
        <f t="shared" si="288"/>
        <v>-41.217311415957525</v>
      </c>
      <c r="AP428" s="26">
        <f t="shared" si="294"/>
        <v>-27.340382773147034</v>
      </c>
      <c r="AQ428" s="26">
        <f t="shared" si="295"/>
        <v>-126.0107525610796</v>
      </c>
      <c r="AR428" s="25">
        <f t="shared" si="289"/>
        <v>18.562359853877492</v>
      </c>
      <c r="AS428" s="25">
        <f t="shared" si="290"/>
        <v>-26.946600306339011</v>
      </c>
      <c r="AT428" s="56">
        <f t="shared" si="296"/>
        <v>-44.26583803633649</v>
      </c>
      <c r="AU428" s="57">
        <f t="shared" si="318"/>
        <v>-284.64405506291087</v>
      </c>
      <c r="AV428" s="26">
        <f t="shared" si="319"/>
        <v>1.3115463873471724E-5</v>
      </c>
      <c r="AW428" s="26">
        <f t="shared" si="320"/>
        <v>9.9568552891027465E-2</v>
      </c>
      <c r="AX428" s="27">
        <f t="shared" si="321"/>
        <v>-1.3115463873082482E-5</v>
      </c>
      <c r="AY428" s="26">
        <f t="shared" si="322"/>
        <v>-9.9568552891027465E-2</v>
      </c>
      <c r="AZ428" s="28">
        <f t="shared" si="323"/>
        <v>3.8924213244945216E-16</v>
      </c>
      <c r="BA428" s="29">
        <f t="shared" si="324"/>
        <v>0</v>
      </c>
      <c r="BB428" s="5">
        <f t="shared" si="297"/>
        <v>-60.243572387043898</v>
      </c>
      <c r="BC428" s="5">
        <f t="shared" si="298"/>
        <v>-389.02344697175391</v>
      </c>
      <c r="BD428" s="5">
        <f t="shared" si="325"/>
        <v>-209.02344697175391</v>
      </c>
      <c r="BE428" s="31"/>
      <c r="BF428" s="40">
        <f t="shared" si="326"/>
        <v>-60</v>
      </c>
      <c r="BG428" s="40">
        <f t="shared" si="327"/>
        <v>-389</v>
      </c>
      <c r="BH428" s="40">
        <f t="shared" si="328"/>
        <v>-209</v>
      </c>
      <c r="BL428" s="26">
        <f t="shared" si="291"/>
        <v>-0.75823020789239282</v>
      </c>
      <c r="BM428" s="26">
        <f t="shared" si="292"/>
        <v>-23.593635752584209</v>
      </c>
      <c r="BO428" s="238" t="str">
        <f t="shared" si="299"/>
        <v>1737800.82874958i</v>
      </c>
      <c r="BP428" s="238" t="str">
        <f t="shared" si="300"/>
        <v>0.0277643965883244-0.171152954114261i</v>
      </c>
      <c r="BQ428" s="238">
        <f t="shared" si="301"/>
        <v>-15.219504142815016</v>
      </c>
      <c r="BR428" s="238">
        <f t="shared" si="302"/>
        <v>-80.785756156258856</v>
      </c>
    </row>
    <row r="429" spans="22:70" x14ac:dyDescent="0.3">
      <c r="V429" s="24">
        <v>5.2500000000000497</v>
      </c>
      <c r="W429" s="30">
        <f t="shared" si="303"/>
        <v>1778279.4100391273</v>
      </c>
      <c r="X429" s="25">
        <f t="shared" si="293"/>
        <v>31.048525809863797</v>
      </c>
      <c r="Y429" s="26">
        <f t="shared" si="304"/>
        <v>-65.733058071920439</v>
      </c>
      <c r="Z429" s="26">
        <f t="shared" si="305"/>
        <v>-89.970387863124287</v>
      </c>
      <c r="AA429" s="26">
        <f t="shared" si="306"/>
        <v>17.511807708814761</v>
      </c>
      <c r="AB429" s="26">
        <f t="shared" si="307"/>
        <v>-82.347129867492939</v>
      </c>
      <c r="AC429" s="26">
        <f t="shared" si="308"/>
        <v>0.25479299127876892</v>
      </c>
      <c r="AD429" s="26">
        <f t="shared" si="309"/>
        <v>13.810165890914682</v>
      </c>
      <c r="AE429" s="26">
        <f t="shared" si="310"/>
        <v>-16.917931561963112</v>
      </c>
      <c r="AF429" s="26">
        <f t="shared" si="311"/>
        <v>-158.50735183970255</v>
      </c>
      <c r="AG429" s="26">
        <f t="shared" si="286"/>
        <v>63.934760580666506</v>
      </c>
      <c r="AH429" s="26">
        <f t="shared" si="312"/>
        <v>-134.98631868901396</v>
      </c>
      <c r="AI429" s="26">
        <f t="shared" si="313"/>
        <v>-89.999989795148295</v>
      </c>
      <c r="AJ429" s="26">
        <f t="shared" si="314"/>
        <v>66.984198150133054</v>
      </c>
      <c r="AK429" s="26">
        <f t="shared" si="315"/>
        <v>89.97436031180581</v>
      </c>
      <c r="AL429" s="27">
        <f t="shared" si="316"/>
        <v>-20.998246388439689</v>
      </c>
      <c r="AM429" s="26">
        <f t="shared" si="317"/>
        <v>-84.885688427534959</v>
      </c>
      <c r="AN429" s="26">
        <f t="shared" si="287"/>
        <v>-2.5611180991070093</v>
      </c>
      <c r="AO429" s="26">
        <f t="shared" si="288"/>
        <v>-41.872146625873029</v>
      </c>
      <c r="AP429" s="26">
        <f t="shared" si="294"/>
        <v>-27.626724445761095</v>
      </c>
      <c r="AQ429" s="26">
        <f t="shared" si="295"/>
        <v>-126.78346453675047</v>
      </c>
      <c r="AR429" s="25">
        <f t="shared" si="289"/>
        <v>18.562359853877492</v>
      </c>
      <c r="AS429" s="25">
        <f t="shared" si="290"/>
        <v>-26.946600306339011</v>
      </c>
      <c r="AT429" s="56">
        <f t="shared" si="296"/>
        <v>-44.544656007724207</v>
      </c>
      <c r="AU429" s="57">
        <f t="shared" si="318"/>
        <v>-285.29081637645299</v>
      </c>
      <c r="AV429" s="26">
        <f t="shared" si="319"/>
        <v>1.3733575666861281E-5</v>
      </c>
      <c r="AW429" s="26">
        <f t="shared" si="320"/>
        <v>0.10188779759117779</v>
      </c>
      <c r="AX429" s="27">
        <f t="shared" si="321"/>
        <v>-1.3733575666790819E-5</v>
      </c>
      <c r="AY429" s="26">
        <f t="shared" si="322"/>
        <v>-0.10188779759117779</v>
      </c>
      <c r="AZ429" s="28">
        <f t="shared" si="323"/>
        <v>7.0461282750296228E-17</v>
      </c>
      <c r="BA429" s="29">
        <f t="shared" si="324"/>
        <v>0</v>
      </c>
      <c r="BB429" s="5">
        <f t="shared" si="297"/>
        <v>-60.749211555747983</v>
      </c>
      <c r="BC429" s="5">
        <f t="shared" si="298"/>
        <v>-390.39874579215672</v>
      </c>
      <c r="BD429" s="5">
        <f t="shared" si="325"/>
        <v>-210.39874579215672</v>
      </c>
      <c r="BE429" s="41"/>
      <c r="BF429" s="40">
        <f t="shared" si="326"/>
        <v>-61</v>
      </c>
      <c r="BG429" s="40">
        <f t="shared" si="327"/>
        <v>-390</v>
      </c>
      <c r="BH429" s="40">
        <f t="shared" si="328"/>
        <v>-210</v>
      </c>
      <c r="BL429" s="26">
        <f t="shared" si="291"/>
        <v>-0.79089581737591674</v>
      </c>
      <c r="BM429" s="26">
        <f t="shared" si="292"/>
        <v>-24.081317742708546</v>
      </c>
      <c r="BO429" s="238" t="str">
        <f t="shared" si="299"/>
        <v>1778279.41003913i</v>
      </c>
      <c r="BP429" s="238" t="str">
        <f t="shared" si="300"/>
        <v>0.026446851168077-0.167482270836688i</v>
      </c>
      <c r="BQ429" s="238">
        <f t="shared" si="301"/>
        <v>-15.41365973064786</v>
      </c>
      <c r="BR429" s="238">
        <f t="shared" si="302"/>
        <v>-81.026611672995145</v>
      </c>
    </row>
    <row r="430" spans="22:70" x14ac:dyDescent="0.3">
      <c r="V430" s="24">
        <v>5.2600000000000504</v>
      </c>
      <c r="W430" s="32">
        <f t="shared" si="303"/>
        <v>1819700.8586101958</v>
      </c>
      <c r="X430" s="25">
        <f t="shared" si="293"/>
        <v>31.048525809863797</v>
      </c>
      <c r="Y430" s="26">
        <f t="shared" si="304"/>
        <v>-65.933058019709392</v>
      </c>
      <c r="Z430" s="26">
        <f t="shared" si="305"/>
        <v>-89.971061917537043</v>
      </c>
      <c r="AA430" s="26">
        <f t="shared" si="306"/>
        <v>17.70833985340316</v>
      </c>
      <c r="AB430" s="26">
        <f t="shared" si="307"/>
        <v>-82.519334971392098</v>
      </c>
      <c r="AC430" s="26">
        <f t="shared" si="308"/>
        <v>0.26643992740371691</v>
      </c>
      <c r="AD430" s="26">
        <f t="shared" si="309"/>
        <v>14.119117828352037</v>
      </c>
      <c r="AE430" s="26">
        <f t="shared" si="310"/>
        <v>-16.909752429038718</v>
      </c>
      <c r="AF430" s="26">
        <f t="shared" si="311"/>
        <v>-158.37127906057708</v>
      </c>
      <c r="AG430" s="26">
        <f t="shared" si="286"/>
        <v>63.934760580666506</v>
      </c>
      <c r="AH430" s="26">
        <f t="shared" si="312"/>
        <v>-135.18631868901397</v>
      </c>
      <c r="AI430" s="26">
        <f t="shared" si="313"/>
        <v>-89.999990027439082</v>
      </c>
      <c r="AJ430" s="26">
        <f t="shared" si="314"/>
        <v>67.184198110990565</v>
      </c>
      <c r="AK430" s="26">
        <f t="shared" si="315"/>
        <v>89.974943942287666</v>
      </c>
      <c r="AL430" s="27">
        <f t="shared" si="316"/>
        <v>-21.19669285213396</v>
      </c>
      <c r="AM430" s="26">
        <f t="shared" si="317"/>
        <v>-85.001507775936403</v>
      </c>
      <c r="AN430" s="26">
        <f t="shared" si="287"/>
        <v>-2.6513609388812256</v>
      </c>
      <c r="AO430" s="26">
        <f t="shared" si="288"/>
        <v>-42.528626685621099</v>
      </c>
      <c r="AP430" s="26">
        <f t="shared" si="294"/>
        <v>-27.915413788372089</v>
      </c>
      <c r="AQ430" s="26">
        <f t="shared" si="295"/>
        <v>-127.55518054670893</v>
      </c>
      <c r="AR430" s="25">
        <f t="shared" si="289"/>
        <v>18.562359853877492</v>
      </c>
      <c r="AS430" s="25">
        <f t="shared" si="290"/>
        <v>-26.946600306339011</v>
      </c>
      <c r="AT430" s="56">
        <f t="shared" si="296"/>
        <v>-44.825166217410811</v>
      </c>
      <c r="AU430" s="57">
        <f t="shared" si="318"/>
        <v>-285.92645960728601</v>
      </c>
      <c r="AV430" s="26">
        <f t="shared" si="319"/>
        <v>1.4380818074991324E-5</v>
      </c>
      <c r="AW430" s="26">
        <f t="shared" si="320"/>
        <v>0.10426106409452104</v>
      </c>
      <c r="AX430" s="27">
        <f t="shared" si="321"/>
        <v>-1.4380818075388838E-5</v>
      </c>
      <c r="AY430" s="26">
        <f t="shared" si="322"/>
        <v>-0.10426106409452104</v>
      </c>
      <c r="AZ430" s="28">
        <f t="shared" si="323"/>
        <v>-3.9751425621233766E-16</v>
      </c>
      <c r="BA430" s="29">
        <f t="shared" si="324"/>
        <v>0</v>
      </c>
      <c r="BB430" s="5">
        <f t="shared" si="297"/>
        <v>-61.258080150781325</v>
      </c>
      <c r="BC430" s="5">
        <f t="shared" si="298"/>
        <v>-391.76610764383742</v>
      </c>
      <c r="BD430" s="5">
        <f t="shared" si="325"/>
        <v>-211.76610764383742</v>
      </c>
      <c r="BE430" s="31"/>
      <c r="BF430" s="40">
        <f t="shared" si="326"/>
        <v>-61</v>
      </c>
      <c r="BG430" s="40">
        <f t="shared" si="327"/>
        <v>-392</v>
      </c>
      <c r="BH430" s="40">
        <f t="shared" si="328"/>
        <v>-212</v>
      </c>
      <c r="BL430" s="26">
        <f t="shared" si="291"/>
        <v>-0.82483959820529074</v>
      </c>
      <c r="BM430" s="26">
        <f t="shared" si="292"/>
        <v>-24.576547133988921</v>
      </c>
      <c r="BO430" s="238" t="str">
        <f t="shared" si="299"/>
        <v>1819700.8586102i</v>
      </c>
      <c r="BP430" s="238" t="str">
        <f t="shared" si="300"/>
        <v>0.0251852689770037-0.163880537714272i</v>
      </c>
      <c r="BQ430" s="238">
        <f t="shared" si="301"/>
        <v>-15.608074335165224</v>
      </c>
      <c r="BR430" s="238">
        <f t="shared" si="302"/>
        <v>-81.263100902562471</v>
      </c>
    </row>
    <row r="431" spans="22:70" x14ac:dyDescent="0.3">
      <c r="V431" s="24">
        <v>5.2700000000000502</v>
      </c>
      <c r="W431" s="32">
        <f t="shared" si="303"/>
        <v>1862087.1366630846</v>
      </c>
      <c r="X431" s="25">
        <f t="shared" si="293"/>
        <v>31.048525809863797</v>
      </c>
      <c r="Y431" s="26">
        <f t="shared" si="304"/>
        <v>-66.13305796984821</v>
      </c>
      <c r="Z431" s="26">
        <f t="shared" si="305"/>
        <v>-89.971720628605894</v>
      </c>
      <c r="AA431" s="26">
        <f t="shared" si="306"/>
        <v>17.905025490238117</v>
      </c>
      <c r="AB431" s="26">
        <f t="shared" si="307"/>
        <v>-82.687751651301738</v>
      </c>
      <c r="AC431" s="26">
        <f t="shared" si="308"/>
        <v>0.27860238145077421</v>
      </c>
      <c r="AD431" s="26">
        <f t="shared" si="309"/>
        <v>14.434400818440686</v>
      </c>
      <c r="AE431" s="26">
        <f t="shared" si="310"/>
        <v>-16.900904288295521</v>
      </c>
      <c r="AF431" s="26">
        <f t="shared" si="311"/>
        <v>-158.22507146146694</v>
      </c>
      <c r="AG431" s="26">
        <f t="shared" si="286"/>
        <v>63.934760580666506</v>
      </c>
      <c r="AH431" s="26">
        <f t="shared" si="312"/>
        <v>-135.38631868901399</v>
      </c>
      <c r="AI431" s="26">
        <f t="shared" si="313"/>
        <v>-89.999990254442281</v>
      </c>
      <c r="AJ431" s="26">
        <f t="shared" si="314"/>
        <v>67.384198073609767</v>
      </c>
      <c r="AK431" s="26">
        <f t="shared" si="315"/>
        <v>89.975514287722831</v>
      </c>
      <c r="AL431" s="27">
        <f t="shared" si="316"/>
        <v>-21.395208717531261</v>
      </c>
      <c r="AM431" s="26">
        <f t="shared" si="317"/>
        <v>-85.114730340497573</v>
      </c>
      <c r="AN431" s="26">
        <f t="shared" si="287"/>
        <v>-2.7438890728742695</v>
      </c>
      <c r="AO431" s="26">
        <f t="shared" si="288"/>
        <v>-43.186410265742033</v>
      </c>
      <c r="AP431" s="26">
        <f t="shared" si="294"/>
        <v>-28.206457825143247</v>
      </c>
      <c r="AQ431" s="26">
        <f t="shared" si="295"/>
        <v>-128.32561657295906</v>
      </c>
      <c r="AR431" s="25">
        <f t="shared" si="289"/>
        <v>18.562359853877492</v>
      </c>
      <c r="AS431" s="25">
        <f t="shared" si="290"/>
        <v>-26.946600306339011</v>
      </c>
      <c r="AT431" s="56">
        <f t="shared" si="296"/>
        <v>-45.107362113438768</v>
      </c>
      <c r="AU431" s="57">
        <f t="shared" si="318"/>
        <v>-286.550688034426</v>
      </c>
      <c r="AV431" s="26">
        <f t="shared" si="319"/>
        <v>1.5058563974982638E-5</v>
      </c>
      <c r="AW431" s="26">
        <f t="shared" si="320"/>
        <v>0.10668961070577694</v>
      </c>
      <c r="AX431" s="27">
        <f t="shared" si="321"/>
        <v>-1.5058563975459426E-5</v>
      </c>
      <c r="AY431" s="26">
        <f t="shared" si="322"/>
        <v>-0.10668961070577694</v>
      </c>
      <c r="AZ431" s="28">
        <f t="shared" si="323"/>
        <v>-4.7678806974586763E-16</v>
      </c>
      <c r="BA431" s="29">
        <f t="shared" si="324"/>
        <v>0</v>
      </c>
      <c r="BB431" s="5">
        <f t="shared" si="297"/>
        <v>-61.770200234577118</v>
      </c>
      <c r="BC431" s="5">
        <f t="shared" si="298"/>
        <v>-393.12530242282901</v>
      </c>
      <c r="BD431" s="5">
        <f t="shared" si="325"/>
        <v>-213.12530242282901</v>
      </c>
      <c r="BE431" s="31"/>
      <c r="BF431" s="40">
        <f t="shared" si="326"/>
        <v>-62</v>
      </c>
      <c r="BG431" s="40">
        <f t="shared" si="327"/>
        <v>-393</v>
      </c>
      <c r="BH431" s="40">
        <f t="shared" si="328"/>
        <v>-213</v>
      </c>
      <c r="BL431" s="26">
        <f t="shared" si="291"/>
        <v>-0.86010102381913711</v>
      </c>
      <c r="BM431" s="26">
        <f t="shared" si="292"/>
        <v>-25.079290463094569</v>
      </c>
      <c r="BO431" s="238" t="str">
        <f t="shared" si="299"/>
        <v>1862087.13666308i</v>
      </c>
      <c r="BP431" s="238" t="str">
        <f t="shared" si="300"/>
        <v>0.0239774131889011-0.1603470978806i</v>
      </c>
      <c r="BQ431" s="238">
        <f t="shared" si="301"/>
        <v>-15.802737097319209</v>
      </c>
      <c r="BR431" s="238">
        <f t="shared" si="302"/>
        <v>-81.49532392530844</v>
      </c>
    </row>
    <row r="432" spans="22:70" x14ac:dyDescent="0.3">
      <c r="V432" s="24">
        <v>5.28000000000005</v>
      </c>
      <c r="W432" s="30">
        <f t="shared" si="303"/>
        <v>1905460.7179634692</v>
      </c>
      <c r="X432" s="25">
        <f t="shared" si="293"/>
        <v>31.048525809863797</v>
      </c>
      <c r="Y432" s="26">
        <f t="shared" si="304"/>
        <v>-66.333057922231148</v>
      </c>
      <c r="Z432" s="26">
        <f t="shared" si="305"/>
        <v>-89.972364345587437</v>
      </c>
      <c r="AA432" s="26">
        <f t="shared" si="306"/>
        <v>18.101857935048493</v>
      </c>
      <c r="AB432" s="26">
        <f t="shared" si="307"/>
        <v>-82.852457556529231</v>
      </c>
      <c r="AC432" s="26">
        <f t="shared" si="308"/>
        <v>0.29130163266273945</v>
      </c>
      <c r="AD432" s="26">
        <f t="shared" si="309"/>
        <v>14.756105621948139</v>
      </c>
      <c r="AE432" s="26">
        <f t="shared" si="310"/>
        <v>-16.891372544656118</v>
      </c>
      <c r="AF432" s="26">
        <f t="shared" si="311"/>
        <v>-158.06871628016853</v>
      </c>
      <c r="AG432" s="26">
        <f t="shared" si="286"/>
        <v>63.934760580666506</v>
      </c>
      <c r="AH432" s="26">
        <f t="shared" si="312"/>
        <v>-135.58631868901398</v>
      </c>
      <c r="AI432" s="26">
        <f t="shared" si="313"/>
        <v>-89.999990476278271</v>
      </c>
      <c r="AJ432" s="26">
        <f t="shared" si="314"/>
        <v>67.584198037911392</v>
      </c>
      <c r="AK432" s="26">
        <f t="shared" si="315"/>
        <v>89.976071650515578</v>
      </c>
      <c r="AL432" s="27">
        <f t="shared" si="316"/>
        <v>-21.593790906378466</v>
      </c>
      <c r="AM432" s="26">
        <f t="shared" si="317"/>
        <v>-85.225412614287734</v>
      </c>
      <c r="AN432" s="26">
        <f t="shared" si="287"/>
        <v>-2.8387103760692027</v>
      </c>
      <c r="AO432" s="26">
        <f t="shared" si="288"/>
        <v>-43.845152614885293</v>
      </c>
      <c r="AP432" s="26">
        <f t="shared" si="294"/>
        <v>-28.499861352883748</v>
      </c>
      <c r="AQ432" s="26">
        <f t="shared" si="295"/>
        <v>-129.09448405493572</v>
      </c>
      <c r="AR432" s="25">
        <f t="shared" si="289"/>
        <v>18.562359853877492</v>
      </c>
      <c r="AS432" s="25">
        <f t="shared" si="290"/>
        <v>-26.946600306339011</v>
      </c>
      <c r="AT432" s="56">
        <f t="shared" si="296"/>
        <v>-45.391233897539863</v>
      </c>
      <c r="AU432" s="57">
        <f t="shared" si="318"/>
        <v>-287.16320033510425</v>
      </c>
      <c r="AV432" s="26">
        <f t="shared" si="319"/>
        <v>1.5768250943685152E-5</v>
      </c>
      <c r="AW432" s="26">
        <f t="shared" si="320"/>
        <v>0.10917472503757975</v>
      </c>
      <c r="AX432" s="27">
        <f t="shared" si="321"/>
        <v>-1.576825094406607E-5</v>
      </c>
      <c r="AY432" s="26">
        <f t="shared" si="322"/>
        <v>-0.10917472503757975</v>
      </c>
      <c r="AZ432" s="28">
        <f t="shared" si="323"/>
        <v>-3.809174926438369E-16</v>
      </c>
      <c r="BA432" s="29">
        <f t="shared" si="324"/>
        <v>0</v>
      </c>
      <c r="BB432" s="5">
        <f t="shared" si="297"/>
        <v>-62.28559146070895</v>
      </c>
      <c r="BC432" s="5">
        <f t="shared" si="298"/>
        <v>-394.47608506552535</v>
      </c>
      <c r="BD432" s="5">
        <f t="shared" si="325"/>
        <v>-214.47608506552535</v>
      </c>
      <c r="BE432" s="41"/>
      <c r="BF432" s="40">
        <f t="shared" si="326"/>
        <v>-62</v>
      </c>
      <c r="BG432" s="40">
        <f t="shared" si="327"/>
        <v>-394</v>
      </c>
      <c r="BH432" s="40">
        <f t="shared" si="328"/>
        <v>-214</v>
      </c>
      <c r="BL432" s="26">
        <f t="shared" si="291"/>
        <v>-0.8967199626563398</v>
      </c>
      <c r="BM432" s="26">
        <f t="shared" si="292"/>
        <v>-25.589504573584197</v>
      </c>
      <c r="BO432" s="238" t="str">
        <f t="shared" si="299"/>
        <v>1905460.71796347i</v>
      </c>
      <c r="BP432" s="238" t="str">
        <f t="shared" si="300"/>
        <v>0.0228211243336903-0.156881254579827i</v>
      </c>
      <c r="BQ432" s="238">
        <f t="shared" si="301"/>
        <v>-15.997637600512746</v>
      </c>
      <c r="BR432" s="238">
        <f t="shared" si="302"/>
        <v>-81.723380156836953</v>
      </c>
    </row>
    <row r="433" spans="22:70" x14ac:dyDescent="0.3">
      <c r="V433" s="24">
        <v>5.2900000000000498</v>
      </c>
      <c r="W433" s="32">
        <f t="shared" si="303"/>
        <v>1949844.5997582723</v>
      </c>
      <c r="X433" s="25">
        <f t="shared" si="293"/>
        <v>31.048525809863797</v>
      </c>
      <c r="Y433" s="26">
        <f t="shared" si="304"/>
        <v>-66.533057876757212</v>
      </c>
      <c r="Z433" s="26">
        <f t="shared" si="305"/>
        <v>-89.972993409788316</v>
      </c>
      <c r="AA433" s="26">
        <f t="shared" si="306"/>
        <v>18.298830785152042</v>
      </c>
      <c r="AB433" s="26">
        <f t="shared" si="307"/>
        <v>-83.013529121915695</v>
      </c>
      <c r="AC433" s="26">
        <f t="shared" si="308"/>
        <v>0.30455970042784469</v>
      </c>
      <c r="AD433" s="26">
        <f t="shared" si="309"/>
        <v>15.084321640502115</v>
      </c>
      <c r="AE433" s="26">
        <f t="shared" si="310"/>
        <v>-16.881141581313528</v>
      </c>
      <c r="AF433" s="26">
        <f t="shared" si="311"/>
        <v>-157.90220089120189</v>
      </c>
      <c r="AG433" s="26">
        <f t="shared" si="286"/>
        <v>63.934760580666506</v>
      </c>
      <c r="AH433" s="26">
        <f t="shared" si="312"/>
        <v>-135.78631868901394</v>
      </c>
      <c r="AI433" s="26">
        <f t="shared" si="313"/>
        <v>-89.999990693064632</v>
      </c>
      <c r="AJ433" s="26">
        <f t="shared" si="314"/>
        <v>67.784198003819697</v>
      </c>
      <c r="AK433" s="26">
        <f t="shared" si="315"/>
        <v>89.976616326186587</v>
      </c>
      <c r="AL433" s="27">
        <f t="shared" si="316"/>
        <v>-21.792436475018885</v>
      </c>
      <c r="AM433" s="26">
        <f t="shared" si="317"/>
        <v>-85.333609976380899</v>
      </c>
      <c r="AN433" s="26">
        <f t="shared" si="287"/>
        <v>-2.9358303224726097</v>
      </c>
      <c r="AO433" s="26">
        <f t="shared" si="288"/>
        <v>-44.504506454409267</v>
      </c>
      <c r="AP433" s="26">
        <f t="shared" si="294"/>
        <v>-28.795626902019229</v>
      </c>
      <c r="AQ433" s="26">
        <f t="shared" si="295"/>
        <v>-129.86149079766821</v>
      </c>
      <c r="AR433" s="25">
        <f t="shared" si="289"/>
        <v>18.562359853877492</v>
      </c>
      <c r="AS433" s="25">
        <f t="shared" si="290"/>
        <v>-26.946600306339011</v>
      </c>
      <c r="AT433" s="56">
        <f t="shared" si="296"/>
        <v>-45.676768483332758</v>
      </c>
      <c r="AU433" s="57">
        <f t="shared" si="318"/>
        <v>-287.7636916888701</v>
      </c>
      <c r="AV433" s="26">
        <f t="shared" si="319"/>
        <v>1.6511384302941329E-5</v>
      </c>
      <c r="AW433" s="26">
        <f t="shared" si="320"/>
        <v>0.11171772469302006</v>
      </c>
      <c r="AX433" s="27">
        <f t="shared" si="321"/>
        <v>-1.6511384303217435E-5</v>
      </c>
      <c r="AY433" s="26">
        <f t="shared" si="322"/>
        <v>-0.11171772469302006</v>
      </c>
      <c r="AZ433" s="28">
        <f t="shared" si="323"/>
        <v>-2.7610563575058977E-16</v>
      </c>
      <c r="BA433" s="29">
        <f t="shared" si="324"/>
        <v>0</v>
      </c>
      <c r="BB433" s="5">
        <f t="shared" si="297"/>
        <v>-62.804270954190457</v>
      </c>
      <c r="BC433" s="5">
        <f t="shared" si="298"/>
        <v>-395.81819625263415</v>
      </c>
      <c r="BD433" s="5">
        <f t="shared" si="325"/>
        <v>-215.81819625263415</v>
      </c>
      <c r="BE433" s="31"/>
      <c r="BF433" s="40">
        <f t="shared" si="326"/>
        <v>-63</v>
      </c>
      <c r="BG433" s="40">
        <f t="shared" si="327"/>
        <v>-396</v>
      </c>
      <c r="BH433" s="40">
        <f t="shared" si="328"/>
        <v>-216</v>
      </c>
      <c r="BL433" s="26">
        <f t="shared" si="291"/>
        <v>-0.93473661535046726</v>
      </c>
      <c r="BM433" s="26">
        <f t="shared" si="292"/>
        <v>-26.107136260422394</v>
      </c>
      <c r="BO433" s="238" t="str">
        <f t="shared" si="299"/>
        <v>1949844.59975827i</v>
      </c>
      <c r="BP433" s="238" t="str">
        <f t="shared" si="300"/>
        <v>0.0217143186859779-0.153482275105664i</v>
      </c>
      <c r="BQ433" s="238">
        <f t="shared" si="301"/>
        <v>-16.192765855507233</v>
      </c>
      <c r="BR433" s="238">
        <f t="shared" si="302"/>
        <v>-81.947368303341676</v>
      </c>
    </row>
    <row r="434" spans="22:70" x14ac:dyDescent="0.3">
      <c r="V434" s="24">
        <v>5.3000000000000496</v>
      </c>
      <c r="W434" s="32">
        <f t="shared" si="303"/>
        <v>1995262.3149691082</v>
      </c>
      <c r="X434" s="25">
        <f t="shared" si="293"/>
        <v>31.048525809863797</v>
      </c>
      <c r="Y434" s="26">
        <f t="shared" si="304"/>
        <v>-66.733057833329909</v>
      </c>
      <c r="Z434" s="26">
        <f t="shared" si="305"/>
        <v>-89.973608154746074</v>
      </c>
      <c r="AA434" s="26">
        <f t="shared" si="306"/>
        <v>18.495937908417886</v>
      </c>
      <c r="AB434" s="26">
        <f t="shared" si="307"/>
        <v>-83.171041560688735</v>
      </c>
      <c r="AC434" s="26">
        <f t="shared" si="308"/>
        <v>0.31839935762974803</v>
      </c>
      <c r="AD434" s="26">
        <f t="shared" si="309"/>
        <v>15.419136699586227</v>
      </c>
      <c r="AE434" s="26">
        <f t="shared" si="310"/>
        <v>-16.870194757418478</v>
      </c>
      <c r="AF434" s="26">
        <f t="shared" si="311"/>
        <v>-157.72551301584858</v>
      </c>
      <c r="AG434" s="26">
        <f t="shared" si="286"/>
        <v>63.934760580666506</v>
      </c>
      <c r="AH434" s="26">
        <f t="shared" si="312"/>
        <v>-135.98631868901393</v>
      </c>
      <c r="AI434" s="26">
        <f t="shared" si="313"/>
        <v>-89.999990904916359</v>
      </c>
      <c r="AJ434" s="26">
        <f t="shared" si="314"/>
        <v>67.984197971262361</v>
      </c>
      <c r="AK434" s="26">
        <f t="shared" si="315"/>
        <v>89.977148603529756</v>
      </c>
      <c r="AL434" s="27">
        <f t="shared" si="316"/>
        <v>-21.991142608676505</v>
      </c>
      <c r="AM434" s="26">
        <f t="shared" si="317"/>
        <v>-85.439376706030131</v>
      </c>
      <c r="AN434" s="26">
        <f t="shared" si="287"/>
        <v>-3.035251962020848</v>
      </c>
      <c r="AO434" s="26">
        <f t="shared" si="288"/>
        <v>-45.164122889183133</v>
      </c>
      <c r="AP434" s="26">
        <f t="shared" si="294"/>
        <v>-29.093754707782413</v>
      </c>
      <c r="AQ434" s="26">
        <f t="shared" si="295"/>
        <v>-130.62634189659985</v>
      </c>
      <c r="AR434" s="25">
        <f t="shared" si="289"/>
        <v>18.562359853877492</v>
      </c>
      <c r="AS434" s="25">
        <f t="shared" si="290"/>
        <v>-26.946600306339011</v>
      </c>
      <c r="AT434" s="56">
        <f t="shared" si="296"/>
        <v>-45.963949465200891</v>
      </c>
      <c r="AU434" s="57">
        <f t="shared" si="318"/>
        <v>-288.3518549124484</v>
      </c>
      <c r="AV434" s="26">
        <f t="shared" si="319"/>
        <v>1.7289540322991217E-5</v>
      </c>
      <c r="AW434" s="26">
        <f t="shared" si="320"/>
        <v>0.11431995796407662</v>
      </c>
      <c r="AX434" s="27">
        <f t="shared" si="321"/>
        <v>-1.7289540323453978E-5</v>
      </c>
      <c r="AY434" s="26">
        <f t="shared" si="322"/>
        <v>-0.11431995796407662</v>
      </c>
      <c r="AZ434" s="28">
        <f t="shared" si="323"/>
        <v>-4.6276120413933641E-16</v>
      </c>
      <c r="BA434" s="29">
        <f t="shared" si="324"/>
        <v>0</v>
      </c>
      <c r="BB434" s="5">
        <f t="shared" si="297"/>
        <v>-63.326253197827043</v>
      </c>
      <c r="BC434" s="5">
        <f t="shared" si="298"/>
        <v>-397.15136316447013</v>
      </c>
      <c r="BD434" s="5">
        <f t="shared" si="325"/>
        <v>-217.15136316447013</v>
      </c>
      <c r="BE434" s="31"/>
      <c r="BF434" s="40">
        <f t="shared" si="326"/>
        <v>-63</v>
      </c>
      <c r="BG434" s="40">
        <f t="shared" si="327"/>
        <v>-397</v>
      </c>
      <c r="BH434" s="40">
        <f t="shared" si="328"/>
        <v>-217</v>
      </c>
      <c r="BL434" s="26">
        <f t="shared" si="291"/>
        <v>-0.97419144695814763</v>
      </c>
      <c r="BM434" s="26">
        <f t="shared" si="292"/>
        <v>-26.632121929931646</v>
      </c>
      <c r="BO434" s="238" t="str">
        <f t="shared" si="299"/>
        <v>1995262.31496911i</v>
      </c>
      <c r="BP434" s="238" t="str">
        <f t="shared" si="300"/>
        <v>0.0206549865837249-0.150149394510891i</v>
      </c>
      <c r="BQ434" s="238">
        <f t="shared" si="301"/>
        <v>-16.388112285668008</v>
      </c>
      <c r="BR434" s="238">
        <f t="shared" si="302"/>
        <v>-82.167386322090081</v>
      </c>
    </row>
    <row r="435" spans="22:70" x14ac:dyDescent="0.3">
      <c r="V435" s="24">
        <v>5.3100000000000502</v>
      </c>
      <c r="W435" s="30">
        <f t="shared" si="303"/>
        <v>2041737.9446697666</v>
      </c>
      <c r="X435" s="25">
        <f t="shared" si="293"/>
        <v>31.048525809863797</v>
      </c>
      <c r="Y435" s="26">
        <f t="shared" si="304"/>
        <v>-66.933057791857209</v>
      </c>
      <c r="Z435" s="26">
        <f t="shared" si="305"/>
        <v>-89.974208906406062</v>
      </c>
      <c r="AA435" s="26">
        <f t="shared" si="306"/>
        <v>18.693173432589198</v>
      </c>
      <c r="AB435" s="26">
        <f t="shared" si="307"/>
        <v>-83.325068859577357</v>
      </c>
      <c r="AC435" s="26">
        <f t="shared" si="308"/>
        <v>0.33284414304463517</v>
      </c>
      <c r="AD435" s="26">
        <f t="shared" si="309"/>
        <v>15.760636819661045</v>
      </c>
      <c r="AE435" s="26">
        <f t="shared" si="310"/>
        <v>-16.858514406359578</v>
      </c>
      <c r="AF435" s="26">
        <f t="shared" si="311"/>
        <v>-157.53864094632237</v>
      </c>
      <c r="AG435" s="26">
        <f t="shared" si="286"/>
        <v>63.934760580666506</v>
      </c>
      <c r="AH435" s="26">
        <f t="shared" si="312"/>
        <v>-136.18631868901394</v>
      </c>
      <c r="AI435" s="26">
        <f t="shared" si="313"/>
        <v>-89.999991111945732</v>
      </c>
      <c r="AJ435" s="26">
        <f t="shared" si="314"/>
        <v>68.184197940170378</v>
      </c>
      <c r="AK435" s="26">
        <f t="shared" si="315"/>
        <v>89.977668764765156</v>
      </c>
      <c r="AL435" s="27">
        <f t="shared" si="316"/>
        <v>-22.18990661596807</v>
      </c>
      <c r="AM435" s="26">
        <f t="shared" si="317"/>
        <v>-85.542765997234113</v>
      </c>
      <c r="AN435" s="26">
        <f t="shared" si="287"/>
        <v>-3.1369759076771691</v>
      </c>
      <c r="AO435" s="26">
        <f t="shared" si="288"/>
        <v>-45.823652328795113</v>
      </c>
      <c r="AP435" s="26">
        <f t="shared" si="294"/>
        <v>-29.394242691822299</v>
      </c>
      <c r="AQ435" s="26">
        <f t="shared" si="295"/>
        <v>-131.38874067320981</v>
      </c>
      <c r="AR435" s="25">
        <f t="shared" si="289"/>
        <v>18.562359853877492</v>
      </c>
      <c r="AS435" s="25">
        <f t="shared" si="290"/>
        <v>-26.946600306339011</v>
      </c>
      <c r="AT435" s="56">
        <f t="shared" si="296"/>
        <v>-46.252757098181874</v>
      </c>
      <c r="AU435" s="57">
        <f t="shared" si="318"/>
        <v>-288.92738161953218</v>
      </c>
      <c r="AV435" s="26">
        <f t="shared" si="319"/>
        <v>1.8104369557017354E-5</v>
      </c>
      <c r="AW435" s="26">
        <f t="shared" si="320"/>
        <v>0.11698280454630818</v>
      </c>
      <c r="AX435" s="27">
        <f t="shared" si="321"/>
        <v>-1.8104369556663156E-5</v>
      </c>
      <c r="AY435" s="26">
        <f t="shared" si="322"/>
        <v>-0.11698280454630818</v>
      </c>
      <c r="AZ435" s="28">
        <f t="shared" si="323"/>
        <v>3.5419868535564725E-16</v>
      </c>
      <c r="BA435" s="29">
        <f t="shared" si="324"/>
        <v>0</v>
      </c>
      <c r="BB435" s="5">
        <f t="shared" si="297"/>
        <v>-63.851549924978706</v>
      </c>
      <c r="BC435" s="5">
        <f t="shared" si="298"/>
        <v>-398.47530028440349</v>
      </c>
      <c r="BD435" s="5">
        <f t="shared" si="325"/>
        <v>-218.47530028440349</v>
      </c>
      <c r="BE435" s="41"/>
      <c r="BF435" s="40">
        <f t="shared" si="326"/>
        <v>-64</v>
      </c>
      <c r="BG435" s="40">
        <f t="shared" si="327"/>
        <v>-398</v>
      </c>
      <c r="BH435" s="40">
        <f t="shared" si="328"/>
        <v>-218</v>
      </c>
      <c r="BL435" s="26">
        <f t="shared" si="291"/>
        <v>-1.0151251142366999</v>
      </c>
      <c r="BM435" s="26">
        <f t="shared" si="292"/>
        <v>-27.164387278109206</v>
      </c>
      <c r="BO435" s="238" t="str">
        <f t="shared" si="299"/>
        <v>2041737.94466977i</v>
      </c>
      <c r="BP435" s="238" t="str">
        <f t="shared" si="300"/>
        <v>0.0196411906900755-0.14688181909596i</v>
      </c>
      <c r="BQ435" s="238">
        <f t="shared" si="301"/>
        <v>-16.583667712560128</v>
      </c>
      <c r="BR435" s="238">
        <f t="shared" si="302"/>
        <v>-82.383531386762115</v>
      </c>
    </row>
    <row r="436" spans="22:70" x14ac:dyDescent="0.3">
      <c r="V436" s="24">
        <v>5.32000000000005</v>
      </c>
      <c r="W436" s="32">
        <f t="shared" si="303"/>
        <v>2089296.1308542823</v>
      </c>
      <c r="X436" s="25">
        <f t="shared" si="293"/>
        <v>31.048525809863797</v>
      </c>
      <c r="Y436" s="26">
        <f t="shared" si="304"/>
        <v>-67.133057752251062</v>
      </c>
      <c r="Z436" s="26">
        <f t="shared" si="305"/>
        <v>-89.974795983294229</v>
      </c>
      <c r="AA436" s="26">
        <f t="shared" si="306"/>
        <v>18.890531734960618</v>
      </c>
      <c r="AB436" s="26">
        <f t="shared" si="307"/>
        <v>-83.475683776020361</v>
      </c>
      <c r="AC436" s="26">
        <f t="shared" si="308"/>
        <v>0.34791837264874997</v>
      </c>
      <c r="AD436" s="26">
        <f t="shared" si="309"/>
        <v>16.108905975240653</v>
      </c>
      <c r="AE436" s="26">
        <f t="shared" si="310"/>
        <v>-16.846081834777898</v>
      </c>
      <c r="AF436" s="26">
        <f t="shared" si="311"/>
        <v>-157.34157378407394</v>
      </c>
      <c r="AG436" s="26">
        <f t="shared" si="286"/>
        <v>63.934760580666506</v>
      </c>
      <c r="AH436" s="26">
        <f t="shared" si="312"/>
        <v>-136.38631868901393</v>
      </c>
      <c r="AI436" s="26">
        <f t="shared" si="313"/>
        <v>-89.999991314262545</v>
      </c>
      <c r="AJ436" s="26">
        <f t="shared" si="314"/>
        <v>68.384197910477752</v>
      </c>
      <c r="AK436" s="26">
        <f t="shared" si="315"/>
        <v>89.978177085688856</v>
      </c>
      <c r="AL436" s="27">
        <f t="shared" si="316"/>
        <v>-22.388725923635093</v>
      </c>
      <c r="AM436" s="26">
        <f t="shared" si="317"/>
        <v>-85.643829973642909</v>
      </c>
      <c r="AN436" s="26">
        <f t="shared" si="287"/>
        <v>-3.2410003328353856</v>
      </c>
      <c r="AO436" s="26">
        <f t="shared" si="288"/>
        <v>-46.482745413246327</v>
      </c>
      <c r="AP436" s="26">
        <f t="shared" si="294"/>
        <v>-29.697086454340152</v>
      </c>
      <c r="AQ436" s="26">
        <f t="shared" si="295"/>
        <v>-132.14838961546292</v>
      </c>
      <c r="AR436" s="25">
        <f t="shared" si="289"/>
        <v>18.562359853877492</v>
      </c>
      <c r="AS436" s="25">
        <f t="shared" si="290"/>
        <v>-26.946600306339011</v>
      </c>
      <c r="AT436" s="56">
        <f t="shared" si="296"/>
        <v>-46.54316828911805</v>
      </c>
      <c r="AU436" s="57">
        <f t="shared" si="318"/>
        <v>-289.48996339953686</v>
      </c>
      <c r="AV436" s="26">
        <f t="shared" si="319"/>
        <v>1.8957600343473008E-5</v>
      </c>
      <c r="AW436" s="26">
        <f t="shared" si="320"/>
        <v>0.11970767627017928</v>
      </c>
      <c r="AX436" s="27">
        <f t="shared" si="321"/>
        <v>-1.895760034344755E-5</v>
      </c>
      <c r="AY436" s="26">
        <f t="shared" si="322"/>
        <v>-0.11970767627017928</v>
      </c>
      <c r="AZ436" s="28">
        <f t="shared" si="323"/>
        <v>2.5458422262675251E-17</v>
      </c>
      <c r="BA436" s="29">
        <f t="shared" si="324"/>
        <v>0</v>
      </c>
      <c r="BB436" s="5">
        <f t="shared" si="297"/>
        <v>-64.380170019048037</v>
      </c>
      <c r="BC436" s="5">
        <f t="shared" si="298"/>
        <v>-399.78971024723523</v>
      </c>
      <c r="BD436" s="5">
        <f t="shared" si="325"/>
        <v>-219.78971024723523</v>
      </c>
      <c r="BE436" s="31"/>
      <c r="BF436" s="40">
        <f t="shared" si="326"/>
        <v>-64</v>
      </c>
      <c r="BG436" s="40">
        <f t="shared" si="327"/>
        <v>-400</v>
      </c>
      <c r="BH436" s="40">
        <f t="shared" si="328"/>
        <v>-220</v>
      </c>
      <c r="BL436" s="26">
        <f t="shared" si="291"/>
        <v>-1.0575783880255498</v>
      </c>
      <c r="BM436" s="26">
        <f t="shared" si="292"/>
        <v>-27.703846990335524</v>
      </c>
      <c r="BO436" s="238" t="str">
        <f t="shared" si="299"/>
        <v>2089296.13085428i</v>
      </c>
      <c r="BP436" s="238" t="str">
        <f t="shared" si="300"/>
        <v>0.0186710642102365-0.14367872968538i</v>
      </c>
      <c r="BQ436" s="238">
        <f t="shared" si="301"/>
        <v>-16.779423341904437</v>
      </c>
      <c r="BR436" s="238">
        <f t="shared" si="302"/>
        <v>-82.595899857362824</v>
      </c>
    </row>
    <row r="437" spans="22:70" x14ac:dyDescent="0.3">
      <c r="V437" s="24">
        <v>5.3300000000000498</v>
      </c>
      <c r="W437" s="32">
        <f t="shared" si="303"/>
        <v>2137962.0895024803</v>
      </c>
      <c r="X437" s="25">
        <f t="shared" si="293"/>
        <v>31.048525809863797</v>
      </c>
      <c r="Y437" s="26">
        <f t="shared" si="304"/>
        <v>-67.333057714427468</v>
      </c>
      <c r="Z437" s="26">
        <f t="shared" si="305"/>
        <v>-89.975369696686016</v>
      </c>
      <c r="AA437" s="26">
        <f t="shared" si="306"/>
        <v>19.088007432405306</v>
      </c>
      <c r="AB437" s="26">
        <f t="shared" si="307"/>
        <v>-83.622957837309315</v>
      </c>
      <c r="AC437" s="26">
        <f t="shared" si="308"/>
        <v>0.3636471496912424</v>
      </c>
      <c r="AD437" s="26">
        <f t="shared" si="309"/>
        <v>16.464025841805608</v>
      </c>
      <c r="AE437" s="26">
        <f t="shared" si="310"/>
        <v>-16.832877322467123</v>
      </c>
      <c r="AF437" s="26">
        <f t="shared" si="311"/>
        <v>-157.13430169218972</v>
      </c>
      <c r="AG437" s="26">
        <f t="shared" si="286"/>
        <v>63.934760580666506</v>
      </c>
      <c r="AH437" s="26">
        <f t="shared" si="312"/>
        <v>-136.58631868901392</v>
      </c>
      <c r="AI437" s="26">
        <f t="shared" si="313"/>
        <v>-89.999991511974073</v>
      </c>
      <c r="AJ437" s="26">
        <f t="shared" si="314"/>
        <v>68.584197882121515</v>
      </c>
      <c r="AK437" s="26">
        <f t="shared" si="315"/>
        <v>89.978673835819009</v>
      </c>
      <c r="AL437" s="27">
        <f t="shared" si="316"/>
        <v>-22.587598071488571</v>
      </c>
      <c r="AM437" s="26">
        <f t="shared" si="317"/>
        <v>-85.742619703753192</v>
      </c>
      <c r="AN437" s="26">
        <f t="shared" si="287"/>
        <v>-3.3473209790536544</v>
      </c>
      <c r="AO437" s="26">
        <f t="shared" si="288"/>
        <v>-47.141053937158141</v>
      </c>
      <c r="AP437" s="26">
        <f t="shared" si="294"/>
        <v>-30.002279276768128</v>
      </c>
      <c r="AQ437" s="26">
        <f t="shared" si="295"/>
        <v>-132.90499131706639</v>
      </c>
      <c r="AR437" s="25">
        <f t="shared" si="289"/>
        <v>18.562359853877492</v>
      </c>
      <c r="AS437" s="25">
        <f t="shared" si="290"/>
        <v>-26.946600306339011</v>
      </c>
      <c r="AT437" s="56">
        <f t="shared" si="296"/>
        <v>-46.835156599235248</v>
      </c>
      <c r="AU437" s="57">
        <f t="shared" si="318"/>
        <v>-290.03929300925608</v>
      </c>
      <c r="AV437" s="26">
        <f t="shared" si="319"/>
        <v>1.9851042480050178E-5</v>
      </c>
      <c r="AW437" s="26">
        <f t="shared" si="320"/>
        <v>0.12249601784941361</v>
      </c>
      <c r="AX437" s="27">
        <f t="shared" si="321"/>
        <v>-1.9851042479617514E-5</v>
      </c>
      <c r="AY437" s="26">
        <f t="shared" si="322"/>
        <v>-0.12249601784941361</v>
      </c>
      <c r="AZ437" s="28">
        <f t="shared" si="323"/>
        <v>4.3266442945749661E-16</v>
      </c>
      <c r="BA437" s="29">
        <f t="shared" si="324"/>
        <v>0</v>
      </c>
      <c r="BB437" s="5">
        <f t="shared" si="297"/>
        <v>-64.91211941996778</v>
      </c>
      <c r="BC437" s="5">
        <f t="shared" si="298"/>
        <v>-401.09428472927209</v>
      </c>
      <c r="BD437" s="5">
        <f t="shared" si="325"/>
        <v>-221.09428472927209</v>
      </c>
      <c r="BE437" s="31"/>
      <c r="BF437" s="40">
        <f t="shared" si="326"/>
        <v>-65</v>
      </c>
      <c r="BG437" s="40">
        <f t="shared" si="327"/>
        <v>-401</v>
      </c>
      <c r="BH437" s="40">
        <f t="shared" si="328"/>
        <v>-221</v>
      </c>
      <c r="BL437" s="26">
        <f t="shared" si="291"/>
        <v>-1.1015920708286009</v>
      </c>
      <c r="BM437" s="26">
        <f t="shared" si="292"/>
        <v>-28.250404465579312</v>
      </c>
      <c r="BO437" s="238" t="str">
        <f t="shared" si="299"/>
        <v>2137962.08950248i</v>
      </c>
      <c r="BP437" s="238" t="str">
        <f t="shared" si="300"/>
        <v>0.0177428090742125-0.140539284700591i</v>
      </c>
      <c r="BQ437" s="238">
        <f t="shared" si="301"/>
        <v>-16.975370749903931</v>
      </c>
      <c r="BR437" s="238">
        <f t="shared" si="302"/>
        <v>-82.804587254436697</v>
      </c>
    </row>
    <row r="438" spans="22:70" x14ac:dyDescent="0.3">
      <c r="V438" s="24">
        <v>5.3400000000000496</v>
      </c>
      <c r="W438" s="30">
        <f t="shared" si="303"/>
        <v>2187761.6239498062</v>
      </c>
      <c r="X438" s="25">
        <f t="shared" si="293"/>
        <v>31.048525809863797</v>
      </c>
      <c r="Y438" s="26">
        <f t="shared" si="304"/>
        <v>-67.533057678306236</v>
      </c>
      <c r="Z438" s="26">
        <f t="shared" si="305"/>
        <v>-89.975930350771421</v>
      </c>
      <c r="AA438" s="26">
        <f t="shared" si="306"/>
        <v>19.285595371744741</v>
      </c>
      <c r="AB438" s="26">
        <f t="shared" si="307"/>
        <v>-83.766961341515426</v>
      </c>
      <c r="AC438" s="26">
        <f t="shared" si="308"/>
        <v>0.38005637337883119</v>
      </c>
      <c r="AD438" s="26">
        <f t="shared" si="309"/>
        <v>16.826075530487145</v>
      </c>
      <c r="AE438" s="26">
        <f t="shared" si="310"/>
        <v>-16.818880123318866</v>
      </c>
      <c r="AF438" s="26">
        <f t="shared" si="311"/>
        <v>-156.91681616179969</v>
      </c>
      <c r="AG438" s="26">
        <f t="shared" si="286"/>
        <v>63.934760580666506</v>
      </c>
      <c r="AH438" s="26">
        <f t="shared" si="312"/>
        <v>-136.78631868901394</v>
      </c>
      <c r="AI438" s="26">
        <f t="shared" si="313"/>
        <v>-89.999991705185124</v>
      </c>
      <c r="AJ438" s="26">
        <f t="shared" si="314"/>
        <v>68.784197855041512</v>
      </c>
      <c r="AK438" s="26">
        <f t="shared" si="315"/>
        <v>89.979159278538802</v>
      </c>
      <c r="AL438" s="27">
        <f t="shared" si="316"/>
        <v>-22.786520707558555</v>
      </c>
      <c r="AM438" s="26">
        <f t="shared" si="317"/>
        <v>-85.839185216347417</v>
      </c>
      <c r="AN438" s="26">
        <f t="shared" si="287"/>
        <v>-3.4559311740486569</v>
      </c>
      <c r="AO438" s="26">
        <f t="shared" si="288"/>
        <v>-47.798231766535523</v>
      </c>
      <c r="AP438" s="26">
        <f t="shared" si="294"/>
        <v>-30.309812134913134</v>
      </c>
      <c r="AQ438" s="26">
        <f t="shared" si="295"/>
        <v>-133.65824940952928</v>
      </c>
      <c r="AR438" s="25">
        <f t="shared" si="289"/>
        <v>18.562359853877492</v>
      </c>
      <c r="AS438" s="25">
        <f t="shared" si="290"/>
        <v>-26.946600306339011</v>
      </c>
      <c r="AT438" s="56">
        <f t="shared" si="296"/>
        <v>-47.128692258232</v>
      </c>
      <c r="AU438" s="57">
        <f t="shared" si="318"/>
        <v>-290.57506557132899</v>
      </c>
      <c r="AV438" s="26">
        <f t="shared" si="319"/>
        <v>2.078659105192847E-5</v>
      </c>
      <c r="AW438" s="26">
        <f t="shared" si="320"/>
        <v>0.12534930764676397</v>
      </c>
      <c r="AX438" s="27">
        <f t="shared" si="321"/>
        <v>-2.0786591051452698E-5</v>
      </c>
      <c r="AY438" s="26">
        <f t="shared" si="322"/>
        <v>-0.12534930764676397</v>
      </c>
      <c r="AZ438" s="28">
        <f t="shared" si="323"/>
        <v>4.7577163020916247E-16</v>
      </c>
      <c r="BA438" s="29">
        <f t="shared" si="324"/>
        <v>0</v>
      </c>
      <c r="BB438" s="5">
        <f t="shared" si="297"/>
        <v>-65.447401037916265</v>
      </c>
      <c r="BC438" s="5">
        <f t="shared" si="298"/>
        <v>-402.38870537690536</v>
      </c>
      <c r="BD438" s="5">
        <f t="shared" si="325"/>
        <v>-222.38870537690536</v>
      </c>
      <c r="BE438" s="41"/>
      <c r="BF438" s="40">
        <f t="shared" si="326"/>
        <v>-65</v>
      </c>
      <c r="BG438" s="40">
        <f t="shared" si="327"/>
        <v>-402</v>
      </c>
      <c r="BH438" s="40">
        <f t="shared" si="328"/>
        <v>-222</v>
      </c>
      <c r="BL438" s="26">
        <f t="shared" si="291"/>
        <v>-1.1472069097397737</v>
      </c>
      <c r="BM438" s="26">
        <f t="shared" si="292"/>
        <v>-28.803951568251801</v>
      </c>
      <c r="BO438" s="238" t="str">
        <f t="shared" si="299"/>
        <v>2187761.62394981i</v>
      </c>
      <c r="BP438" s="238" t="str">
        <f t="shared" si="300"/>
        <v>0.0168546940951887-0.137462623038098i</v>
      </c>
      <c r="BQ438" s="238">
        <f t="shared" si="301"/>
        <v>-17.171501869944489</v>
      </c>
      <c r="BR438" s="238">
        <f t="shared" si="302"/>
        <v>-83.009688237324539</v>
      </c>
    </row>
    <row r="439" spans="22:70" x14ac:dyDescent="0.3">
      <c r="V439" s="24">
        <v>5.3500000000000503</v>
      </c>
      <c r="W439" s="32">
        <f t="shared" si="303"/>
        <v>2238721.138568603</v>
      </c>
      <c r="X439" s="25">
        <f t="shared" si="293"/>
        <v>31.048525809863797</v>
      </c>
      <c r="Y439" s="26">
        <f t="shared" si="304"/>
        <v>-67.733057643810753</v>
      </c>
      <c r="Z439" s="26">
        <f t="shared" si="305"/>
        <v>-89.976478242816214</v>
      </c>
      <c r="AA439" s="26">
        <f t="shared" si="306"/>
        <v>19.483290620454916</v>
      </c>
      <c r="AB439" s="26">
        <f t="shared" si="307"/>
        <v>-83.907763360058851</v>
      </c>
      <c r="AC439" s="26">
        <f t="shared" si="308"/>
        <v>0.39717274601057945</v>
      </c>
      <c r="AD439" s="26">
        <f t="shared" si="309"/>
        <v>17.195131310522537</v>
      </c>
      <c r="AE439" s="26">
        <f t="shared" si="310"/>
        <v>-16.804068467481461</v>
      </c>
      <c r="AF439" s="26">
        <f t="shared" si="311"/>
        <v>-156.68911029235255</v>
      </c>
      <c r="AG439" s="26">
        <f t="shared" si="286"/>
        <v>63.934760580666506</v>
      </c>
      <c r="AH439" s="26">
        <f t="shared" si="312"/>
        <v>-136.98631868901396</v>
      </c>
      <c r="AI439" s="26">
        <f t="shared" si="313"/>
        <v>-89.999991893998157</v>
      </c>
      <c r="AJ439" s="26">
        <f t="shared" si="314"/>
        <v>68.984197829180346</v>
      </c>
      <c r="AK439" s="26">
        <f t="shared" si="315"/>
        <v>89.979633671236115</v>
      </c>
      <c r="AL439" s="27">
        <f t="shared" si="316"/>
        <v>-22.985491583441458</v>
      </c>
      <c r="AM439" s="26">
        <f t="shared" si="317"/>
        <v>-85.933575516133942</v>
      </c>
      <c r="AN439" s="26">
        <f t="shared" si="287"/>
        <v>-3.566821859789103</v>
      </c>
      <c r="AO439" s="26">
        <f t="shared" si="288"/>
        <v>-48.453935742220757</v>
      </c>
      <c r="AP439" s="26">
        <f t="shared" si="294"/>
        <v>-30.619673722397664</v>
      </c>
      <c r="AQ439" s="26">
        <f t="shared" si="295"/>
        <v>-134.40786948111673</v>
      </c>
      <c r="AR439" s="25">
        <f t="shared" si="289"/>
        <v>18.562359853877492</v>
      </c>
      <c r="AS439" s="25">
        <f t="shared" si="290"/>
        <v>-26.946600306339011</v>
      </c>
      <c r="AT439" s="56">
        <f t="shared" si="296"/>
        <v>-47.423742189879121</v>
      </c>
      <c r="AU439" s="57">
        <f t="shared" si="318"/>
        <v>-291.09697977346929</v>
      </c>
      <c r="AV439" s="26">
        <f t="shared" si="319"/>
        <v>2.1766230450948148E-5</v>
      </c>
      <c r="AW439" s="26">
        <f t="shared" si="320"/>
        <v>0.1282690584576078</v>
      </c>
      <c r="AX439" s="27">
        <f t="shared" si="321"/>
        <v>-2.1766230451305426E-5</v>
      </c>
      <c r="AY439" s="26">
        <f t="shared" si="322"/>
        <v>-0.1282690584576078</v>
      </c>
      <c r="AZ439" s="28">
        <f t="shared" si="323"/>
        <v>-3.5727849715186388E-16</v>
      </c>
      <c r="BA439" s="29">
        <f t="shared" si="324"/>
        <v>0</v>
      </c>
      <c r="BB439" s="5">
        <f t="shared" si="297"/>
        <v>-65.986014674457351</v>
      </c>
      <c r="BC439" s="5">
        <f t="shared" si="298"/>
        <v>-403.67264477057108</v>
      </c>
      <c r="BD439" s="5">
        <f t="shared" si="325"/>
        <v>-223.67264477057108</v>
      </c>
      <c r="BE439" s="31"/>
      <c r="BF439" s="40">
        <f t="shared" si="326"/>
        <v>-66</v>
      </c>
      <c r="BG439" s="40">
        <f t="shared" si="327"/>
        <v>-404</v>
      </c>
      <c r="BH439" s="40">
        <f t="shared" si="328"/>
        <v>-224</v>
      </c>
      <c r="BL439" s="26">
        <f t="shared" si="291"/>
        <v>-1.1944635049019161</v>
      </c>
      <c r="BM439" s="26">
        <f t="shared" si="292"/>
        <v>-29.364368410887032</v>
      </c>
      <c r="BO439" s="238" t="str">
        <f t="shared" si="299"/>
        <v>2238721.1385686i</v>
      </c>
      <c r="BP439" s="238" t="str">
        <f t="shared" si="300"/>
        <v>0.0160050531123919-0.134447866761513i</v>
      </c>
      <c r="BQ439" s="238">
        <f t="shared" si="301"/>
        <v>-17.367808979676308</v>
      </c>
      <c r="BR439" s="238">
        <f t="shared" si="302"/>
        <v>-83.211296586214758</v>
      </c>
    </row>
    <row r="440" spans="22:70" x14ac:dyDescent="0.3">
      <c r="V440" s="24">
        <v>5.3600000000000501</v>
      </c>
      <c r="W440" s="32">
        <f t="shared" si="303"/>
        <v>2290867.6527680382</v>
      </c>
      <c r="X440" s="25">
        <f t="shared" si="293"/>
        <v>31.048525809863797</v>
      </c>
      <c r="Y440" s="26">
        <f t="shared" si="304"/>
        <v>-67.933057610867763</v>
      </c>
      <c r="Z440" s="26">
        <f t="shared" si="305"/>
        <v>-89.977013663319596</v>
      </c>
      <c r="AA440" s="26">
        <f t="shared" si="306"/>
        <v>19.681088457701591</v>
      </c>
      <c r="AB440" s="26">
        <f t="shared" si="307"/>
        <v>-84.04543174178697</v>
      </c>
      <c r="AC440" s="26">
        <f t="shared" si="308"/>
        <v>0.41502377839312099</v>
      </c>
      <c r="AD440" s="26">
        <f t="shared" si="309"/>
        <v>17.571266319551206</v>
      </c>
      <c r="AE440" s="26">
        <f t="shared" si="310"/>
        <v>-16.788419564909255</v>
      </c>
      <c r="AF440" s="26">
        <f t="shared" si="311"/>
        <v>-156.45117908555537</v>
      </c>
      <c r="AG440" s="26">
        <f t="shared" si="286"/>
        <v>63.934760580666506</v>
      </c>
      <c r="AH440" s="26">
        <f t="shared" si="312"/>
        <v>-137.18631868901392</v>
      </c>
      <c r="AI440" s="26">
        <f t="shared" si="313"/>
        <v>-89.999992078513301</v>
      </c>
      <c r="AJ440" s="26">
        <f t="shared" si="314"/>
        <v>69.184197804483063</v>
      </c>
      <c r="AK440" s="26">
        <f t="shared" si="315"/>
        <v>89.980097265439994</v>
      </c>
      <c r="AL440" s="27">
        <f t="shared" si="316"/>
        <v>-23.184508549837865</v>
      </c>
      <c r="AM440" s="26">
        <f t="shared" si="317"/>
        <v>-86.025838599549132</v>
      </c>
      <c r="AN440" s="26">
        <f t="shared" si="287"/>
        <v>-3.67998163043793</v>
      </c>
      <c r="AO440" s="26">
        <f t="shared" si="288"/>
        <v>-49.107826564328597</v>
      </c>
      <c r="AP440" s="26">
        <f t="shared" si="294"/>
        <v>-30.931850484140142</v>
      </c>
      <c r="AQ440" s="26">
        <f t="shared" si="295"/>
        <v>-135.15355997695104</v>
      </c>
      <c r="AR440" s="25">
        <f t="shared" si="289"/>
        <v>18.562359853877492</v>
      </c>
      <c r="AS440" s="25">
        <f t="shared" si="290"/>
        <v>-26.946600306339011</v>
      </c>
      <c r="AT440" s="56">
        <f t="shared" si="296"/>
        <v>-47.720270049049397</v>
      </c>
      <c r="AU440" s="57">
        <f t="shared" si="318"/>
        <v>-291.60473906250638</v>
      </c>
      <c r="AV440" s="26">
        <f t="shared" si="319"/>
        <v>2.2792038597278065E-5</v>
      </c>
      <c r="AW440" s="26">
        <f t="shared" si="320"/>
        <v>0.13125681831177977</v>
      </c>
      <c r="AX440" s="27">
        <f t="shared" si="321"/>
        <v>-2.2792038597655431E-5</v>
      </c>
      <c r="AY440" s="26">
        <f t="shared" si="322"/>
        <v>-0.13125681831177977</v>
      </c>
      <c r="AZ440" s="28">
        <f t="shared" si="323"/>
        <v>-3.7736673052894687E-16</v>
      </c>
      <c r="BA440" s="29">
        <f t="shared" si="324"/>
        <v>0</v>
      </c>
      <c r="BB440" s="5">
        <f t="shared" si="297"/>
        <v>-66.527956951266134</v>
      </c>
      <c r="BC440" s="5">
        <f t="shared" si="298"/>
        <v>-404.94576742107256</v>
      </c>
      <c r="BD440" s="5">
        <f t="shared" si="325"/>
        <v>-224.94576742107256</v>
      </c>
      <c r="BE440" s="31"/>
      <c r="BF440" s="40">
        <f t="shared" si="326"/>
        <v>-67</v>
      </c>
      <c r="BG440" s="40">
        <f t="shared" si="327"/>
        <v>-405</v>
      </c>
      <c r="BH440" s="40">
        <f t="shared" si="328"/>
        <v>-225</v>
      </c>
      <c r="BL440" s="26">
        <f t="shared" si="291"/>
        <v>-1.2434022137390741</v>
      </c>
      <c r="BM440" s="26">
        <f t="shared" si="292"/>
        <v>-29.931523170813158</v>
      </c>
      <c r="BO440" s="238" t="str">
        <f t="shared" si="299"/>
        <v>2290867.65276804i</v>
      </c>
      <c r="BP440" s="238" t="str">
        <f t="shared" si="300"/>
        <v>0.0151922831263761-0.131494123616104i</v>
      </c>
      <c r="BQ440" s="238">
        <f t="shared" si="301"/>
        <v>-17.56428468847767</v>
      </c>
      <c r="BR440" s="238">
        <f t="shared" si="302"/>
        <v>-83.409505187753027</v>
      </c>
    </row>
    <row r="441" spans="22:70" x14ac:dyDescent="0.3">
      <c r="V441" s="24">
        <v>5.3700000000000498</v>
      </c>
      <c r="W441" s="30">
        <f t="shared" si="303"/>
        <v>2344228.8153201933</v>
      </c>
      <c r="X441" s="25">
        <f t="shared" si="293"/>
        <v>31.048525809863797</v>
      </c>
      <c r="Y441" s="26">
        <f t="shared" si="304"/>
        <v>-68.133057579407492</v>
      </c>
      <c r="Z441" s="26">
        <f t="shared" si="305"/>
        <v>-89.977536896168246</v>
      </c>
      <c r="AA441" s="26">
        <f t="shared" si="306"/>
        <v>19.878984365697438</v>
      </c>
      <c r="AB441" s="26">
        <f t="shared" si="307"/>
        <v>-84.180033118436171</v>
      </c>
      <c r="AC441" s="26">
        <f t="shared" si="308"/>
        <v>0.43363779335919311</v>
      </c>
      <c r="AD441" s="26">
        <f t="shared" si="309"/>
        <v>17.954550261901517</v>
      </c>
      <c r="AE441" s="26">
        <f t="shared" si="310"/>
        <v>-16.771909610487064</v>
      </c>
      <c r="AF441" s="26">
        <f t="shared" si="311"/>
        <v>-156.20301975270289</v>
      </c>
      <c r="AG441" s="26">
        <f t="shared" si="286"/>
        <v>63.934760580666506</v>
      </c>
      <c r="AH441" s="26">
        <f t="shared" si="312"/>
        <v>-137.3863186890139</v>
      </c>
      <c r="AI441" s="26">
        <f t="shared" si="313"/>
        <v>-89.999992258828343</v>
      </c>
      <c r="AJ441" s="26">
        <f t="shared" si="314"/>
        <v>69.384197780897381</v>
      </c>
      <c r="AK441" s="26">
        <f t="shared" si="315"/>
        <v>89.980550306953944</v>
      </c>
      <c r="AL441" s="27">
        <f t="shared" si="316"/>
        <v>-23.383569552274174</v>
      </c>
      <c r="AM441" s="26">
        <f t="shared" si="317"/>
        <v>-86.116021470685055</v>
      </c>
      <c r="AN441" s="26">
        <f t="shared" si="287"/>
        <v>-3.7953967798074446</v>
      </c>
      <c r="AO441" s="26">
        <f t="shared" si="288"/>
        <v>-49.759569652181405</v>
      </c>
      <c r="AP441" s="26">
        <f t="shared" si="294"/>
        <v>-31.246326659531636</v>
      </c>
      <c r="AQ441" s="26">
        <f t="shared" si="295"/>
        <v>-135.89503307474087</v>
      </c>
      <c r="AR441" s="25">
        <f t="shared" si="289"/>
        <v>18.562359853877492</v>
      </c>
      <c r="AS441" s="25">
        <f t="shared" si="290"/>
        <v>-26.946600306339011</v>
      </c>
      <c r="AT441" s="56">
        <f t="shared" si="296"/>
        <v>-48.018236270018704</v>
      </c>
      <c r="AU441" s="57">
        <f t="shared" si="318"/>
        <v>-292.09805282744378</v>
      </c>
      <c r="AV441" s="26">
        <f t="shared" si="319"/>
        <v>2.3866191332718676E-5</v>
      </c>
      <c r="AW441" s="26">
        <f t="shared" si="320"/>
        <v>0.13431417129407031</v>
      </c>
      <c r="AX441" s="27">
        <f t="shared" si="321"/>
        <v>-2.3866191332615985E-5</v>
      </c>
      <c r="AY441" s="26">
        <f t="shared" si="322"/>
        <v>-0.13431417129407031</v>
      </c>
      <c r="AZ441" s="28">
        <f t="shared" si="323"/>
        <v>1.0269088639332236E-16</v>
      </c>
      <c r="BA441" s="29">
        <f t="shared" si="324"/>
        <v>0</v>
      </c>
      <c r="BB441" s="5">
        <f t="shared" si="297"/>
        <v>-67.073221246575656</v>
      </c>
      <c r="BC441" s="5">
        <f t="shared" si="298"/>
        <v>-406.20773079536315</v>
      </c>
      <c r="BD441" s="5">
        <f t="shared" si="325"/>
        <v>-226.20773079536315</v>
      </c>
      <c r="BE441" s="41"/>
      <c r="BF441" s="40">
        <f t="shared" si="326"/>
        <v>-67</v>
      </c>
      <c r="BG441" s="40">
        <f t="shared" si="327"/>
        <v>-406</v>
      </c>
      <c r="BH441" s="40">
        <f t="shared" si="328"/>
        <v>-226</v>
      </c>
      <c r="BL441" s="26">
        <f t="shared" si="291"/>
        <v>-1.2940630512538422</v>
      </c>
      <c r="BM441" s="26">
        <f t="shared" si="292"/>
        <v>-30.50527194393619</v>
      </c>
      <c r="BO441" s="238" t="str">
        <f t="shared" si="299"/>
        <v>2344228.81532019i</v>
      </c>
      <c r="BP441" s="238" t="str">
        <f t="shared" si="300"/>
        <v>0.014414842433852-0.128600489374284i</v>
      </c>
      <c r="BQ441" s="238">
        <f t="shared" si="301"/>
        <v>-17.760921925303105</v>
      </c>
      <c r="BR441" s="238">
        <f t="shared" si="302"/>
        <v>-83.604406023983174</v>
      </c>
    </row>
    <row r="442" spans="22:70" x14ac:dyDescent="0.3">
      <c r="V442" s="24">
        <v>5.3800000000000496</v>
      </c>
      <c r="W442" s="32">
        <f t="shared" si="303"/>
        <v>2398832.9190197675</v>
      </c>
      <c r="X442" s="25">
        <f t="shared" si="293"/>
        <v>31.048525809863797</v>
      </c>
      <c r="Y442" s="26">
        <f t="shared" si="304"/>
        <v>-68.333057549363147</v>
      </c>
      <c r="Z442" s="26">
        <f t="shared" si="305"/>
        <v>-89.978048218786782</v>
      </c>
      <c r="AA442" s="26">
        <f t="shared" si="306"/>
        <v>20.076974021372958</v>
      </c>
      <c r="AB442" s="26">
        <f t="shared" si="307"/>
        <v>-84.311632911359084</v>
      </c>
      <c r="AC442" s="26">
        <f t="shared" si="308"/>
        <v>0.45304392720510345</v>
      </c>
      <c r="AD442" s="26">
        <f t="shared" si="309"/>
        <v>18.345049095103338</v>
      </c>
      <c r="AE442" s="26">
        <f t="shared" si="310"/>
        <v>-16.754513790921287</v>
      </c>
      <c r="AF442" s="26">
        <f t="shared" si="311"/>
        <v>-155.94463203504253</v>
      </c>
      <c r="AG442" s="26">
        <f t="shared" si="286"/>
        <v>63.934760580666506</v>
      </c>
      <c r="AH442" s="26">
        <f t="shared" si="312"/>
        <v>-137.58631868901392</v>
      </c>
      <c r="AI442" s="26">
        <f t="shared" si="313"/>
        <v>-89.999992435038919</v>
      </c>
      <c r="AJ442" s="26">
        <f t="shared" si="314"/>
        <v>69.584197758373222</v>
      </c>
      <c r="AK442" s="26">
        <f t="shared" si="315"/>
        <v>89.980993035986373</v>
      </c>
      <c r="AL442" s="27">
        <f t="shared" si="316"/>
        <v>-23.582672627000751</v>
      </c>
      <c r="AM442" s="26">
        <f t="shared" si="317"/>
        <v>-86.204170157308994</v>
      </c>
      <c r="AN442" s="26">
        <f t="shared" si="287"/>
        <v>-3.9130513579107369</v>
      </c>
      <c r="AO442" s="26">
        <f t="shared" si="288"/>
        <v>-50.408835974547074</v>
      </c>
      <c r="AP442" s="26">
        <f t="shared" si="294"/>
        <v>-31.56308433488568</v>
      </c>
      <c r="AQ442" s="26">
        <f t="shared" si="295"/>
        <v>-136.6320055309086</v>
      </c>
      <c r="AR442" s="25">
        <f t="shared" si="289"/>
        <v>18.562359853877492</v>
      </c>
      <c r="AS442" s="25">
        <f t="shared" si="290"/>
        <v>-26.946600306339011</v>
      </c>
      <c r="AT442" s="56">
        <f t="shared" si="296"/>
        <v>-48.317598125806967</v>
      </c>
      <c r="AU442" s="57">
        <f t="shared" si="318"/>
        <v>-292.57663756595116</v>
      </c>
      <c r="AV442" s="26">
        <f t="shared" si="319"/>
        <v>2.4990967041569665E-5</v>
      </c>
      <c r="AW442" s="26">
        <f t="shared" si="320"/>
        <v>0.1374427383838156</v>
      </c>
      <c r="AX442" s="27">
        <f t="shared" si="321"/>
        <v>-2.4990967041252109E-5</v>
      </c>
      <c r="AY442" s="26">
        <f t="shared" si="322"/>
        <v>-0.1374427383838156</v>
      </c>
      <c r="AZ442" s="28">
        <f t="shared" si="323"/>
        <v>3.1755604005742621E-16</v>
      </c>
      <c r="BA442" s="29">
        <f t="shared" si="324"/>
        <v>0</v>
      </c>
      <c r="BB442" s="5">
        <f t="shared" si="297"/>
        <v>-67.621797639456148</v>
      </c>
      <c r="BC442" s="5">
        <f t="shared" si="298"/>
        <v>-407.45818636903095</v>
      </c>
      <c r="BD442" s="5">
        <f t="shared" si="325"/>
        <v>-227.45818636903095</v>
      </c>
      <c r="BE442" s="31"/>
      <c r="BF442" s="40">
        <f t="shared" si="326"/>
        <v>-68</v>
      </c>
      <c r="BG442" s="40">
        <f t="shared" si="327"/>
        <v>-407</v>
      </c>
      <c r="BH442" s="40">
        <f t="shared" si="328"/>
        <v>-227</v>
      </c>
      <c r="BL442" s="26">
        <f t="shared" si="291"/>
        <v>-1.3464855867339471</v>
      </c>
      <c r="BM442" s="26">
        <f t="shared" si="292"/>
        <v>-31.085458638672382</v>
      </c>
      <c r="BO442" s="238" t="str">
        <f t="shared" si="299"/>
        <v>2398832.91901977i</v>
      </c>
      <c r="BP442" s="238" t="str">
        <f t="shared" si="300"/>
        <v>0.0136712487684057-0.125766050020327i</v>
      </c>
      <c r="BQ442" s="238">
        <f t="shared" si="301"/>
        <v>-17.957713926915233</v>
      </c>
      <c r="BR442" s="238">
        <f t="shared" si="302"/>
        <v>-83.796090164407417</v>
      </c>
    </row>
    <row r="443" spans="22:70" x14ac:dyDescent="0.3">
      <c r="V443" s="24">
        <v>5.3900000000000503</v>
      </c>
      <c r="W443" s="32">
        <f t="shared" si="303"/>
        <v>2454708.9156853179</v>
      </c>
      <c r="X443" s="25">
        <f t="shared" si="293"/>
        <v>31.048525809863797</v>
      </c>
      <c r="Y443" s="26">
        <f t="shared" si="304"/>
        <v>-68.533057520671036</v>
      </c>
      <c r="Z443" s="26">
        <f t="shared" si="305"/>
        <v>-89.97854790228493</v>
      </c>
      <c r="AA443" s="26">
        <f t="shared" si="306"/>
        <v>20.275053288353739</v>
      </c>
      <c r="AB443" s="26">
        <f t="shared" si="307"/>
        <v>-84.440295339406575</v>
      </c>
      <c r="AC443" s="26">
        <f t="shared" si="308"/>
        <v>0.47327212885661135</v>
      </c>
      <c r="AD443" s="26">
        <f t="shared" si="309"/>
        <v>18.74282470495956</v>
      </c>
      <c r="AE443" s="26">
        <f t="shared" si="310"/>
        <v>-16.73620629359689</v>
      </c>
      <c r="AF443" s="26">
        <f t="shared" si="311"/>
        <v>-155.67601853673193</v>
      </c>
      <c r="AG443" s="26">
        <f t="shared" si="286"/>
        <v>63.934760580666506</v>
      </c>
      <c r="AH443" s="26">
        <f t="shared" si="312"/>
        <v>-137.78631868901391</v>
      </c>
      <c r="AI443" s="26">
        <f t="shared" si="313"/>
        <v>-89.999992607238468</v>
      </c>
      <c r="AJ443" s="26">
        <f t="shared" si="314"/>
        <v>69.784197736862822</v>
      </c>
      <c r="AK443" s="26">
        <f t="shared" si="315"/>
        <v>89.981425687277849</v>
      </c>
      <c r="AL443" s="27">
        <f t="shared" si="316"/>
        <v>-23.781815897060543</v>
      </c>
      <c r="AM443" s="26">
        <f t="shared" si="317"/>
        <v>-86.290329726944179</v>
      </c>
      <c r="AN443" s="26">
        <f t="shared" si="287"/>
        <v>-4.0329272361191917</v>
      </c>
      <c r="AO443" s="26">
        <f t="shared" si="288"/>
        <v>-51.055302845330743</v>
      </c>
      <c r="AP443" s="26">
        <f t="shared" si="294"/>
        <v>-31.882103504664318</v>
      </c>
      <c r="AQ443" s="26">
        <f t="shared" si="295"/>
        <v>-137.36419949223554</v>
      </c>
      <c r="AR443" s="25">
        <f t="shared" si="289"/>
        <v>18.562359853877492</v>
      </c>
      <c r="AS443" s="25">
        <f t="shared" si="290"/>
        <v>-26.946600306339011</v>
      </c>
      <c r="AT443" s="56">
        <f t="shared" si="296"/>
        <v>-48.618309798261208</v>
      </c>
      <c r="AU443" s="57">
        <f t="shared" si="318"/>
        <v>-293.0402180289675</v>
      </c>
      <c r="AV443" s="26">
        <f t="shared" si="319"/>
        <v>2.6168751483631285E-5</v>
      </c>
      <c r="AW443" s="26">
        <f t="shared" si="320"/>
        <v>0.14064417831403103</v>
      </c>
      <c r="AX443" s="27">
        <f t="shared" si="321"/>
        <v>-2.6168751484033378E-5</v>
      </c>
      <c r="AY443" s="26">
        <f t="shared" si="322"/>
        <v>-0.14064417831403103</v>
      </c>
      <c r="AZ443" s="28">
        <f t="shared" si="323"/>
        <v>-4.0209331632519441E-16</v>
      </c>
      <c r="BA443" s="29">
        <f t="shared" si="324"/>
        <v>0</v>
      </c>
      <c r="BB443" s="5">
        <f t="shared" si="297"/>
        <v>-68.17367286202628</v>
      </c>
      <c r="BC443" s="5">
        <f t="shared" si="298"/>
        <v>-408.69678070287387</v>
      </c>
      <c r="BD443" s="5">
        <f t="shared" si="325"/>
        <v>-228.69678070287387</v>
      </c>
      <c r="BE443" s="31"/>
      <c r="BF443" s="40">
        <f t="shared" si="326"/>
        <v>-68</v>
      </c>
      <c r="BG443" s="40">
        <f t="shared" si="327"/>
        <v>-409</v>
      </c>
      <c r="BH443" s="40">
        <f t="shared" si="328"/>
        <v>-229</v>
      </c>
      <c r="BL443" s="26">
        <f t="shared" si="291"/>
        <v>-1.4007088372654741</v>
      </c>
      <c r="BM443" s="26">
        <f t="shared" si="292"/>
        <v>-31.671914912946246</v>
      </c>
      <c r="BO443" s="238" t="str">
        <f t="shared" si="299"/>
        <v>2454708.91568532i</v>
      </c>
      <c r="BP443" s="238" t="str">
        <f t="shared" si="300"/>
        <v>0.012960077452748-0.122989883782388i</v>
      </c>
      <c r="BQ443" s="238">
        <f t="shared" si="301"/>
        <v>-18.154654226499602</v>
      </c>
      <c r="BR443" s="238">
        <f t="shared" si="302"/>
        <v>-83.984647760960129</v>
      </c>
    </row>
    <row r="444" spans="22:70" x14ac:dyDescent="0.3">
      <c r="V444" s="24">
        <v>5.4000000000000501</v>
      </c>
      <c r="W444" s="30">
        <f t="shared" si="303"/>
        <v>2511886.4315098748</v>
      </c>
      <c r="X444" s="25">
        <f t="shared" si="293"/>
        <v>31.048525809863797</v>
      </c>
      <c r="Y444" s="26">
        <f t="shared" si="304"/>
        <v>-68.73305749327028</v>
      </c>
      <c r="Z444" s="26">
        <f t="shared" si="305"/>
        <v>-89.979036211601169</v>
      </c>
      <c r="AA444" s="26">
        <f t="shared" si="306"/>
        <v>20.47321820923559</v>
      </c>
      <c r="AB444" s="26">
        <f t="shared" si="307"/>
        <v>-84.56608342786059</v>
      </c>
      <c r="AC444" s="26">
        <f t="shared" si="308"/>
        <v>0.49435315656689194</v>
      </c>
      <c r="AD444" s="26">
        <f t="shared" si="309"/>
        <v>19.147934569611913</v>
      </c>
      <c r="AE444" s="26">
        <f t="shared" si="310"/>
        <v>-16.716960317604002</v>
      </c>
      <c r="AF444" s="26">
        <f t="shared" si="311"/>
        <v>-155.39718506984983</v>
      </c>
      <c r="AG444" s="26">
        <f t="shared" si="286"/>
        <v>63.934760580666506</v>
      </c>
      <c r="AH444" s="26">
        <f t="shared" si="312"/>
        <v>-137.98631868901393</v>
      </c>
      <c r="AI444" s="26">
        <f t="shared" si="313"/>
        <v>-89.999992775518251</v>
      </c>
      <c r="AJ444" s="26">
        <f t="shared" si="314"/>
        <v>69.984197716320551</v>
      </c>
      <c r="AK444" s="26">
        <f t="shared" si="315"/>
        <v>89.981848490225616</v>
      </c>
      <c r="AL444" s="27">
        <f t="shared" si="316"/>
        <v>-23.980997568521296</v>
      </c>
      <c r="AM444" s="26">
        <f t="shared" si="317"/>
        <v>-86.374544302983054</v>
      </c>
      <c r="AN444" s="26">
        <f t="shared" si="287"/>
        <v>-4.1550041803683841</v>
      </c>
      <c r="AO444" s="26">
        <f t="shared" si="288"/>
        <v>-51.698654680263054</v>
      </c>
      <c r="AP444" s="26">
        <f t="shared" si="294"/>
        <v>-32.203362140916553</v>
      </c>
      <c r="AQ444" s="26">
        <f t="shared" si="295"/>
        <v>-138.09134326853874</v>
      </c>
      <c r="AR444" s="25">
        <f t="shared" si="289"/>
        <v>18.562359853877492</v>
      </c>
      <c r="AS444" s="25">
        <f t="shared" si="290"/>
        <v>-26.946600306339011</v>
      </c>
      <c r="AT444" s="56">
        <f t="shared" si="296"/>
        <v>-48.920322458520559</v>
      </c>
      <c r="AU444" s="57">
        <f t="shared" si="318"/>
        <v>-293.48852833838856</v>
      </c>
      <c r="AV444" s="26">
        <f t="shared" si="319"/>
        <v>2.7402042854766949E-5</v>
      </c>
      <c r="AW444" s="26">
        <f t="shared" si="320"/>
        <v>0.14392018845053584</v>
      </c>
      <c r="AX444" s="27">
        <f t="shared" si="321"/>
        <v>-2.7402042854959452E-5</v>
      </c>
      <c r="AY444" s="26">
        <f t="shared" si="322"/>
        <v>-0.14392018845053584</v>
      </c>
      <c r="AZ444" s="28">
        <f t="shared" si="323"/>
        <v>-1.9250348385659033E-16</v>
      </c>
      <c r="BA444" s="29">
        <f t="shared" si="324"/>
        <v>0</v>
      </c>
      <c r="BB444" s="5">
        <f t="shared" si="297"/>
        <v>-68.728830259683932</v>
      </c>
      <c r="BC444" s="5">
        <f t="shared" si="298"/>
        <v>-409.92315654109569</v>
      </c>
      <c r="BD444" s="5">
        <f t="shared" si="325"/>
        <v>-229.92315654109569</v>
      </c>
      <c r="BE444" s="41"/>
      <c r="BF444" s="40">
        <f t="shared" si="326"/>
        <v>-69</v>
      </c>
      <c r="BG444" s="40">
        <f t="shared" si="327"/>
        <v>-410</v>
      </c>
      <c r="BH444" s="40">
        <f t="shared" si="328"/>
        <v>-230</v>
      </c>
      <c r="BL444" s="26">
        <f t="shared" si="291"/>
        <v>-1.4567711585027612</v>
      </c>
      <c r="BM444" s="26">
        <f t="shared" si="292"/>
        <v>-32.264460157003796</v>
      </c>
      <c r="BO444" s="238" t="str">
        <f t="shared" si="299"/>
        <v>2511886.43150987i</v>
      </c>
      <c r="BP444" s="238" t="str">
        <f t="shared" si="300"/>
        <v>0.0122799595674716-0.120271063019689i</v>
      </c>
      <c r="BQ444" s="238">
        <f t="shared" si="301"/>
        <v>-18.351736642660608</v>
      </c>
      <c r="BR444" s="238">
        <f t="shared" si="302"/>
        <v>-84.170168045703363</v>
      </c>
    </row>
    <row r="445" spans="22:70" x14ac:dyDescent="0.3">
      <c r="V445" s="24">
        <v>5.4100000000000499</v>
      </c>
      <c r="W445" s="32">
        <f t="shared" si="303"/>
        <v>2570395.7827691603</v>
      </c>
      <c r="X445" s="25">
        <f t="shared" si="293"/>
        <v>31.048525809863797</v>
      </c>
      <c r="Y445" s="26">
        <f t="shared" si="304"/>
        <v>-68.933057467102742</v>
      </c>
      <c r="Z445" s="26">
        <f t="shared" si="305"/>
        <v>-89.979513405643274</v>
      </c>
      <c r="AA445" s="26">
        <f t="shared" si="306"/>
        <v>20.671464998149816</v>
      </c>
      <c r="AB445" s="26">
        <f t="shared" si="307"/>
        <v>-84.689059018320634</v>
      </c>
      <c r="AC445" s="26">
        <f t="shared" si="308"/>
        <v>0.51631857194582909</v>
      </c>
      <c r="AD445" s="26">
        <f t="shared" si="309"/>
        <v>19.560431413150852</v>
      </c>
      <c r="AE445" s="26">
        <f t="shared" si="310"/>
        <v>-16.696748087143302</v>
      </c>
      <c r="AF445" s="26">
        <f t="shared" si="311"/>
        <v>-155.10814101081303</v>
      </c>
      <c r="AG445" s="26">
        <f t="shared" si="286"/>
        <v>63.934760580666506</v>
      </c>
      <c r="AH445" s="26">
        <f t="shared" si="312"/>
        <v>-138.18631868901389</v>
      </c>
      <c r="AI445" s="26">
        <f t="shared" si="313"/>
        <v>-89.999992939967541</v>
      </c>
      <c r="AJ445" s="26">
        <f t="shared" si="314"/>
        <v>70.18419769670281</v>
      </c>
      <c r="AK445" s="26">
        <f t="shared" si="315"/>
        <v>89.982261669005226</v>
      </c>
      <c r="AL445" s="27">
        <f t="shared" si="316"/>
        <v>-24.180215926865493</v>
      </c>
      <c r="AM445" s="26">
        <f t="shared" si="317"/>
        <v>-86.456857080807197</v>
      </c>
      <c r="AN445" s="26">
        <f t="shared" si="287"/>
        <v>-4.2792599317962106</v>
      </c>
      <c r="AO445" s="26">
        <f t="shared" si="288"/>
        <v>-52.338583710568372</v>
      </c>
      <c r="AP445" s="26">
        <f t="shared" si="294"/>
        <v>-32.526836270306276</v>
      </c>
      <c r="AQ445" s="26">
        <f t="shared" si="295"/>
        <v>-138.81317206233788</v>
      </c>
      <c r="AR445" s="25">
        <f t="shared" si="289"/>
        <v>18.562359853877492</v>
      </c>
      <c r="AS445" s="25">
        <f t="shared" si="290"/>
        <v>-26.946600306339011</v>
      </c>
      <c r="AT445" s="56">
        <f t="shared" si="296"/>
        <v>-49.223584357449582</v>
      </c>
      <c r="AU445" s="57">
        <f t="shared" si="318"/>
        <v>-293.92131307315094</v>
      </c>
      <c r="AV445" s="26">
        <f t="shared" si="319"/>
        <v>2.8693457082739742E-5</v>
      </c>
      <c r="AW445" s="26">
        <f t="shared" si="320"/>
        <v>0.14727250569153796</v>
      </c>
      <c r="AX445" s="27">
        <f t="shared" si="321"/>
        <v>-2.8693457082718095E-5</v>
      </c>
      <c r="AY445" s="26">
        <f t="shared" si="322"/>
        <v>-0.14727250569153796</v>
      </c>
      <c r="AZ445" s="28">
        <f t="shared" si="323"/>
        <v>2.1646774000030899E-17</v>
      </c>
      <c r="BA445" s="29">
        <f t="shared" si="324"/>
        <v>0</v>
      </c>
      <c r="BB445" s="5">
        <f t="shared" si="297"/>
        <v>-69.28724975944057</v>
      </c>
      <c r="BC445" s="5">
        <f t="shared" si="298"/>
        <v>-411.1369539287985</v>
      </c>
      <c r="BD445" s="5">
        <f t="shared" si="325"/>
        <v>-231.1369539287985</v>
      </c>
      <c r="BE445" s="31"/>
      <c r="BF445" s="40">
        <f t="shared" si="326"/>
        <v>-69</v>
      </c>
      <c r="BG445" s="40">
        <f t="shared" si="327"/>
        <v>-411</v>
      </c>
      <c r="BH445" s="40">
        <f t="shared" si="328"/>
        <v>-231</v>
      </c>
      <c r="BL445" s="26">
        <f t="shared" si="291"/>
        <v>-1.5147101331968806</v>
      </c>
      <c r="BM445" s="26">
        <f t="shared" si="292"/>
        <v>-32.862901524586469</v>
      </c>
      <c r="BO445" s="238" t="str">
        <f t="shared" si="299"/>
        <v>2570395.78276916i</v>
      </c>
      <c r="BP445" s="238" t="str">
        <f t="shared" si="300"/>
        <v>0.0116295801406938-0.117608655972527i</v>
      </c>
      <c r="BQ445" s="238">
        <f t="shared" si="301"/>
        <v>-18.548955268794106</v>
      </c>
      <c r="BR445" s="238">
        <f t="shared" si="302"/>
        <v>-84.35273933106113</v>
      </c>
    </row>
    <row r="446" spans="22:70" x14ac:dyDescent="0.3">
      <c r="V446" s="24">
        <v>5.4200000000000497</v>
      </c>
      <c r="W446" s="32">
        <f t="shared" si="303"/>
        <v>2630267.991895685</v>
      </c>
      <c r="X446" s="25">
        <f t="shared" si="293"/>
        <v>31.048525809863797</v>
      </c>
      <c r="Y446" s="26">
        <f t="shared" si="304"/>
        <v>-69.133057442112957</v>
      </c>
      <c r="Z446" s="26">
        <f t="shared" si="305"/>
        <v>-89.97997973742558</v>
      </c>
      <c r="AA446" s="26">
        <f t="shared" si="306"/>
        <v>20.869790033610091</v>
      </c>
      <c r="AB446" s="26">
        <f t="shared" si="307"/>
        <v>-84.809282779452616</v>
      </c>
      <c r="AC446" s="26">
        <f t="shared" si="308"/>
        <v>0.53920073111632894</v>
      </c>
      <c r="AD446" s="26">
        <f t="shared" si="309"/>
        <v>19.98036284943975</v>
      </c>
      <c r="AE446" s="26">
        <f t="shared" si="310"/>
        <v>-16.675540867522741</v>
      </c>
      <c r="AF446" s="26">
        <f t="shared" si="311"/>
        <v>-154.80889966743842</v>
      </c>
      <c r="AG446" s="26">
        <f t="shared" si="286"/>
        <v>63.934760580666506</v>
      </c>
      <c r="AH446" s="26">
        <f t="shared" si="312"/>
        <v>-138.3863186890139</v>
      </c>
      <c r="AI446" s="26">
        <f t="shared" si="313"/>
        <v>-89.999993100673493</v>
      </c>
      <c r="AJ446" s="26">
        <f t="shared" si="314"/>
        <v>70.384197677968032</v>
      </c>
      <c r="AK446" s="26">
        <f t="shared" si="315"/>
        <v>89.982665442689353</v>
      </c>
      <c r="AL446" s="27">
        <f t="shared" si="316"/>
        <v>-24.379469333531723</v>
      </c>
      <c r="AM446" s="26">
        <f t="shared" si="317"/>
        <v>-86.537310343889558</v>
      </c>
      <c r="AN446" s="26">
        <f t="shared" si="287"/>
        <v>-4.4056702941466286</v>
      </c>
      <c r="AO446" s="26">
        <f t="shared" si="288"/>
        <v>-52.974790650068854</v>
      </c>
      <c r="AP446" s="26">
        <f t="shared" si="294"/>
        <v>-32.852500058057721</v>
      </c>
      <c r="AQ446" s="26">
        <f t="shared" si="295"/>
        <v>-139.52942865194257</v>
      </c>
      <c r="AR446" s="25">
        <f t="shared" si="289"/>
        <v>18.562359853877492</v>
      </c>
      <c r="AS446" s="25">
        <f t="shared" si="290"/>
        <v>-26.946600306339011</v>
      </c>
      <c r="AT446" s="56">
        <f t="shared" si="296"/>
        <v>-49.528040925580463</v>
      </c>
      <c r="AU446" s="57">
        <f t="shared" si="318"/>
        <v>-294.33832831938099</v>
      </c>
      <c r="AV446" s="26">
        <f t="shared" si="319"/>
        <v>3.004573337567859E-5</v>
      </c>
      <c r="AW446" s="26">
        <f t="shared" si="320"/>
        <v>0.15070290738815165</v>
      </c>
      <c r="AX446" s="27">
        <f t="shared" si="321"/>
        <v>-3.0045733375842179E-5</v>
      </c>
      <c r="AY446" s="26">
        <f t="shared" si="322"/>
        <v>-0.15070290738815165</v>
      </c>
      <c r="AZ446" s="28">
        <f t="shared" si="323"/>
        <v>-1.6358916716911753E-16</v>
      </c>
      <c r="BA446" s="29">
        <f t="shared" si="324"/>
        <v>0</v>
      </c>
      <c r="BB446" s="5">
        <f t="shared" si="297"/>
        <v>-69.848907846449393</v>
      </c>
      <c r="BC446" s="5">
        <f t="shared" si="298"/>
        <v>-412.33781134655828</v>
      </c>
      <c r="BD446" s="5">
        <f t="shared" si="325"/>
        <v>-232.33781134655828</v>
      </c>
      <c r="BE446" s="31"/>
      <c r="BF446" s="40">
        <f t="shared" si="326"/>
        <v>-70</v>
      </c>
      <c r="BG446" s="40">
        <f t="shared" si="327"/>
        <v>-412</v>
      </c>
      <c r="BH446" s="40">
        <f t="shared" si="328"/>
        <v>-232</v>
      </c>
      <c r="BL446" s="26">
        <f t="shared" si="291"/>
        <v>-1.5745624580342121</v>
      </c>
      <c r="BM446" s="26">
        <f t="shared" si="292"/>
        <v>-33.467034014758461</v>
      </c>
      <c r="BO446" s="238" t="str">
        <f t="shared" si="299"/>
        <v>2630267.99189568i</v>
      </c>
      <c r="BP446" s="238" t="str">
        <f t="shared" si="300"/>
        <v>0.0110076763624004-0.115001728382467i</v>
      </c>
      <c r="BQ446" s="238">
        <f t="shared" si="301"/>
        <v>-18.746304462834718</v>
      </c>
      <c r="BR446" s="238">
        <f t="shared" si="302"/>
        <v>-84.532449012418851</v>
      </c>
    </row>
    <row r="447" spans="22:70" x14ac:dyDescent="0.3">
      <c r="V447" s="24">
        <v>5.4300000000000503</v>
      </c>
      <c r="W447" s="30">
        <f t="shared" si="303"/>
        <v>2691534.8039272306</v>
      </c>
      <c r="X447" s="25">
        <f t="shared" si="293"/>
        <v>31.048525809863797</v>
      </c>
      <c r="Y447" s="26">
        <f t="shared" si="304"/>
        <v>-69.333057418247904</v>
      </c>
      <c r="Z447" s="26">
        <f t="shared" si="305"/>
        <v>-89.980435454203132</v>
      </c>
      <c r="AA447" s="26">
        <f t="shared" si="306"/>
        <v>21.068189851632798</v>
      </c>
      <c r="AB447" s="26">
        <f t="shared" si="307"/>
        <v>-84.926814218514735</v>
      </c>
      <c r="AC447" s="26">
        <f t="shared" si="308"/>
        <v>0.56303277279133257</v>
      </c>
      <c r="AD447" s="26">
        <f t="shared" si="309"/>
        <v>20.407771016953671</v>
      </c>
      <c r="AE447" s="26">
        <f t="shared" si="310"/>
        <v>-16.653308983959977</v>
      </c>
      <c r="AF447" s="26">
        <f t="shared" si="311"/>
        <v>-154.49947865576419</v>
      </c>
      <c r="AG447" s="26">
        <f t="shared" si="286"/>
        <v>63.934760580666506</v>
      </c>
      <c r="AH447" s="26">
        <f t="shared" si="312"/>
        <v>-138.58631868901392</v>
      </c>
      <c r="AI447" s="26">
        <f t="shared" si="313"/>
        <v>-89.999993257721343</v>
      </c>
      <c r="AJ447" s="26">
        <f t="shared" si="314"/>
        <v>70.58419766007647</v>
      </c>
      <c r="AK447" s="26">
        <f t="shared" si="315"/>
        <v>89.983060025363969</v>
      </c>
      <c r="AL447" s="27">
        <f t="shared" si="316"/>
        <v>-24.578756222601594</v>
      </c>
      <c r="AM447" s="26">
        <f t="shared" si="317"/>
        <v>-86.615945479857444</v>
      </c>
      <c r="AN447" s="26">
        <f t="shared" si="287"/>
        <v>-4.5342092272314947</v>
      </c>
      <c r="AO447" s="26">
        <f t="shared" si="288"/>
        <v>-53.606985312682056</v>
      </c>
      <c r="AP447" s="26">
        <f t="shared" si="294"/>
        <v>-33.180325898104037</v>
      </c>
      <c r="AQ447" s="26">
        <f t="shared" si="295"/>
        <v>-140.23986402489686</v>
      </c>
      <c r="AR447" s="25">
        <f t="shared" si="289"/>
        <v>18.562359853877492</v>
      </c>
      <c r="AS447" s="25">
        <f t="shared" si="290"/>
        <v>-26.946600306339011</v>
      </c>
      <c r="AT447" s="56">
        <f t="shared" si="296"/>
        <v>-49.833634882064018</v>
      </c>
      <c r="AU447" s="57">
        <f t="shared" si="318"/>
        <v>-294.73934268066103</v>
      </c>
      <c r="AV447" s="26">
        <f t="shared" si="319"/>
        <v>3.1461740034743719E-5</v>
      </c>
      <c r="AW447" s="26">
        <f t="shared" si="320"/>
        <v>0.15421321228633292</v>
      </c>
      <c r="AX447" s="27">
        <f t="shared" si="321"/>
        <v>-3.1461740035011816E-5</v>
      </c>
      <c r="AY447" s="26">
        <f t="shared" si="322"/>
        <v>-0.15421321228633292</v>
      </c>
      <c r="AZ447" s="28">
        <f t="shared" si="323"/>
        <v>-2.6809609220135311E-16</v>
      </c>
      <c r="BA447" s="29">
        <f t="shared" si="324"/>
        <v>0</v>
      </c>
      <c r="BB447" s="5">
        <f t="shared" si="297"/>
        <v>-70.413777548819354</v>
      </c>
      <c r="BC447" s="5">
        <f t="shared" si="298"/>
        <v>-413.52536685997427</v>
      </c>
      <c r="BD447" s="5">
        <f t="shared" si="325"/>
        <v>-233.52536685997427</v>
      </c>
      <c r="BE447" s="41"/>
      <c r="BF447" s="40">
        <f t="shared" si="326"/>
        <v>-70</v>
      </c>
      <c r="BG447" s="40">
        <f t="shared" si="327"/>
        <v>-414</v>
      </c>
      <c r="BH447" s="40">
        <f t="shared" si="328"/>
        <v>-234</v>
      </c>
      <c r="BL447" s="26">
        <f t="shared" si="291"/>
        <v>-1.6363638293838543</v>
      </c>
      <c r="BM447" s="26">
        <f t="shared" si="292"/>
        <v>-34.076640606387862</v>
      </c>
      <c r="BO447" s="238" t="str">
        <f t="shared" si="299"/>
        <v>2691534.80392723i</v>
      </c>
      <c r="BP447" s="238" t="str">
        <f t="shared" si="300"/>
        <v>0.0104130358268004-0.112449344989881i</v>
      </c>
      <c r="BQ447" s="238">
        <f t="shared" si="301"/>
        <v>-18.943778837371482</v>
      </c>
      <c r="BR447" s="238">
        <f t="shared" si="302"/>
        <v>-84.70938357292539</v>
      </c>
    </row>
    <row r="448" spans="22:70" x14ac:dyDescent="0.3">
      <c r="V448" s="24">
        <v>5.4400000000000501</v>
      </c>
      <c r="W448" s="32">
        <f t="shared" si="303"/>
        <v>2754228.703338488</v>
      </c>
      <c r="X448" s="25">
        <f t="shared" si="293"/>
        <v>31.048525809863797</v>
      </c>
      <c r="Y448" s="26">
        <f t="shared" si="304"/>
        <v>-69.533057395456936</v>
      </c>
      <c r="Z448" s="26">
        <f t="shared" si="305"/>
        <v>-89.980880797602765</v>
      </c>
      <c r="AA448" s="26">
        <f t="shared" si="306"/>
        <v>21.266661139122633</v>
      </c>
      <c r="AB448" s="26">
        <f t="shared" si="307"/>
        <v>-85.041711693581036</v>
      </c>
      <c r="AC448" s="26">
        <f t="shared" si="308"/>
        <v>0.58784860306461317</v>
      </c>
      <c r="AD448" s="26">
        <f t="shared" si="309"/>
        <v>20.842692205571161</v>
      </c>
      <c r="AE448" s="26">
        <f t="shared" si="310"/>
        <v>-16.630021843405892</v>
      </c>
      <c r="AF448" s="26">
        <f t="shared" si="311"/>
        <v>-154.17990028561263</v>
      </c>
      <c r="AG448" s="26">
        <f t="shared" si="286"/>
        <v>63.934760580666506</v>
      </c>
      <c r="AH448" s="26">
        <f t="shared" si="312"/>
        <v>-138.78631868901391</v>
      </c>
      <c r="AI448" s="26">
        <f t="shared" si="313"/>
        <v>-89.999993411194339</v>
      </c>
      <c r="AJ448" s="26">
        <f t="shared" si="314"/>
        <v>70.784197642990151</v>
      </c>
      <c r="AK448" s="26">
        <f t="shared" si="315"/>
        <v>89.983445626241917</v>
      </c>
      <c r="AL448" s="27">
        <f t="shared" si="316"/>
        <v>-24.77807509762663</v>
      </c>
      <c r="AM448" s="26">
        <f t="shared" si="317"/>
        <v>-86.692802996495899</v>
      </c>
      <c r="AN448" s="26">
        <f t="shared" si="287"/>
        <v>-4.6648489457116664</v>
      </c>
      <c r="AO448" s="26">
        <f t="shared" si="288"/>
        <v>-54.234887177790995</v>
      </c>
      <c r="AP448" s="26">
        <f t="shared" si="294"/>
        <v>-33.510284508695548</v>
      </c>
      <c r="AQ448" s="26">
        <f t="shared" si="295"/>
        <v>-140.94423795923933</v>
      </c>
      <c r="AR448" s="25">
        <f t="shared" si="289"/>
        <v>18.562359853877492</v>
      </c>
      <c r="AS448" s="25">
        <f t="shared" si="290"/>
        <v>-26.946600306339011</v>
      </c>
      <c r="AT448" s="56">
        <f t="shared" si="296"/>
        <v>-50.14030635210144</v>
      </c>
      <c r="AU448" s="57">
        <f t="shared" si="318"/>
        <v>-295.12413824485196</v>
      </c>
      <c r="AV448" s="26">
        <f t="shared" si="319"/>
        <v>3.2944480538703456E-5</v>
      </c>
      <c r="AW448" s="26">
        <f t="shared" si="320"/>
        <v>0.15780528149073261</v>
      </c>
      <c r="AX448" s="27">
        <f t="shared" si="321"/>
        <v>-3.2944480538290171E-5</v>
      </c>
      <c r="AY448" s="26">
        <f t="shared" si="322"/>
        <v>-0.15780528149073261</v>
      </c>
      <c r="AZ448" s="28">
        <f t="shared" si="323"/>
        <v>4.1328431562431822E-16</v>
      </c>
      <c r="BA448" s="29">
        <f t="shared" si="324"/>
        <v>0</v>
      </c>
      <c r="BB448" s="5">
        <f t="shared" si="297"/>
        <v>-70.981828430824805</v>
      </c>
      <c r="BC448" s="5">
        <f t="shared" si="298"/>
        <v>-414.69925928214155</v>
      </c>
      <c r="BD448" s="5">
        <f t="shared" si="325"/>
        <v>-234.69925928214155</v>
      </c>
      <c r="BE448" s="31"/>
      <c r="BF448" s="40">
        <f t="shared" si="326"/>
        <v>-71</v>
      </c>
      <c r="BG448" s="40">
        <f t="shared" si="327"/>
        <v>-415</v>
      </c>
      <c r="BH448" s="40">
        <f t="shared" si="328"/>
        <v>-235</v>
      </c>
      <c r="BL448" s="26">
        <f t="shared" si="291"/>
        <v>-1.7001488285958597</v>
      </c>
      <c r="BM448" s="26">
        <f t="shared" si="292"/>
        <v>-34.691492446946164</v>
      </c>
      <c r="BO448" s="238" t="str">
        <f t="shared" si="299"/>
        <v>2754228.70333849i</v>
      </c>
      <c r="BP448" s="238" t="str">
        <f t="shared" si="300"/>
        <v>0.00984449480552972-0.109950570915694i</v>
      </c>
      <c r="BQ448" s="238">
        <f t="shared" si="301"/>
        <v>-19.141373250127515</v>
      </c>
      <c r="BR448" s="238">
        <f t="shared" si="302"/>
        <v>-84.883628590343434</v>
      </c>
    </row>
    <row r="449" spans="22:70" x14ac:dyDescent="0.3">
      <c r="V449" s="24">
        <v>5.4500000000000499</v>
      </c>
      <c r="W449" s="32">
        <f t="shared" si="303"/>
        <v>2818382.9312647828</v>
      </c>
      <c r="X449" s="25">
        <f t="shared" si="293"/>
        <v>31.048525809863797</v>
      </c>
      <c r="Y449" s="26">
        <f t="shared" si="304"/>
        <v>-69.73305737369175</v>
      </c>
      <c r="Z449" s="26">
        <f t="shared" si="305"/>
        <v>-89.981316003751218</v>
      </c>
      <c r="AA449" s="26">
        <f t="shared" si="306"/>
        <v>21.465200727515409</v>
      </c>
      <c r="AB449" s="26">
        <f t="shared" si="307"/>
        <v>-85.154032426388198</v>
      </c>
      <c r="AC449" s="26">
        <f t="shared" si="308"/>
        <v>0.61368287670976263</v>
      </c>
      <c r="AD449" s="26">
        <f t="shared" si="309"/>
        <v>21.28515647640263</v>
      </c>
      <c r="AE449" s="26">
        <f t="shared" si="310"/>
        <v>-16.605647959602781</v>
      </c>
      <c r="AF449" s="26">
        <f t="shared" si="311"/>
        <v>-153.85019195373678</v>
      </c>
      <c r="AG449" s="26">
        <f t="shared" si="286"/>
        <v>63.934760580666506</v>
      </c>
      <c r="AH449" s="26">
        <f t="shared" si="312"/>
        <v>-138.9863186890139</v>
      </c>
      <c r="AI449" s="26">
        <f t="shared" si="313"/>
        <v>-89.999993561173866</v>
      </c>
      <c r="AJ449" s="26">
        <f t="shared" si="314"/>
        <v>70.984197626672838</v>
      </c>
      <c r="AK449" s="26">
        <f t="shared" si="315"/>
        <v>89.983822449773726</v>
      </c>
      <c r="AL449" s="27">
        <f t="shared" si="316"/>
        <v>-24.977424528589722</v>
      </c>
      <c r="AM449" s="26">
        <f t="shared" si="317"/>
        <v>-86.767922537673286</v>
      </c>
      <c r="AN449" s="26">
        <f t="shared" si="287"/>
        <v>-4.7975600224365627</v>
      </c>
      <c r="AO449" s="26">
        <f t="shared" si="288"/>
        <v>-54.858225901496048</v>
      </c>
      <c r="AP449" s="26">
        <f t="shared" si="294"/>
        <v>-33.842345032700841</v>
      </c>
      <c r="AQ449" s="26">
        <f t="shared" si="295"/>
        <v>-141.64231955056948</v>
      </c>
      <c r="AR449" s="25">
        <f t="shared" si="289"/>
        <v>18.562359853877492</v>
      </c>
      <c r="AS449" s="25">
        <f t="shared" si="290"/>
        <v>-26.946600306339011</v>
      </c>
      <c r="AT449" s="56">
        <f t="shared" si="296"/>
        <v>-50.447992992303625</v>
      </c>
      <c r="AU449" s="57">
        <f t="shared" si="318"/>
        <v>-295.49251150430626</v>
      </c>
      <c r="AV449" s="26">
        <f t="shared" si="319"/>
        <v>3.4497099906205615E-5</v>
      </c>
      <c r="AW449" s="26">
        <f t="shared" si="320"/>
        <v>0.1614810194509769</v>
      </c>
      <c r="AX449" s="27">
        <f t="shared" si="321"/>
        <v>-3.4497099906046034E-5</v>
      </c>
      <c r="AY449" s="26">
        <f t="shared" si="322"/>
        <v>-0.1614810194509769</v>
      </c>
      <c r="AZ449" s="28">
        <f t="shared" si="323"/>
        <v>1.5958100726271018E-16</v>
      </c>
      <c r="BA449" s="29">
        <f t="shared" si="324"/>
        <v>0</v>
      </c>
      <c r="BB449" s="5">
        <f t="shared" si="297"/>
        <v>-71.553026594633394</v>
      </c>
      <c r="BC449" s="5">
        <f t="shared" si="298"/>
        <v>-415.85912934702316</v>
      </c>
      <c r="BD449" s="5">
        <f t="shared" si="325"/>
        <v>-235.85912934702316</v>
      </c>
      <c r="BE449" s="31"/>
      <c r="BF449" s="40">
        <f t="shared" si="326"/>
        <v>-72</v>
      </c>
      <c r="BG449" s="40">
        <f t="shared" si="327"/>
        <v>-416</v>
      </c>
      <c r="BH449" s="40">
        <f t="shared" si="328"/>
        <v>-236</v>
      </c>
      <c r="BL449" s="26">
        <f t="shared" si="291"/>
        <v>-1.765950807531165</v>
      </c>
      <c r="BM449" s="26">
        <f t="shared" si="292"/>
        <v>-35.311349096914391</v>
      </c>
      <c r="BO449" s="238" t="str">
        <f t="shared" si="299"/>
        <v>2818382.93126478i</v>
      </c>
      <c r="BP449" s="238" t="str">
        <f t="shared" si="300"/>
        <v>0.00930093655411798-0.107504472933939i</v>
      </c>
      <c r="BQ449" s="238">
        <f t="shared" si="301"/>
        <v>-19.33908279479861</v>
      </c>
      <c r="BR449" s="238">
        <f t="shared" si="302"/>
        <v>-85.055268745802508</v>
      </c>
    </row>
    <row r="450" spans="22:70" x14ac:dyDescent="0.3">
      <c r="V450" s="24">
        <v>5.4600000000000497</v>
      </c>
      <c r="W450" s="30">
        <f t="shared" si="303"/>
        <v>2884031.5031269374</v>
      </c>
      <c r="X450" s="25">
        <f t="shared" si="293"/>
        <v>31.048525809863797</v>
      </c>
      <c r="Y450" s="26">
        <f t="shared" si="304"/>
        <v>-69.933057352906118</v>
      </c>
      <c r="Z450" s="26">
        <f t="shared" si="305"/>
        <v>-89.981741303400369</v>
      </c>
      <c r="AA450" s="26">
        <f t="shared" si="306"/>
        <v>21.663805586669579</v>
      </c>
      <c r="AB450" s="26">
        <f t="shared" si="307"/>
        <v>-85.263832515735913</v>
      </c>
      <c r="AC450" s="26">
        <f t="shared" si="308"/>
        <v>0.6405709747848416</v>
      </c>
      <c r="AD450" s="26">
        <f t="shared" si="309"/>
        <v>21.735187275890006</v>
      </c>
      <c r="AE450" s="26">
        <f t="shared" si="310"/>
        <v>-16.580154981587903</v>
      </c>
      <c r="AF450" s="26">
        <f t="shared" si="311"/>
        <v>-153.51038654324626</v>
      </c>
      <c r="AG450" s="26">
        <f t="shared" si="286"/>
        <v>63.934760580666506</v>
      </c>
      <c r="AH450" s="26">
        <f t="shared" si="312"/>
        <v>-139.18631868901389</v>
      </c>
      <c r="AI450" s="26">
        <f t="shared" si="313"/>
        <v>-89.999993707739449</v>
      </c>
      <c r="AJ450" s="26">
        <f t="shared" si="314"/>
        <v>71.184197611089914</v>
      </c>
      <c r="AK450" s="26">
        <f t="shared" si="315"/>
        <v>89.984190695756098</v>
      </c>
      <c r="AL450" s="27">
        <f t="shared" si="316"/>
        <v>-25.176803148995482</v>
      </c>
      <c r="AM450" s="26">
        <f t="shared" si="317"/>
        <v>-86.84134289917256</v>
      </c>
      <c r="AN450" s="26">
        <f t="shared" si="287"/>
        <v>-4.9323114955688645</v>
      </c>
      <c r="AO450" s="26">
        <f t="shared" si="288"/>
        <v>-55.476741772291035</v>
      </c>
      <c r="AP450" s="26">
        <f t="shared" si="294"/>
        <v>-34.176475141821811</v>
      </c>
      <c r="AQ450" s="26">
        <f t="shared" si="295"/>
        <v>-142.33388768344696</v>
      </c>
      <c r="AR450" s="25">
        <f t="shared" si="289"/>
        <v>18.562359853877492</v>
      </c>
      <c r="AS450" s="25">
        <f t="shared" si="290"/>
        <v>-26.946600306339011</v>
      </c>
      <c r="AT450" s="56">
        <f t="shared" si="296"/>
        <v>-50.756630123409714</v>
      </c>
      <c r="AU450" s="57">
        <f t="shared" si="318"/>
        <v>-295.84427422669319</v>
      </c>
      <c r="AV450" s="26">
        <f t="shared" si="319"/>
        <v>3.6122891376241994E-5</v>
      </c>
      <c r="AW450" s="26">
        <f t="shared" si="320"/>
        <v>0.16524237497089073</v>
      </c>
      <c r="AX450" s="27">
        <f t="shared" si="321"/>
        <v>-3.6122891376424621E-5</v>
      </c>
      <c r="AY450" s="26">
        <f t="shared" si="322"/>
        <v>-0.16524237497089073</v>
      </c>
      <c r="AZ450" s="28">
        <f t="shared" si="323"/>
        <v>-1.8262707969160519E-16</v>
      </c>
      <c r="BA450" s="29">
        <f t="shared" si="324"/>
        <v>0</v>
      </c>
      <c r="BB450" s="5">
        <f t="shared" si="297"/>
        <v>-72.127334690690077</v>
      </c>
      <c r="BC450" s="5">
        <f t="shared" si="298"/>
        <v>-417.0046208916811</v>
      </c>
      <c r="BD450" s="5">
        <f t="shared" si="325"/>
        <v>-237.0046208916811</v>
      </c>
      <c r="BE450" s="41"/>
      <c r="BF450" s="40">
        <f t="shared" si="326"/>
        <v>-72</v>
      </c>
      <c r="BG450" s="40">
        <f t="shared" si="327"/>
        <v>-417</v>
      </c>
      <c r="BH450" s="40">
        <f t="shared" si="328"/>
        <v>-237</v>
      </c>
      <c r="BL450" s="26">
        <f t="shared" si="291"/>
        <v>-1.8338017750372222</v>
      </c>
      <c r="BM450" s="26">
        <f t="shared" si="292"/>
        <v>-35.935958830669058</v>
      </c>
      <c r="BO450" s="238" t="str">
        <f t="shared" si="299"/>
        <v>2884031.50312694i</v>
      </c>
      <c r="BP450" s="238" t="str">
        <f t="shared" si="300"/>
        <v>0.00878128965374322-0.105110120641479i</v>
      </c>
      <c r="BQ450" s="238">
        <f t="shared" si="301"/>
        <v>-19.536902792243136</v>
      </c>
      <c r="BR450" s="238">
        <f t="shared" si="302"/>
        <v>-85.224387834318861</v>
      </c>
    </row>
    <row r="451" spans="22:70" x14ac:dyDescent="0.3">
      <c r="V451" s="24">
        <v>5.4700000000000504</v>
      </c>
      <c r="W451" s="32">
        <f t="shared" si="303"/>
        <v>2951209.2266667299</v>
      </c>
      <c r="X451" s="25">
        <f t="shared" si="293"/>
        <v>31.048525809863797</v>
      </c>
      <c r="Y451" s="26">
        <f t="shared" si="304"/>
        <v>-70.13305733305603</v>
      </c>
      <c r="Z451" s="26">
        <f t="shared" si="305"/>
        <v>-89.982156922049512</v>
      </c>
      <c r="AA451" s="26">
        <f t="shared" si="306"/>
        <v>21.862472818998825</v>
      </c>
      <c r="AB451" s="26">
        <f t="shared" si="307"/>
        <v>-85.37116695137685</v>
      </c>
      <c r="AC451" s="26">
        <f t="shared" si="308"/>
        <v>0.66854897834568128</v>
      </c>
      <c r="AD451" s="26">
        <f t="shared" si="309"/>
        <v>22.192801045571915</v>
      </c>
      <c r="AE451" s="26">
        <f t="shared" si="310"/>
        <v>-16.553509725847725</v>
      </c>
      <c r="AF451" s="26">
        <f t="shared" si="311"/>
        <v>-153.16052282785444</v>
      </c>
      <c r="AG451" s="26">
        <f t="shared" si="286"/>
        <v>63.934760580666506</v>
      </c>
      <c r="AH451" s="26">
        <f t="shared" si="312"/>
        <v>-139.38631868901388</v>
      </c>
      <c r="AI451" s="26">
        <f t="shared" si="313"/>
        <v>-89.999993850968792</v>
      </c>
      <c r="AJ451" s="26">
        <f t="shared" si="314"/>
        <v>71.384197596208352</v>
      </c>
      <c r="AK451" s="26">
        <f t="shared" si="315"/>
        <v>89.984550559437793</v>
      </c>
      <c r="AL451" s="27">
        <f t="shared" si="316"/>
        <v>-25.376209653084754</v>
      </c>
      <c r="AM451" s="26">
        <f t="shared" si="317"/>
        <v>-86.913102044412696</v>
      </c>
      <c r="AN451" s="26">
        <f t="shared" si="287"/>
        <v>-5.0690709787183579</v>
      </c>
      <c r="AO451" s="26">
        <f t="shared" si="288"/>
        <v>-56.090186110235422</v>
      </c>
      <c r="AP451" s="26">
        <f t="shared" si="294"/>
        <v>-34.512641143942133</v>
      </c>
      <c r="AQ451" s="26">
        <f t="shared" si="295"/>
        <v>-143.01873144617912</v>
      </c>
      <c r="AR451" s="25">
        <f t="shared" si="289"/>
        <v>18.562359853877492</v>
      </c>
      <c r="AS451" s="25">
        <f t="shared" si="290"/>
        <v>-26.946600306339011</v>
      </c>
      <c r="AT451" s="56">
        <f t="shared" si="296"/>
        <v>-51.066150869789858</v>
      </c>
      <c r="AU451" s="57">
        <f t="shared" si="318"/>
        <v>-296.17925427403355</v>
      </c>
      <c r="AV451" s="26">
        <f t="shared" si="319"/>
        <v>3.7825303383658945E-5</v>
      </c>
      <c r="AW451" s="26">
        <f t="shared" si="320"/>
        <v>0.16909134224120306</v>
      </c>
      <c r="AX451" s="27">
        <f t="shared" si="321"/>
        <v>-3.782530338365555E-5</v>
      </c>
      <c r="AY451" s="26">
        <f t="shared" si="322"/>
        <v>-0.16909134224120306</v>
      </c>
      <c r="AZ451" s="28">
        <f t="shared" si="323"/>
        <v>3.3949080525952358E-18</v>
      </c>
      <c r="BA451" s="29">
        <f t="shared" si="324"/>
        <v>0</v>
      </c>
      <c r="BB451" s="5">
        <f t="shared" si="297"/>
        <v>-72.704711936919182</v>
      </c>
      <c r="BC451" s="5">
        <f t="shared" si="298"/>
        <v>-418.13538204526128</v>
      </c>
      <c r="BD451" s="5">
        <f t="shared" si="325"/>
        <v>-238.13538204526128</v>
      </c>
      <c r="BE451" s="31"/>
      <c r="BF451" s="40">
        <f t="shared" si="326"/>
        <v>-73</v>
      </c>
      <c r="BG451" s="40">
        <f t="shared" si="327"/>
        <v>-418</v>
      </c>
      <c r="BH451" s="40">
        <f t="shared" si="328"/>
        <v>-238</v>
      </c>
      <c r="BL451" s="26">
        <f t="shared" si="291"/>
        <v>-1.9037322851105454</v>
      </c>
      <c r="BM451" s="26">
        <f t="shared" si="292"/>
        <v>-36.565058994275454</v>
      </c>
      <c r="BO451" s="238" t="str">
        <f t="shared" si="299"/>
        <v>2951209.22666673i</v>
      </c>
      <c r="BP451" s="238" t="str">
        <f t="shared" si="300"/>
        <v>0.00828452638994708-0.102766587530943i</v>
      </c>
      <c r="BQ451" s="238">
        <f t="shared" si="301"/>
        <v>-19.734828782018788</v>
      </c>
      <c r="BR451" s="238">
        <f t="shared" si="302"/>
        <v>-85.391068776952281</v>
      </c>
    </row>
    <row r="452" spans="22:70" x14ac:dyDescent="0.3">
      <c r="V452" s="24">
        <v>5.4800000000000502</v>
      </c>
      <c r="W452" s="32">
        <f t="shared" si="303"/>
        <v>3019951.7204023674</v>
      </c>
      <c r="X452" s="25">
        <f t="shared" si="293"/>
        <v>31.048525809863797</v>
      </c>
      <c r="Y452" s="26">
        <f t="shared" si="304"/>
        <v>-70.333057314099335</v>
      </c>
      <c r="Z452" s="26">
        <f t="shared" si="305"/>
        <v>-89.982563080065006</v>
      </c>
      <c r="AA452" s="26">
        <f t="shared" si="306"/>
        <v>22.061199653837331</v>
      </c>
      <c r="AB452" s="26">
        <f t="shared" si="307"/>
        <v>-85.47608962833533</v>
      </c>
      <c r="AC452" s="26">
        <f t="shared" si="308"/>
        <v>0.69765363807851133</v>
      </c>
      <c r="AD452" s="26">
        <f t="shared" si="309"/>
        <v>22.658006829069173</v>
      </c>
      <c r="AE452" s="26">
        <f t="shared" si="310"/>
        <v>-16.525678212319697</v>
      </c>
      <c r="AF452" s="26">
        <f t="shared" si="311"/>
        <v>-152.80064587933117</v>
      </c>
      <c r="AG452" s="26">
        <f t="shared" ref="AG452:AG515" si="329">DC_gain_comp</f>
        <v>63.934760580666506</v>
      </c>
      <c r="AH452" s="26">
        <f t="shared" si="312"/>
        <v>-139.58631868901389</v>
      </c>
      <c r="AI452" s="26">
        <f t="shared" si="313"/>
        <v>-89.999993990937824</v>
      </c>
      <c r="AJ452" s="26">
        <f t="shared" si="314"/>
        <v>71.584197581996577</v>
      </c>
      <c r="AK452" s="26">
        <f t="shared" si="315"/>
        <v>89.984902231623209</v>
      </c>
      <c r="AL452" s="27">
        <f t="shared" si="316"/>
        <v>-25.575642793167845</v>
      </c>
      <c r="AM452" s="26">
        <f t="shared" si="317"/>
        <v>-86.98323712004705</v>
      </c>
      <c r="AN452" s="26">
        <f t="shared" ref="AN452:AN515" si="330">20*LOG(1/SQRT((W452/fp3p)^2+1))</f>
        <v>-5.2078047733142805</v>
      </c>
      <c r="AO452" s="26">
        <f t="shared" ref="AO452:AO515" si="331">-180/PI()*ATAN(W452/fp3p)</f>
        <v>-56.698321609207568</v>
      </c>
      <c r="AP452" s="26">
        <f t="shared" si="294"/>
        <v>-34.850808092832935</v>
      </c>
      <c r="AQ452" s="26">
        <f t="shared" si="295"/>
        <v>-143.69665048856922</v>
      </c>
      <c r="AR452" s="25">
        <f t="shared" ref="AR452:AR515" si="332">-20*LOG(GmPS*Rsns)</f>
        <v>18.562359853877492</v>
      </c>
      <c r="AS452" s="25">
        <f t="shared" ref="AS452:AS515" si="333">20*LOG(Vref/Vout)</f>
        <v>-26.946600306339011</v>
      </c>
      <c r="AT452" s="56">
        <f t="shared" si="296"/>
        <v>-51.376486305152632</v>
      </c>
      <c r="AU452" s="57">
        <f t="shared" si="318"/>
        <v>-296.49729636790039</v>
      </c>
      <c r="AV452" s="26">
        <f t="shared" si="319"/>
        <v>3.9607946883712513E-5</v>
      </c>
      <c r="AW452" s="26">
        <f t="shared" si="320"/>
        <v>0.17302996189627101</v>
      </c>
      <c r="AX452" s="27">
        <f t="shared" si="321"/>
        <v>-3.9607946883560481E-5</v>
      </c>
      <c r="AY452" s="26">
        <f t="shared" si="322"/>
        <v>-0.17302996189627101</v>
      </c>
      <c r="AZ452" s="28">
        <f t="shared" si="323"/>
        <v>1.5203224963677986E-16</v>
      </c>
      <c r="BA452" s="29">
        <f t="shared" si="324"/>
        <v>0</v>
      </c>
      <c r="BB452" s="5">
        <f t="shared" si="297"/>
        <v>-73.285114146916953</v>
      </c>
      <c r="BC452" s="5">
        <f t="shared" si="298"/>
        <v>-419.251066422517</v>
      </c>
      <c r="BD452" s="5">
        <f t="shared" si="325"/>
        <v>-239.251066422517</v>
      </c>
      <c r="BE452" s="31"/>
      <c r="BF452" s="40">
        <f t="shared" si="326"/>
        <v>-73</v>
      </c>
      <c r="BG452" s="40">
        <f t="shared" si="327"/>
        <v>-419</v>
      </c>
      <c r="BH452" s="40">
        <f t="shared" si="328"/>
        <v>-239</v>
      </c>
      <c r="BL452" s="26">
        <f t="shared" ref="BL452:BL515" si="334">20*LOG(1/SQRT((W452/fp_comp2p)^2+1))</f>
        <v>-1.9757713275068853</v>
      </c>
      <c r="BM452" s="26">
        <f t="shared" ref="BM452:BM515" si="335">-180/PI()*ATAN(W452/fp_comp2p)</f>
        <v>-37.198376420135482</v>
      </c>
      <c r="BO452" s="238" t="str">
        <f t="shared" si="299"/>
        <v>3019951.72040237i</v>
      </c>
      <c r="BP452" s="238" t="str">
        <f t="shared" si="300"/>
        <v>0.00780966116966153-0.100472951972706i</v>
      </c>
      <c r="BQ452" s="238">
        <f t="shared" si="301"/>
        <v>-19.932856514257431</v>
      </c>
      <c r="BR452" s="238">
        <f t="shared" si="302"/>
        <v>-85.555393634481121</v>
      </c>
    </row>
    <row r="453" spans="22:70" x14ac:dyDescent="0.3">
      <c r="V453" s="24">
        <v>5.49000000000005</v>
      </c>
      <c r="W453" s="30">
        <f t="shared" si="303"/>
        <v>3090295.4325139499</v>
      </c>
      <c r="X453" s="25">
        <f t="shared" ref="X453:X516" si="336">DC_gain_power</f>
        <v>31.048525809863797</v>
      </c>
      <c r="Y453" s="26">
        <f t="shared" si="304"/>
        <v>-70.533057295995832</v>
      </c>
      <c r="Z453" s="26">
        <f t="shared" si="305"/>
        <v>-89.982959992797007</v>
      </c>
      <c r="AA453" s="26">
        <f t="shared" si="306"/>
        <v>22.25998344203045</v>
      </c>
      <c r="AB453" s="26">
        <f t="shared" si="307"/>
        <v>-85.57865336159945</v>
      </c>
      <c r="AC453" s="26">
        <f t="shared" si="308"/>
        <v>0.72792233967306097</v>
      </c>
      <c r="AD453" s="26">
        <f t="shared" si="309"/>
        <v>23.130805878013913</v>
      </c>
      <c r="AE453" s="26">
        <f t="shared" si="310"/>
        <v>-16.496625704428524</v>
      </c>
      <c r="AF453" s="26">
        <f t="shared" si="311"/>
        <v>-152.43080747638254</v>
      </c>
      <c r="AG453" s="26">
        <f t="shared" si="329"/>
        <v>63.934760580666506</v>
      </c>
      <c r="AH453" s="26">
        <f t="shared" si="312"/>
        <v>-139.78631868901388</v>
      </c>
      <c r="AI453" s="26">
        <f t="shared" si="313"/>
        <v>-89.999994127720768</v>
      </c>
      <c r="AJ453" s="26">
        <f t="shared" si="314"/>
        <v>71.784197568424418</v>
      </c>
      <c r="AK453" s="26">
        <f t="shared" si="315"/>
        <v>89.985245898773442</v>
      </c>
      <c r="AL453" s="27">
        <f t="shared" si="316"/>
        <v>-25.775101377072282</v>
      </c>
      <c r="AM453" s="26">
        <f t="shared" si="317"/>
        <v>-87.05178447142606</v>
      </c>
      <c r="AN453" s="26">
        <f t="shared" si="330"/>
        <v>-5.3484779824602473</v>
      </c>
      <c r="AO453" s="26">
        <f t="shared" si="331"/>
        <v>-57.300922622322233</v>
      </c>
      <c r="AP453" s="26">
        <f t="shared" ref="AP453:AP516" si="337">AG453+AH453+AJ453+AL453+AN453</f>
        <v>-35.190939899455486</v>
      </c>
      <c r="AQ453" s="26">
        <f t="shared" ref="AQ453:AQ516" si="338">AI453+AK453+AM453+AO453</f>
        <v>-144.3674553226956</v>
      </c>
      <c r="AR453" s="25">
        <f t="shared" si="332"/>
        <v>18.562359853877492</v>
      </c>
      <c r="AS453" s="25">
        <f t="shared" si="333"/>
        <v>-26.946600306339011</v>
      </c>
      <c r="AT453" s="56">
        <f t="shared" ref="AT453:AT516" si="339">AE453+AP453</f>
        <v>-51.687565603884011</v>
      </c>
      <c r="AU453" s="57">
        <f t="shared" si="318"/>
        <v>-296.79826279907815</v>
      </c>
      <c r="AV453" s="26">
        <f t="shared" si="319"/>
        <v>4.147460299673443E-5</v>
      </c>
      <c r="AW453" s="26">
        <f t="shared" si="320"/>
        <v>0.17706032209539044</v>
      </c>
      <c r="AX453" s="27">
        <f t="shared" si="321"/>
        <v>-4.1474602996370483E-5</v>
      </c>
      <c r="AY453" s="26">
        <f t="shared" si="322"/>
        <v>-0.17706032209539044</v>
      </c>
      <c r="AZ453" s="28">
        <f t="shared" si="323"/>
        <v>3.6394634051264974E-16</v>
      </c>
      <c r="BA453" s="29">
        <f t="shared" si="324"/>
        <v>0</v>
      </c>
      <c r="BB453" s="5">
        <f t="shared" ref="BB453:BB516" si="340">AT453+AZ453+BL453+BQ453</f>
        <v>-73.868493767329511</v>
      </c>
      <c r="BC453" s="5">
        <f t="shared" ref="BC453:BC516" si="341">AU453+BA453+BM453+BR453</f>
        <v>-420.35133431949743</v>
      </c>
      <c r="BD453" s="5">
        <f t="shared" si="325"/>
        <v>-240.35133431949743</v>
      </c>
      <c r="BE453" s="41"/>
      <c r="BF453" s="40">
        <f t="shared" si="326"/>
        <v>-74</v>
      </c>
      <c r="BG453" s="40">
        <f t="shared" si="327"/>
        <v>-420</v>
      </c>
      <c r="BH453" s="40">
        <f t="shared" si="328"/>
        <v>-240</v>
      </c>
      <c r="BL453" s="26">
        <f t="shared" si="334"/>
        <v>-2.0499462215720938</v>
      </c>
      <c r="BM453" s="26">
        <f t="shared" si="335"/>
        <v>-37.835627897939283</v>
      </c>
      <c r="BO453" s="238" t="str">
        <f t="shared" ref="BO453:BO516" si="342">COMPLEX(0,W453)</f>
        <v>3090295.43251395i</v>
      </c>
      <c r="BP453" s="238" t="str">
        <f t="shared" ref="BP453:BP516" si="343">IMDIV(1,IMSUM(1,IMPRODUCT($BO$1,BO453),IMPRODUCT(IMPOWER(BO453,2),$BN$1)))</f>
        <v>0.00735574897761096-0.098228298111426i</v>
      </c>
      <c r="BQ453" s="238">
        <f t="shared" ref="BQ453:BQ516" si="344">20*LOG(IMABS(BP453))</f>
        <v>-20.130981941873412</v>
      </c>
      <c r="BR453" s="238">
        <f t="shared" ref="BR453:BR516" si="345">IMARGUMENT(BP453)*180/PI()</f>
        <v>-85.717443622480019</v>
      </c>
    </row>
    <row r="454" spans="22:70" x14ac:dyDescent="0.3">
      <c r="V454" s="24">
        <v>5.5000000000000497</v>
      </c>
      <c r="W454" s="32">
        <f t="shared" si="303"/>
        <v>3162277.660168747</v>
      </c>
      <c r="X454" s="25">
        <f t="shared" si="336"/>
        <v>31.048525809863797</v>
      </c>
      <c r="Y454" s="26">
        <f t="shared" si="304"/>
        <v>-70.733057278707122</v>
      </c>
      <c r="Z454" s="26">
        <f t="shared" si="305"/>
        <v>-89.983347870693791</v>
      </c>
      <c r="AA454" s="26">
        <f t="shared" si="306"/>
        <v>22.458821650742475</v>
      </c>
      <c r="AB454" s="26">
        <f t="shared" si="307"/>
        <v>-85.678909901134361</v>
      </c>
      <c r="AC454" s="26">
        <f t="shared" si="308"/>
        <v>0.75939306477039548</v>
      </c>
      <c r="AD454" s="26">
        <f t="shared" si="309"/>
        <v>23.611191258810933</v>
      </c>
      <c r="AE454" s="26">
        <f t="shared" si="310"/>
        <v>-16.466316753330453</v>
      </c>
      <c r="AF454" s="26">
        <f t="shared" si="311"/>
        <v>-152.05106651301719</v>
      </c>
      <c r="AG454" s="26">
        <f t="shared" si="329"/>
        <v>63.934760580666506</v>
      </c>
      <c r="AH454" s="26">
        <f t="shared" si="312"/>
        <v>-139.98631868901387</v>
      </c>
      <c r="AI454" s="26">
        <f t="shared" si="313"/>
        <v>-89.999994261390171</v>
      </c>
      <c r="AJ454" s="26">
        <f t="shared" si="314"/>
        <v>71.984197555463126</v>
      </c>
      <c r="AK454" s="26">
        <f t="shared" si="315"/>
        <v>89.985581743105328</v>
      </c>
      <c r="AL454" s="27">
        <f t="shared" si="316"/>
        <v>-25.974584265699818</v>
      </c>
      <c r="AM454" s="26">
        <f t="shared" si="317"/>
        <v>-87.118779657913024</v>
      </c>
      <c r="AN454" s="26">
        <f t="shared" si="330"/>
        <v>-5.4910546255370178</v>
      </c>
      <c r="AO454" s="26">
        <f t="shared" si="331"/>
        <v>-57.897775391062368</v>
      </c>
      <c r="AP454" s="26">
        <f t="shared" si="337"/>
        <v>-35.532999444121074</v>
      </c>
      <c r="AQ454" s="26">
        <f t="shared" si="338"/>
        <v>-145.03096756726023</v>
      </c>
      <c r="AR454" s="25">
        <f t="shared" si="332"/>
        <v>18.562359853877492</v>
      </c>
      <c r="AS454" s="25">
        <f t="shared" si="333"/>
        <v>-26.946600306339011</v>
      </c>
      <c r="AT454" s="56">
        <f t="shared" si="339"/>
        <v>-51.999316197451527</v>
      </c>
      <c r="AU454" s="57">
        <f t="shared" si="318"/>
        <v>-297.08203408027742</v>
      </c>
      <c r="AV454" s="26">
        <f t="shared" si="319"/>
        <v>4.3429231044264538E-5</v>
      </c>
      <c r="AW454" s="26">
        <f t="shared" si="320"/>
        <v>0.18118455962925281</v>
      </c>
      <c r="AX454" s="27">
        <f t="shared" si="321"/>
        <v>-4.3429231044003767E-5</v>
      </c>
      <c r="AY454" s="26">
        <f t="shared" si="322"/>
        <v>-0.18118455962925281</v>
      </c>
      <c r="AZ454" s="28">
        <f t="shared" si="323"/>
        <v>2.6077095127349792E-16</v>
      </c>
      <c r="BA454" s="29">
        <f t="shared" si="324"/>
        <v>0</v>
      </c>
      <c r="BB454" s="5">
        <f t="shared" si="340"/>
        <v>-74.454799924617731</v>
      </c>
      <c r="BC454" s="5">
        <f t="shared" si="341"/>
        <v>-421.43585390882049</v>
      </c>
      <c r="BD454" s="5">
        <f t="shared" si="325"/>
        <v>-241.43585390882049</v>
      </c>
      <c r="BE454" s="31"/>
      <c r="BF454" s="40">
        <f t="shared" si="326"/>
        <v>-74</v>
      </c>
      <c r="BG454" s="40">
        <f t="shared" si="327"/>
        <v>-421</v>
      </c>
      <c r="BH454" s="40">
        <f t="shared" si="328"/>
        <v>-241</v>
      </c>
      <c r="BL454" s="26">
        <f t="shared" si="334"/>
        <v>-2.126282514069759</v>
      </c>
      <c r="BM454" s="26">
        <f t="shared" si="335"/>
        <v>-38.476520700846692</v>
      </c>
      <c r="BO454" s="238" t="str">
        <f t="shared" si="342"/>
        <v>3162277.66016875i</v>
      </c>
      <c r="BP454" s="238" t="str">
        <f t="shared" si="343"/>
        <v>0.00692188387289254-0.096031716682442i</v>
      </c>
      <c r="BQ454" s="238">
        <f t="shared" si="344"/>
        <v>-20.329201213096447</v>
      </c>
      <c r="BR454" s="238">
        <f t="shared" si="345"/>
        <v>-85.877299127696332</v>
      </c>
    </row>
    <row r="455" spans="22:70" x14ac:dyDescent="0.3">
      <c r="V455" s="24">
        <v>5.5100000000000504</v>
      </c>
      <c r="W455" s="32">
        <f t="shared" si="303"/>
        <v>3235936.5692966641</v>
      </c>
      <c r="X455" s="25">
        <f t="shared" si="336"/>
        <v>31.048525809863797</v>
      </c>
      <c r="Y455" s="26">
        <f t="shared" si="304"/>
        <v>-70.933057262196542</v>
      </c>
      <c r="Z455" s="26">
        <f t="shared" si="305"/>
        <v>-89.983726919413186</v>
      </c>
      <c r="AA455" s="26">
        <f t="shared" si="306"/>
        <v>22.657711858474407</v>
      </c>
      <c r="AB455" s="26">
        <f t="shared" si="307"/>
        <v>-85.776909947168519</v>
      </c>
      <c r="AC455" s="26">
        <f t="shared" si="308"/>
        <v>0.79210434733598101</v>
      </c>
      <c r="AD455" s="26">
        <f t="shared" si="309"/>
        <v>24.099147462289704</v>
      </c>
      <c r="AE455" s="26">
        <f t="shared" si="310"/>
        <v>-16.434715246522355</v>
      </c>
      <c r="AF455" s="26">
        <f t="shared" si="311"/>
        <v>-151.66148940429201</v>
      </c>
      <c r="AG455" s="26">
        <f t="shared" si="329"/>
        <v>63.934760580666506</v>
      </c>
      <c r="AH455" s="26">
        <f t="shared" si="312"/>
        <v>-140.18631868901389</v>
      </c>
      <c r="AI455" s="26">
        <f t="shared" si="313"/>
        <v>-89.999994392016873</v>
      </c>
      <c r="AJ455" s="26">
        <f t="shared" si="314"/>
        <v>72.18419754308519</v>
      </c>
      <c r="AK455" s="26">
        <f t="shared" si="315"/>
        <v>89.98590994268784</v>
      </c>
      <c r="AL455" s="27">
        <f t="shared" si="316"/>
        <v>-26.174090370688692</v>
      </c>
      <c r="AM455" s="26">
        <f t="shared" si="317"/>
        <v>-87.184257468043413</v>
      </c>
      <c r="AN455" s="26">
        <f t="shared" si="330"/>
        <v>-5.6354977528477477</v>
      </c>
      <c r="AO455" s="26">
        <f t="shared" si="331"/>
        <v>-58.488678219116835</v>
      </c>
      <c r="AP455" s="26">
        <f t="shared" si="337"/>
        <v>-35.876948688798635</v>
      </c>
      <c r="AQ455" s="26">
        <f t="shared" si="338"/>
        <v>-145.68702013648928</v>
      </c>
      <c r="AR455" s="25">
        <f t="shared" si="332"/>
        <v>18.562359853877492</v>
      </c>
      <c r="AS455" s="25">
        <f t="shared" si="333"/>
        <v>-26.946600306339011</v>
      </c>
      <c r="AT455" s="56">
        <f t="shared" si="339"/>
        <v>-52.311663935320993</v>
      </c>
      <c r="AU455" s="57">
        <f t="shared" si="318"/>
        <v>-297.34850954078127</v>
      </c>
      <c r="AV455" s="26">
        <f t="shared" si="319"/>
        <v>4.5475976930357405E-5</v>
      </c>
      <c r="AW455" s="26">
        <f t="shared" si="320"/>
        <v>0.18540486105213888</v>
      </c>
      <c r="AX455" s="27">
        <f t="shared" si="321"/>
        <v>-4.5475976930699152E-5</v>
      </c>
      <c r="AY455" s="26">
        <f t="shared" si="322"/>
        <v>-0.18540486105213888</v>
      </c>
      <c r="AZ455" s="28">
        <f t="shared" si="323"/>
        <v>-3.4174730103100903E-16</v>
      </c>
      <c r="BA455" s="29">
        <f t="shared" si="324"/>
        <v>0</v>
      </c>
      <c r="BB455" s="5">
        <f t="shared" si="340"/>
        <v>-75.043978481420709</v>
      </c>
      <c r="BC455" s="5">
        <f t="shared" si="341"/>
        <v>-422.50430243170314</v>
      </c>
      <c r="BD455" s="5">
        <f t="shared" si="325"/>
        <v>-242.50430243170314</v>
      </c>
      <c r="BE455" s="31"/>
      <c r="BF455" s="40">
        <f t="shared" si="326"/>
        <v>-75</v>
      </c>
      <c r="BG455" s="40">
        <f t="shared" si="327"/>
        <v>-423</v>
      </c>
      <c r="BH455" s="40">
        <f t="shared" si="328"/>
        <v>-243</v>
      </c>
      <c r="BL455" s="26">
        <f t="shared" si="334"/>
        <v>-2.2048038817764342</v>
      </c>
      <c r="BM455" s="26">
        <f t="shared" si="335"/>
        <v>-39.120753165297415</v>
      </c>
      <c r="BO455" s="238" t="str">
        <f t="shared" si="342"/>
        <v>3235936.56929666i</v>
      </c>
      <c r="BP455" s="238" t="str">
        <f t="shared" si="343"/>
        <v>0.00650719752630334-0.0938823057530442i</v>
      </c>
      <c r="BQ455" s="238">
        <f t="shared" si="344"/>
        <v>-20.527510664323273</v>
      </c>
      <c r="BR455" s="238">
        <f t="shared" si="345"/>
        <v>-86.035039725624472</v>
      </c>
    </row>
    <row r="456" spans="22:70" x14ac:dyDescent="0.3">
      <c r="V456" s="24">
        <v>5.5200000000000502</v>
      </c>
      <c r="W456" s="30">
        <f t="shared" si="303"/>
        <v>3311311.2148262952</v>
      </c>
      <c r="X456" s="25">
        <f t="shared" si="336"/>
        <v>31.048525809863797</v>
      </c>
      <c r="Y456" s="26">
        <f t="shared" si="304"/>
        <v>-71.133057246429033</v>
      </c>
      <c r="Z456" s="26">
        <f t="shared" si="305"/>
        <v>-89.984097339931694</v>
      </c>
      <c r="AA456" s="26">
        <f t="shared" si="306"/>
        <v>22.85665175028398</v>
      </c>
      <c r="AB456" s="26">
        <f t="shared" si="307"/>
        <v>-85.872703165708359</v>
      </c>
      <c r="AC456" s="26">
        <f t="shared" si="308"/>
        <v>0.82609522532773383</v>
      </c>
      <c r="AD456" s="26">
        <f t="shared" si="309"/>
        <v>24.594650018470173</v>
      </c>
      <c r="AE456" s="26">
        <f t="shared" si="310"/>
        <v>-16.401784460953522</v>
      </c>
      <c r="AF456" s="26">
        <f t="shared" si="311"/>
        <v>-151.26215048716989</v>
      </c>
      <c r="AG456" s="26">
        <f t="shared" si="329"/>
        <v>63.934760580666506</v>
      </c>
      <c r="AH456" s="26">
        <f t="shared" si="312"/>
        <v>-140.38631868901388</v>
      </c>
      <c r="AI456" s="26">
        <f t="shared" si="313"/>
        <v>-89.999994519670153</v>
      </c>
      <c r="AJ456" s="26">
        <f t="shared" si="314"/>
        <v>72.38419753126432</v>
      </c>
      <c r="AK456" s="26">
        <f t="shared" si="315"/>
        <v>89.98623067153666</v>
      </c>
      <c r="AL456" s="27">
        <f t="shared" si="316"/>
        <v>-26.373618652176539</v>
      </c>
      <c r="AM456" s="26">
        <f t="shared" si="317"/>
        <v>-87.248251934518379</v>
      </c>
      <c r="AN456" s="26">
        <f t="shared" si="330"/>
        <v>-5.7817695596347747</v>
      </c>
      <c r="AO456" s="26">
        <f t="shared" si="331"/>
        <v>-59.073441592317877</v>
      </c>
      <c r="AP456" s="26">
        <f t="shared" si="337"/>
        <v>-36.222748788894364</v>
      </c>
      <c r="AQ456" s="26">
        <f t="shared" si="338"/>
        <v>-146.33545737496974</v>
      </c>
      <c r="AR456" s="25">
        <f t="shared" si="332"/>
        <v>18.562359853877492</v>
      </c>
      <c r="AS456" s="25">
        <f t="shared" si="333"/>
        <v>-26.946600306339011</v>
      </c>
      <c r="AT456" s="56">
        <f t="shared" si="339"/>
        <v>-52.624533249847886</v>
      </c>
      <c r="AU456" s="57">
        <f t="shared" si="318"/>
        <v>-297.59760786213963</v>
      </c>
      <c r="AV456" s="26">
        <f t="shared" si="319"/>
        <v>4.761918194520362E-5</v>
      </c>
      <c r="AW456" s="26">
        <f t="shared" si="320"/>
        <v>0.18972346384044037</v>
      </c>
      <c r="AX456" s="27">
        <f t="shared" si="321"/>
        <v>-4.7619181945121234E-5</v>
      </c>
      <c r="AY456" s="26">
        <f t="shared" si="322"/>
        <v>-0.18972346384044037</v>
      </c>
      <c r="AZ456" s="28">
        <f t="shared" si="323"/>
        <v>8.2385812581742268E-17</v>
      </c>
      <c r="BA456" s="29">
        <f t="shared" si="324"/>
        <v>0</v>
      </c>
      <c r="BB456" s="5">
        <f t="shared" si="340"/>
        <v>-75.635972102727919</v>
      </c>
      <c r="BC456" s="5">
        <f t="shared" si="341"/>
        <v>-423.5563673836383</v>
      </c>
      <c r="BD456" s="5">
        <f t="shared" si="325"/>
        <v>-243.5563673836383</v>
      </c>
      <c r="BE456" s="41"/>
      <c r="BF456" s="40">
        <f t="shared" si="326"/>
        <v>-76</v>
      </c>
      <c r="BG456" s="40">
        <f t="shared" si="327"/>
        <v>-424</v>
      </c>
      <c r="BH456" s="40">
        <f t="shared" si="328"/>
        <v>-244</v>
      </c>
      <c r="BL456" s="26">
        <f t="shared" si="334"/>
        <v>-2.2855320396002101</v>
      </c>
      <c r="BM456" s="26">
        <f t="shared" si="335"/>
        <v>-39.768015322313147</v>
      </c>
      <c r="BO456" s="238" t="str">
        <f t="shared" si="342"/>
        <v>3311311.2148263i</v>
      </c>
      <c r="BP456" s="238" t="str">
        <f t="shared" si="343"/>
        <v>0.00611085779877478-0.091779171393406i</v>
      </c>
      <c r="BQ456" s="238">
        <f t="shared" si="344"/>
        <v>-20.725906813279824</v>
      </c>
      <c r="BR456" s="238">
        <f t="shared" si="345"/>
        <v>-86.190744199185517</v>
      </c>
    </row>
    <row r="457" spans="22:70" x14ac:dyDescent="0.3">
      <c r="V457" s="24">
        <v>5.53000000000005</v>
      </c>
      <c r="W457" s="32">
        <f t="shared" si="303"/>
        <v>3388441.5613924181</v>
      </c>
      <c r="X457" s="25">
        <f t="shared" si="336"/>
        <v>31.048525809863797</v>
      </c>
      <c r="Y457" s="26">
        <f t="shared" si="304"/>
        <v>-71.3330572313712</v>
      </c>
      <c r="Z457" s="26">
        <f t="shared" si="305"/>
        <v>-89.984459328651084</v>
      </c>
      <c r="AA457" s="26">
        <f t="shared" si="306"/>
        <v>23.055639113201117</v>
      </c>
      <c r="AB457" s="26">
        <f t="shared" si="307"/>
        <v>-85.966338204239818</v>
      </c>
      <c r="AC457" s="26">
        <f t="shared" si="308"/>
        <v>0.8614051875514841</v>
      </c>
      <c r="AD457" s="26">
        <f t="shared" si="309"/>
        <v>25.097665118828072</v>
      </c>
      <c r="AE457" s="26">
        <f t="shared" si="310"/>
        <v>-16.367487120754802</v>
      </c>
      <c r="AF457" s="26">
        <f t="shared" si="311"/>
        <v>-150.85313241406283</v>
      </c>
      <c r="AG457" s="26">
        <f t="shared" si="329"/>
        <v>63.934760580666506</v>
      </c>
      <c r="AH457" s="26">
        <f t="shared" si="312"/>
        <v>-140.58631868901389</v>
      </c>
      <c r="AI457" s="26">
        <f t="shared" si="313"/>
        <v>-89.999994644417697</v>
      </c>
      <c r="AJ457" s="26">
        <f t="shared" si="314"/>
        <v>72.58419751997549</v>
      </c>
      <c r="AK457" s="26">
        <f t="shared" si="315"/>
        <v>89.986544099706393</v>
      </c>
      <c r="AL457" s="27">
        <f t="shared" si="316"/>
        <v>-26.573168116660128</v>
      </c>
      <c r="AM457" s="26">
        <f t="shared" si="317"/>
        <v>-87.310796349024841</v>
      </c>
      <c r="AN457" s="26">
        <f t="shared" si="330"/>
        <v>-5.9298314988376353</v>
      </c>
      <c r="AO457" s="26">
        <f t="shared" si="331"/>
        <v>-59.651888246439327</v>
      </c>
      <c r="AP457" s="26">
        <f t="shared" si="337"/>
        <v>-36.570360203869662</v>
      </c>
      <c r="AQ457" s="26">
        <f t="shared" si="338"/>
        <v>-146.97613514017547</v>
      </c>
      <c r="AR457" s="25">
        <f t="shared" si="332"/>
        <v>18.562359853877492</v>
      </c>
      <c r="AS457" s="25">
        <f t="shared" si="333"/>
        <v>-26.946600306339011</v>
      </c>
      <c r="AT457" s="56">
        <f t="shared" si="339"/>
        <v>-52.937847324624464</v>
      </c>
      <c r="AU457" s="57">
        <f t="shared" si="318"/>
        <v>-297.8292675542383</v>
      </c>
      <c r="AV457" s="26">
        <f t="shared" si="319"/>
        <v>4.9863391965987682E-5</v>
      </c>
      <c r="AW457" s="26">
        <f t="shared" si="320"/>
        <v>0.19414265757812804</v>
      </c>
      <c r="AX457" s="27">
        <f t="shared" si="321"/>
        <v>-4.9863391965620883E-5</v>
      </c>
      <c r="AY457" s="26">
        <f t="shared" si="322"/>
        <v>-0.19414265757812804</v>
      </c>
      <c r="AZ457" s="28">
        <f t="shared" si="323"/>
        <v>3.6679914747900222E-16</v>
      </c>
      <c r="BA457" s="29">
        <f t="shared" si="324"/>
        <v>0</v>
      </c>
      <c r="BB457" s="5">
        <f t="shared" si="340"/>
        <v>-76.230720332066909</v>
      </c>
      <c r="BC457" s="5">
        <f t="shared" si="341"/>
        <v>-424.5917476902921</v>
      </c>
      <c r="BD457" s="5">
        <f t="shared" si="325"/>
        <v>-244.5917476902921</v>
      </c>
      <c r="BE457" s="31"/>
      <c r="BF457" s="40">
        <f t="shared" si="326"/>
        <v>-76</v>
      </c>
      <c r="BG457" s="40">
        <f t="shared" si="327"/>
        <v>-425</v>
      </c>
      <c r="BH457" s="40">
        <f t="shared" si="328"/>
        <v>-245</v>
      </c>
      <c r="BL457" s="26">
        <f t="shared" si="334"/>
        <v>-2.3684866549540509</v>
      </c>
      <c r="BM457" s="26">
        <f t="shared" si="335"/>
        <v>-40.417989577627644</v>
      </c>
      <c r="BO457" s="238" t="str">
        <f t="shared" si="342"/>
        <v>3388441.56139242i</v>
      </c>
      <c r="BP457" s="238" t="str">
        <f t="shared" si="343"/>
        <v>0.00573206736108483-0.0897214282816986i</v>
      </c>
      <c r="BQ457" s="238">
        <f t="shared" si="344"/>
        <v>-20.924386352488401</v>
      </c>
      <c r="BR457" s="238">
        <f t="shared" si="345"/>
        <v>-86.344490558426159</v>
      </c>
    </row>
    <row r="458" spans="22:70" x14ac:dyDescent="0.3">
      <c r="V458" s="24">
        <v>5.5400000000000498</v>
      </c>
      <c r="W458" s="32">
        <f t="shared" si="303"/>
        <v>3467368.5045257183</v>
      </c>
      <c r="X458" s="25">
        <f t="shared" si="336"/>
        <v>31.048525809863797</v>
      </c>
      <c r="Y458" s="26">
        <f t="shared" si="304"/>
        <v>-71.533057216991068</v>
      </c>
      <c r="Z458" s="26">
        <f t="shared" si="305"/>
        <v>-89.984813077502452</v>
      </c>
      <c r="AA458" s="26">
        <f t="shared" si="306"/>
        <v>23.25467183183115</v>
      </c>
      <c r="AB458" s="26">
        <f t="shared" si="307"/>
        <v>-86.057862707578849</v>
      </c>
      <c r="AC458" s="26">
        <f t="shared" si="308"/>
        <v>0.89807411562205819</v>
      </c>
      <c r="AD458" s="26">
        <f t="shared" si="309"/>
        <v>25.608149248598089</v>
      </c>
      <c r="AE458" s="26">
        <f t="shared" si="310"/>
        <v>-16.331785459674062</v>
      </c>
      <c r="AF458" s="26">
        <f t="shared" si="311"/>
        <v>-150.43452653648322</v>
      </c>
      <c r="AG458" s="26">
        <f t="shared" si="329"/>
        <v>63.934760580666506</v>
      </c>
      <c r="AH458" s="26">
        <f t="shared" si="312"/>
        <v>-140.78631868901388</v>
      </c>
      <c r="AI458" s="26">
        <f t="shared" si="313"/>
        <v>-89.999994766325628</v>
      </c>
      <c r="AJ458" s="26">
        <f t="shared" si="314"/>
        <v>72.784197509194755</v>
      </c>
      <c r="AK458" s="26">
        <f t="shared" si="315"/>
        <v>89.986850393380735</v>
      </c>
      <c r="AL458" s="27">
        <f t="shared" si="316"/>
        <v>-26.772737814947458</v>
      </c>
      <c r="AM458" s="26">
        <f t="shared" si="317"/>
        <v>-87.371923276875094</v>
      </c>
      <c r="AN458" s="26">
        <f t="shared" si="330"/>
        <v>-6.0796443920056902</v>
      </c>
      <c r="AO458" s="26">
        <f t="shared" si="331"/>
        <v>-60.223853184938761</v>
      </c>
      <c r="AP458" s="26">
        <f t="shared" si="337"/>
        <v>-36.919742806105774</v>
      </c>
      <c r="AQ458" s="26">
        <f t="shared" si="338"/>
        <v>-147.60892083475875</v>
      </c>
      <c r="AR458" s="25">
        <f t="shared" si="332"/>
        <v>18.562359853877492</v>
      </c>
      <c r="AS458" s="25">
        <f t="shared" si="333"/>
        <v>-26.946600306339011</v>
      </c>
      <c r="AT458" s="56">
        <f t="shared" si="339"/>
        <v>-53.251528265779839</v>
      </c>
      <c r="AU458" s="57">
        <f t="shared" si="318"/>
        <v>-298.043447371242</v>
      </c>
      <c r="AV458" s="26">
        <f t="shared" si="319"/>
        <v>5.221336710319233E-5</v>
      </c>
      <c r="AW458" s="26">
        <f t="shared" si="320"/>
        <v>0.19866478516977862</v>
      </c>
      <c r="AX458" s="27">
        <f t="shared" si="321"/>
        <v>-5.2213367103373148E-5</v>
      </c>
      <c r="AY458" s="26">
        <f t="shared" si="322"/>
        <v>-0.19866478516977862</v>
      </c>
      <c r="AZ458" s="28">
        <f t="shared" si="323"/>
        <v>-1.8081781731627E-16</v>
      </c>
      <c r="BA458" s="29">
        <f t="shared" si="324"/>
        <v>0</v>
      </c>
      <c r="BB458" s="5">
        <f t="shared" si="340"/>
        <v>-76.82815967789135</v>
      </c>
      <c r="BC458" s="5">
        <f t="shared" si="341"/>
        <v>-425.61015486985849</v>
      </c>
      <c r="BD458" s="5">
        <f t="shared" si="325"/>
        <v>-245.61015486985849</v>
      </c>
      <c r="BE458" s="31"/>
      <c r="BF458" s="40">
        <f t="shared" si="326"/>
        <v>-77</v>
      </c>
      <c r="BG458" s="40">
        <f t="shared" si="327"/>
        <v>-426</v>
      </c>
      <c r="BH458" s="40">
        <f t="shared" si="328"/>
        <v>-246</v>
      </c>
      <c r="BL458" s="26">
        <f t="shared" si="334"/>
        <v>-2.4536852690809088</v>
      </c>
      <c r="BM458" s="26">
        <f t="shared" si="335"/>
        <v>-41.070351437462016</v>
      </c>
      <c r="BO458" s="238" t="str">
        <f t="shared" si="342"/>
        <v>3467368.50452572i</v>
      </c>
      <c r="BP458" s="238" t="str">
        <f t="shared" si="343"/>
        <v>0.00537006235485715-0.0877082002477114i</v>
      </c>
      <c r="BQ458" s="238">
        <f t="shared" si="344"/>
        <v>-21.1229461430306</v>
      </c>
      <c r="BR458" s="238">
        <f t="shared" si="345"/>
        <v>-86.496356061154472</v>
      </c>
    </row>
    <row r="459" spans="22:70" x14ac:dyDescent="0.3">
      <c r="V459" s="24">
        <v>5.5500000000000496</v>
      </c>
      <c r="W459" s="30">
        <f t="shared" si="303"/>
        <v>3548133.8923361655</v>
      </c>
      <c r="X459" s="25">
        <f t="shared" si="336"/>
        <v>31.048525809863797</v>
      </c>
      <c r="Y459" s="26">
        <f t="shared" si="304"/>
        <v>-71.733057203258156</v>
      </c>
      <c r="Z459" s="26">
        <f t="shared" si="305"/>
        <v>-89.985158774047974</v>
      </c>
      <c r="AA459" s="26">
        <f t="shared" si="306"/>
        <v>23.453747884139485</v>
      </c>
      <c r="AB459" s="26">
        <f t="shared" si="307"/>
        <v>-86.147323333834933</v>
      </c>
      <c r="AC459" s="26">
        <f t="shared" si="308"/>
        <v>0.93614222097777466</v>
      </c>
      <c r="AD459" s="26">
        <f t="shared" si="309"/>
        <v>26.12604883180056</v>
      </c>
      <c r="AE459" s="26">
        <f t="shared" si="310"/>
        <v>-16.294641288277099</v>
      </c>
      <c r="AF459" s="26">
        <f t="shared" si="311"/>
        <v>-150.00643327608236</v>
      </c>
      <c r="AG459" s="26">
        <f t="shared" si="329"/>
        <v>63.934760580666506</v>
      </c>
      <c r="AH459" s="26">
        <f t="shared" si="312"/>
        <v>-140.98631868901387</v>
      </c>
      <c r="AI459" s="26">
        <f t="shared" si="313"/>
        <v>-89.999994885458619</v>
      </c>
      <c r="AJ459" s="26">
        <f t="shared" si="314"/>
        <v>72.984197498899221</v>
      </c>
      <c r="AK459" s="26">
        <f t="shared" si="315"/>
        <v>89.98714971496058</v>
      </c>
      <c r="AL459" s="27">
        <f t="shared" si="316"/>
        <v>-26.972326840198843</v>
      </c>
      <c r="AM459" s="26">
        <f t="shared" si="317"/>
        <v>-87.431664571459777</v>
      </c>
      <c r="AN459" s="26">
        <f t="shared" si="330"/>
        <v>-6.2311685378275419</v>
      </c>
      <c r="AO459" s="26">
        <f t="shared" si="331"/>
        <v>-60.789183649011058</v>
      </c>
      <c r="AP459" s="26">
        <f t="shared" si="337"/>
        <v>-37.270855987474526</v>
      </c>
      <c r="AQ459" s="26">
        <f t="shared" si="338"/>
        <v>-148.23369339096888</v>
      </c>
      <c r="AR459" s="25">
        <f t="shared" si="332"/>
        <v>18.562359853877492</v>
      </c>
      <c r="AS459" s="25">
        <f t="shared" si="333"/>
        <v>-26.946600306339011</v>
      </c>
      <c r="AT459" s="56">
        <f t="shared" si="339"/>
        <v>-53.565497275751625</v>
      </c>
      <c r="AU459" s="57">
        <f t="shared" si="318"/>
        <v>-298.24012666705124</v>
      </c>
      <c r="AV459" s="26">
        <f t="shared" si="319"/>
        <v>5.4674091794270981E-5</v>
      </c>
      <c r="AW459" s="26">
        <f t="shared" si="320"/>
        <v>0.20329224408181115</v>
      </c>
      <c r="AX459" s="27">
        <f t="shared" si="321"/>
        <v>-5.4674091794007398E-5</v>
      </c>
      <c r="AY459" s="26">
        <f t="shared" si="322"/>
        <v>-0.20329224408181115</v>
      </c>
      <c r="AZ459" s="28">
        <f t="shared" si="323"/>
        <v>2.635831006583822E-16</v>
      </c>
      <c r="BA459" s="29">
        <f t="shared" si="324"/>
        <v>0</v>
      </c>
      <c r="BB459" s="5">
        <f t="shared" si="340"/>
        <v>-77.428223710337207</v>
      </c>
      <c r="BC459" s="5">
        <f t="shared" si="341"/>
        <v>-426.61131417776033</v>
      </c>
      <c r="BD459" s="5">
        <f t="shared" si="325"/>
        <v>-246.61131417776033</v>
      </c>
      <c r="BE459" s="41"/>
      <c r="BF459" s="40">
        <f t="shared" si="326"/>
        <v>-77</v>
      </c>
      <c r="BG459" s="40">
        <f t="shared" si="327"/>
        <v>-427</v>
      </c>
      <c r="BH459" s="40">
        <f t="shared" si="328"/>
        <v>-247</v>
      </c>
      <c r="BL459" s="26">
        <f t="shared" si="334"/>
        <v>-2.5411432259845874</v>
      </c>
      <c r="BM459" s="26">
        <f t="shared" si="335"/>
        <v>-41.724770276270782</v>
      </c>
      <c r="BO459" s="238" t="str">
        <f t="shared" si="342"/>
        <v>3548133.89233617i</v>
      </c>
      <c r="BP459" s="238" t="str">
        <f t="shared" si="343"/>
        <v>0.0050241110947036-0.0857386207590326i</v>
      </c>
      <c r="BQ459" s="238">
        <f t="shared" si="344"/>
        <v>-21.321583208600998</v>
      </c>
      <c r="BR459" s="238">
        <f t="shared" si="345"/>
        <v>-86.646417234438346</v>
      </c>
    </row>
    <row r="460" spans="22:70" x14ac:dyDescent="0.3">
      <c r="V460" s="24">
        <v>5.5600000000000502</v>
      </c>
      <c r="W460" s="32">
        <f t="shared" si="303"/>
        <v>3630780.5477014398</v>
      </c>
      <c r="X460" s="25">
        <f t="shared" si="336"/>
        <v>31.048525809863797</v>
      </c>
      <c r="Y460" s="26">
        <f t="shared" si="304"/>
        <v>-71.933057190143344</v>
      </c>
      <c r="Z460" s="26">
        <f t="shared" si="305"/>
        <v>-89.985496601580465</v>
      </c>
      <c r="AA460" s="26">
        <f t="shared" si="306"/>
        <v>23.652865337410645</v>
      </c>
      <c r="AB460" s="26">
        <f t="shared" si="307"/>
        <v>-86.234765770455809</v>
      </c>
      <c r="AC460" s="26">
        <f t="shared" si="308"/>
        <v>0.97564997692877475</v>
      </c>
      <c r="AD460" s="26">
        <f t="shared" si="309"/>
        <v>26.651299891807714</v>
      </c>
      <c r="AE460" s="26">
        <f t="shared" si="310"/>
        <v>-16.256016065940127</v>
      </c>
      <c r="AF460" s="26">
        <f t="shared" si="311"/>
        <v>-149.56896248022855</v>
      </c>
      <c r="AG460" s="26">
        <f t="shared" si="329"/>
        <v>63.934760580666506</v>
      </c>
      <c r="AH460" s="26">
        <f t="shared" si="312"/>
        <v>-141.18631868901389</v>
      </c>
      <c r="AI460" s="26">
        <f t="shared" si="313"/>
        <v>-89.999995001879796</v>
      </c>
      <c r="AJ460" s="26">
        <f t="shared" si="314"/>
        <v>73.184197489067088</v>
      </c>
      <c r="AK460" s="26">
        <f t="shared" si="315"/>
        <v>89.987442223150111</v>
      </c>
      <c r="AL460" s="27">
        <f t="shared" si="316"/>
        <v>-27.171934326053005</v>
      </c>
      <c r="AM460" s="26">
        <f t="shared" si="317"/>
        <v>-87.490051388509002</v>
      </c>
      <c r="AN460" s="26">
        <f t="shared" si="330"/>
        <v>-6.3843638177891204</v>
      </c>
      <c r="AO460" s="26">
        <f t="shared" si="331"/>
        <v>-61.347739042557812</v>
      </c>
      <c r="AP460" s="26">
        <f t="shared" si="337"/>
        <v>-37.623658763122421</v>
      </c>
      <c r="AQ460" s="26">
        <f t="shared" si="338"/>
        <v>-148.85034320979651</v>
      </c>
      <c r="AR460" s="25">
        <f t="shared" si="332"/>
        <v>18.562359853877492</v>
      </c>
      <c r="AS460" s="25">
        <f t="shared" si="333"/>
        <v>-26.946600306339011</v>
      </c>
      <c r="AT460" s="56">
        <f t="shared" si="339"/>
        <v>-53.879674829062552</v>
      </c>
      <c r="AU460" s="57">
        <f t="shared" si="318"/>
        <v>-298.41930569002506</v>
      </c>
      <c r="AV460" s="26">
        <f t="shared" si="319"/>
        <v>5.7250785373610393E-5</v>
      </c>
      <c r="AW460" s="26">
        <f t="shared" si="320"/>
        <v>0.20802748761257889</v>
      </c>
      <c r="AX460" s="27">
        <f t="shared" si="321"/>
        <v>-5.725078537341727E-5</v>
      </c>
      <c r="AY460" s="26">
        <f t="shared" si="322"/>
        <v>-0.20802748761257889</v>
      </c>
      <c r="AZ460" s="28">
        <f t="shared" si="323"/>
        <v>1.9312351197398048E-16</v>
      </c>
      <c r="BA460" s="29">
        <f t="shared" si="324"/>
        <v>0</v>
      </c>
      <c r="BB460" s="5">
        <f t="shared" si="340"/>
        <v>-78.030843168472941</v>
      </c>
      <c r="BC460" s="5">
        <f t="shared" si="341"/>
        <v>-427.59496572923717</v>
      </c>
      <c r="BD460" s="5">
        <f t="shared" si="325"/>
        <v>-247.59496572923717</v>
      </c>
      <c r="BE460" s="31"/>
      <c r="BF460" s="40">
        <f t="shared" si="326"/>
        <v>-78</v>
      </c>
      <c r="BG460" s="40">
        <f t="shared" si="327"/>
        <v>-428</v>
      </c>
      <c r="BH460" s="40">
        <f t="shared" si="328"/>
        <v>-248</v>
      </c>
      <c r="BL460" s="26">
        <f t="shared" si="334"/>
        <v>-2.6308736095673031</v>
      </c>
      <c r="BM460" s="26">
        <f t="shared" si="335"/>
        <v>-42.380910142316935</v>
      </c>
      <c r="BO460" s="238" t="str">
        <f t="shared" si="342"/>
        <v>3630780.54770144i</v>
      </c>
      <c r="BP460" s="238" t="str">
        <f t="shared" si="343"/>
        <v>0.00469351281124204-0.0838118333536629i</v>
      </c>
      <c r="BQ460" s="238">
        <f t="shared" si="344"/>
        <v>-21.520294729843084</v>
      </c>
      <c r="BR460" s="238">
        <f t="shared" si="345"/>
        <v>-86.794749896895155</v>
      </c>
    </row>
    <row r="461" spans="22:70" x14ac:dyDescent="0.3">
      <c r="V461" s="24">
        <v>5.57000000000005</v>
      </c>
      <c r="W461" s="32">
        <f t="shared" si="303"/>
        <v>3715352.2909721546</v>
      </c>
      <c r="X461" s="25">
        <f t="shared" si="336"/>
        <v>31.048525809863797</v>
      </c>
      <c r="Y461" s="26">
        <f t="shared" si="304"/>
        <v>-72.133057177618753</v>
      </c>
      <c r="Z461" s="26">
        <f t="shared" si="305"/>
        <v>-89.985826739220457</v>
      </c>
      <c r="AA461" s="26">
        <f t="shared" si="306"/>
        <v>23.852022344375175</v>
      </c>
      <c r="AB461" s="26">
        <f t="shared" si="307"/>
        <v>-86.320234750322641</v>
      </c>
      <c r="AC461" s="26">
        <f t="shared" si="308"/>
        <v>1.0166380457558275</v>
      </c>
      <c r="AD461" s="26">
        <f t="shared" si="309"/>
        <v>27.183827730382578</v>
      </c>
      <c r="AE461" s="26">
        <f t="shared" si="310"/>
        <v>-16.215870977623954</v>
      </c>
      <c r="AF461" s="26">
        <f t="shared" si="311"/>
        <v>-149.12223375916051</v>
      </c>
      <c r="AG461" s="26">
        <f t="shared" si="329"/>
        <v>63.934760580666506</v>
      </c>
      <c r="AH461" s="26">
        <f t="shared" si="312"/>
        <v>-141.38631868901388</v>
      </c>
      <c r="AI461" s="26">
        <f t="shared" si="313"/>
        <v>-89.99999511565089</v>
      </c>
      <c r="AJ461" s="26">
        <f t="shared" si="314"/>
        <v>73.384197479677439</v>
      </c>
      <c r="AK461" s="26">
        <f t="shared" si="315"/>
        <v>89.987728073040998</v>
      </c>
      <c r="AL461" s="27">
        <f t="shared" si="316"/>
        <v>-27.371559444834613</v>
      </c>
      <c r="AM461" s="26">
        <f t="shared" si="317"/>
        <v>-87.54711420015694</v>
      </c>
      <c r="AN461" s="26">
        <f t="shared" si="330"/>
        <v>-6.5391897985246921</v>
      </c>
      <c r="AO461" s="26">
        <f t="shared" si="331"/>
        <v>-61.899390814872326</v>
      </c>
      <c r="AP461" s="26">
        <f t="shared" si="337"/>
        <v>-37.978109872029236</v>
      </c>
      <c r="AQ461" s="26">
        <f t="shared" si="338"/>
        <v>-149.45877205763915</v>
      </c>
      <c r="AR461" s="25">
        <f t="shared" si="332"/>
        <v>18.562359853877492</v>
      </c>
      <c r="AS461" s="25">
        <f t="shared" si="333"/>
        <v>-26.946600306339011</v>
      </c>
      <c r="AT461" s="56">
        <f t="shared" si="339"/>
        <v>-54.193980849653187</v>
      </c>
      <c r="AU461" s="57">
        <f t="shared" si="318"/>
        <v>-298.58100581679969</v>
      </c>
      <c r="AV461" s="26">
        <f t="shared" si="319"/>
        <v>5.9948913139990301E-5</v>
      </c>
      <c r="AW461" s="26">
        <f t="shared" si="320"/>
        <v>0.21287302619198564</v>
      </c>
      <c r="AX461" s="27">
        <f t="shared" si="321"/>
        <v>-5.9948913139687686E-5</v>
      </c>
      <c r="AY461" s="26">
        <f t="shared" si="322"/>
        <v>-0.21287302619198564</v>
      </c>
      <c r="AZ461" s="28">
        <f t="shared" si="323"/>
        <v>3.0261437886786036E-16</v>
      </c>
      <c r="BA461" s="29">
        <f t="shared" si="324"/>
        <v>0</v>
      </c>
      <c r="BB461" s="5">
        <f t="shared" si="340"/>
        <v>-78.635946078129066</v>
      </c>
      <c r="BC461" s="5">
        <f t="shared" si="341"/>
        <v>-428.56086559501534</v>
      </c>
      <c r="BD461" s="5">
        <f t="shared" si="325"/>
        <v>-248.56086559501534</v>
      </c>
      <c r="BE461" s="31"/>
      <c r="BF461" s="40">
        <f t="shared" si="326"/>
        <v>-79</v>
      </c>
      <c r="BG461" s="40">
        <f t="shared" si="327"/>
        <v>-429</v>
      </c>
      <c r="BH461" s="40">
        <f t="shared" si="328"/>
        <v>-249</v>
      </c>
      <c r="BL461" s="26">
        <f t="shared" si="334"/>
        <v>-2.7228871895139606</v>
      </c>
      <c r="BM461" s="26">
        <f t="shared" si="335"/>
        <v>-43.03843059650773</v>
      </c>
      <c r="BO461" s="238" t="str">
        <f t="shared" si="342"/>
        <v>3715352.29097215i</v>
      </c>
      <c r="BP461" s="238" t="str">
        <f t="shared" si="343"/>
        <v>0.00437759643460318-0.0819269920226946i</v>
      </c>
      <c r="BQ461" s="238">
        <f t="shared" si="344"/>
        <v>-21.719078038961914</v>
      </c>
      <c r="BR461" s="238">
        <f t="shared" si="345"/>
        <v>-86.941429181707917</v>
      </c>
    </row>
    <row r="462" spans="22:70" x14ac:dyDescent="0.3">
      <c r="V462" s="24">
        <v>5.5800000000000498</v>
      </c>
      <c r="W462" s="30">
        <f t="shared" si="303"/>
        <v>3801893.9632060509</v>
      </c>
      <c r="X462" s="25">
        <f t="shared" si="336"/>
        <v>31.048525809863797</v>
      </c>
      <c r="Y462" s="26">
        <f t="shared" si="304"/>
        <v>-72.333057165657891</v>
      </c>
      <c r="Z462" s="26">
        <f t="shared" si="305"/>
        <v>-89.98614936201119</v>
      </c>
      <c r="AA462" s="26">
        <f t="shared" si="306"/>
        <v>24.051217139498341</v>
      </c>
      <c r="AB462" s="26">
        <f t="shared" si="307"/>
        <v>-86.403774067868568</v>
      </c>
      <c r="AC462" s="26">
        <f t="shared" si="308"/>
        <v>1.0591472009157983</v>
      </c>
      <c r="AD462" s="26">
        <f t="shared" si="309"/>
        <v>27.723546628222042</v>
      </c>
      <c r="AE462" s="26">
        <f t="shared" si="310"/>
        <v>-16.174167015379954</v>
      </c>
      <c r="AF462" s="26">
        <f t="shared" si="311"/>
        <v>-148.66637680165772</v>
      </c>
      <c r="AG462" s="26">
        <f t="shared" si="329"/>
        <v>63.934760580666506</v>
      </c>
      <c r="AH462" s="26">
        <f t="shared" si="312"/>
        <v>-141.58631868901386</v>
      </c>
      <c r="AI462" s="26">
        <f t="shared" si="313"/>
        <v>-89.999995226832255</v>
      </c>
      <c r="AJ462" s="26">
        <f t="shared" si="314"/>
        <v>73.584197470710407</v>
      </c>
      <c r="AK462" s="26">
        <f t="shared" si="315"/>
        <v>89.988007416194549</v>
      </c>
      <c r="AL462" s="27">
        <f t="shared" si="316"/>
        <v>-27.57120140584016</v>
      </c>
      <c r="AM462" s="26">
        <f t="shared" si="317"/>
        <v>-87.602882808806058</v>
      </c>
      <c r="AN462" s="26">
        <f t="shared" si="330"/>
        <v>-6.6956058304781072</v>
      </c>
      <c r="AO462" s="26">
        <f t="shared" si="331"/>
        <v>-62.444022303994068</v>
      </c>
      <c r="AP462" s="26">
        <f t="shared" si="337"/>
        <v>-38.334167873955217</v>
      </c>
      <c r="AQ462" s="26">
        <f t="shared" si="338"/>
        <v>-150.05889292343784</v>
      </c>
      <c r="AR462" s="25">
        <f t="shared" si="332"/>
        <v>18.562359853877492</v>
      </c>
      <c r="AS462" s="25">
        <f t="shared" si="333"/>
        <v>-26.946600306339011</v>
      </c>
      <c r="AT462" s="56">
        <f t="shared" si="339"/>
        <v>-54.508334889335174</v>
      </c>
      <c r="AU462" s="57">
        <f t="shared" si="318"/>
        <v>-298.72526972509559</v>
      </c>
      <c r="AV462" s="26">
        <f t="shared" si="319"/>
        <v>6.2774197954317847E-5</v>
      </c>
      <c r="AW462" s="26">
        <f t="shared" si="320"/>
        <v>0.21783142871131678</v>
      </c>
      <c r="AX462" s="27">
        <f t="shared" si="321"/>
        <v>-6.2774197954186279E-5</v>
      </c>
      <c r="AY462" s="26">
        <f t="shared" si="322"/>
        <v>-0.21783142871131678</v>
      </c>
      <c r="AZ462" s="28">
        <f t="shared" si="323"/>
        <v>1.3156793363111596E-16</v>
      </c>
      <c r="BA462" s="29">
        <f t="shared" si="324"/>
        <v>0</v>
      </c>
      <c r="BB462" s="5">
        <f t="shared" si="340"/>
        <v>-79.243457880334816</v>
      </c>
      <c r="BC462" s="5">
        <f t="shared" si="341"/>
        <v>-429.508786864944</v>
      </c>
      <c r="BD462" s="5">
        <f t="shared" si="325"/>
        <v>-249.508786864944</v>
      </c>
      <c r="BE462" s="41"/>
      <c r="BF462" s="40">
        <f t="shared" si="326"/>
        <v>-79</v>
      </c>
      <c r="BG462" s="40">
        <f t="shared" si="327"/>
        <v>-430</v>
      </c>
      <c r="BH462" s="40">
        <f t="shared" si="328"/>
        <v>-250</v>
      </c>
      <c r="BL462" s="26">
        <f t="shared" si="334"/>
        <v>-2.8171923763941691</v>
      </c>
      <c r="BM462" s="26">
        <f t="shared" si="335"/>
        <v>-43.696987579541876</v>
      </c>
      <c r="BO462" s="238" t="str">
        <f t="shared" si="342"/>
        <v>3801893.96320605i</v>
      </c>
      <c r="BP462" s="238" t="str">
        <f t="shared" si="343"/>
        <v>0.00407571941794491-0.0800832615465125i</v>
      </c>
      <c r="BQ462" s="238">
        <f t="shared" si="344"/>
        <v>-21.917930614605474</v>
      </c>
      <c r="BR462" s="238">
        <f t="shared" si="345"/>
        <v>-87.086529560306531</v>
      </c>
    </row>
    <row r="463" spans="22:70" x14ac:dyDescent="0.3">
      <c r="V463" s="24">
        <v>5.5900000000000496</v>
      </c>
      <c r="W463" s="32">
        <f t="shared" si="303"/>
        <v>3890451.4499432547</v>
      </c>
      <c r="X463" s="25">
        <f t="shared" si="336"/>
        <v>31.048525809863797</v>
      </c>
      <c r="Y463" s="26">
        <f t="shared" si="304"/>
        <v>-72.533057154235351</v>
      </c>
      <c r="Z463" s="26">
        <f t="shared" si="305"/>
        <v>-89.986464641011494</v>
      </c>
      <c r="AA463" s="26">
        <f t="shared" si="306"/>
        <v>24.250448035423915</v>
      </c>
      <c r="AB463" s="26">
        <f t="shared" si="307"/>
        <v>-86.485426595195008</v>
      </c>
      <c r="AC463" s="26">
        <f t="shared" si="308"/>
        <v>1.1032182444522873</v>
      </c>
      <c r="AD463" s="26">
        <f t="shared" si="309"/>
        <v>28.270359570108543</v>
      </c>
      <c r="AE463" s="26">
        <f t="shared" si="310"/>
        <v>-16.130865064495353</v>
      </c>
      <c r="AF463" s="26">
        <f t="shared" si="311"/>
        <v>-148.20153166609794</v>
      </c>
      <c r="AG463" s="26">
        <f t="shared" si="329"/>
        <v>63.934760580666506</v>
      </c>
      <c r="AH463" s="26">
        <f t="shared" si="312"/>
        <v>-141.78631868901385</v>
      </c>
      <c r="AI463" s="26">
        <f t="shared" si="313"/>
        <v>-89.999995335482808</v>
      </c>
      <c r="AJ463" s="26">
        <f t="shared" si="314"/>
        <v>73.784197462146963</v>
      </c>
      <c r="AK463" s="26">
        <f t="shared" si="315"/>
        <v>89.988280400722175</v>
      </c>
      <c r="AL463" s="27">
        <f t="shared" si="316"/>
        <v>-27.770859453698314</v>
      </c>
      <c r="AM463" s="26">
        <f t="shared" si="317"/>
        <v>-87.657386360787626</v>
      </c>
      <c r="AN463" s="26">
        <f t="shared" si="330"/>
        <v>-6.8535711425441548</v>
      </c>
      <c r="AO463" s="26">
        <f t="shared" si="331"/>
        <v>-62.98152854379498</v>
      </c>
      <c r="AP463" s="26">
        <f t="shared" si="337"/>
        <v>-38.691791242442854</v>
      </c>
      <c r="AQ463" s="26">
        <f t="shared" si="338"/>
        <v>-150.65062983934325</v>
      </c>
      <c r="AR463" s="25">
        <f t="shared" si="332"/>
        <v>18.562359853877492</v>
      </c>
      <c r="AS463" s="25">
        <f t="shared" si="333"/>
        <v>-26.946600306339011</v>
      </c>
      <c r="AT463" s="56">
        <f t="shared" si="339"/>
        <v>-54.822656306938207</v>
      </c>
      <c r="AU463" s="57">
        <f t="shared" si="318"/>
        <v>-298.85216150544119</v>
      </c>
      <c r="AV463" s="26">
        <f t="shared" si="319"/>
        <v>6.5732632371484157E-5</v>
      </c>
      <c r="AW463" s="26">
        <f t="shared" si="320"/>
        <v>0.22290532388397152</v>
      </c>
      <c r="AX463" s="27">
        <f t="shared" si="321"/>
        <v>-6.5732632371221522E-5</v>
      </c>
      <c r="AY463" s="26">
        <f t="shared" si="322"/>
        <v>-0.22290532388397152</v>
      </c>
      <c r="AZ463" s="28">
        <f t="shared" si="323"/>
        <v>2.6263442375745738E-16</v>
      </c>
      <c r="BA463" s="29">
        <f t="shared" si="324"/>
        <v>0</v>
      </c>
      <c r="BB463" s="5">
        <f t="shared" si="340"/>
        <v>-79.853301570324135</v>
      </c>
      <c r="BC463" s="5">
        <f t="shared" si="341"/>
        <v>-430.43852067418555</v>
      </c>
      <c r="BD463" s="5">
        <f t="shared" si="325"/>
        <v>-250.43852067418555</v>
      </c>
      <c r="BE463" s="31"/>
      <c r="BF463" s="40">
        <f t="shared" si="326"/>
        <v>-80</v>
      </c>
      <c r="BG463" s="40">
        <f t="shared" si="327"/>
        <v>-430</v>
      </c>
      <c r="BH463" s="40">
        <f t="shared" si="328"/>
        <v>-250</v>
      </c>
      <c r="BL463" s="26">
        <f t="shared" si="334"/>
        <v>-2.9137951863767957</v>
      </c>
      <c r="BM463" s="26">
        <f t="shared" si="335"/>
        <v>-44.356234302087003</v>
      </c>
      <c r="BO463" s="238" t="str">
        <f t="shared" si="342"/>
        <v>3890451.44994325i</v>
      </c>
      <c r="BP463" s="238" t="str">
        <f t="shared" si="343"/>
        <v>0.0037872666004041-0.078279817787757i</v>
      </c>
      <c r="BQ463" s="238">
        <f t="shared" si="344"/>
        <v>-22.116850077009133</v>
      </c>
      <c r="BR463" s="238">
        <f t="shared" si="345"/>
        <v>-87.230124866657391</v>
      </c>
    </row>
    <row r="464" spans="22:70" x14ac:dyDescent="0.3">
      <c r="V464" s="24">
        <v>5.6000000000000503</v>
      </c>
      <c r="W464" s="32">
        <f t="shared" si="303"/>
        <v>3981071.7055354384</v>
      </c>
      <c r="X464" s="25">
        <f t="shared" si="336"/>
        <v>31.048525809863797</v>
      </c>
      <c r="Y464" s="26">
        <f t="shared" si="304"/>
        <v>-72.733057143326931</v>
      </c>
      <c r="Z464" s="26">
        <f t="shared" si="305"/>
        <v>-89.986772743386368</v>
      </c>
      <c r="AA464" s="26">
        <f t="shared" si="306"/>
        <v>24.449713419567619</v>
      </c>
      <c r="AB464" s="26">
        <f t="shared" si="307"/>
        <v>-86.565234298162423</v>
      </c>
      <c r="AC464" s="26">
        <f t="shared" si="308"/>
        <v>1.1488919197555922</v>
      </c>
      <c r="AD464" s="26">
        <f t="shared" si="309"/>
        <v>28.824157997827317</v>
      </c>
      <c r="AE464" s="26">
        <f t="shared" si="310"/>
        <v>-16.085925994139924</v>
      </c>
      <c r="AF464" s="26">
        <f t="shared" si="311"/>
        <v>-147.72784904372148</v>
      </c>
      <c r="AG464" s="26">
        <f t="shared" si="329"/>
        <v>63.934760580666506</v>
      </c>
      <c r="AH464" s="26">
        <f t="shared" si="312"/>
        <v>-141.98631868901387</v>
      </c>
      <c r="AI464" s="26">
        <f t="shared" si="313"/>
        <v>-89.999995441660189</v>
      </c>
      <c r="AJ464" s="26">
        <f t="shared" si="314"/>
        <v>73.984197453968946</v>
      </c>
      <c r="AK464" s="26">
        <f t="shared" si="315"/>
        <v>89.988547171363834</v>
      </c>
      <c r="AL464" s="27">
        <f t="shared" si="316"/>
        <v>-27.970532866802181</v>
      </c>
      <c r="AM464" s="26">
        <f t="shared" si="317"/>
        <v>-87.710653359815922</v>
      </c>
      <c r="AN464" s="26">
        <f t="shared" si="330"/>
        <v>-7.013044932412928</v>
      </c>
      <c r="AO464" s="26">
        <f t="shared" si="331"/>
        <v>-63.511816037935922</v>
      </c>
      <c r="AP464" s="26">
        <f t="shared" si="337"/>
        <v>-39.050938453593531</v>
      </c>
      <c r="AQ464" s="26">
        <f t="shared" si="338"/>
        <v>-151.23391766804821</v>
      </c>
      <c r="AR464" s="25">
        <f t="shared" si="332"/>
        <v>18.562359853877492</v>
      </c>
      <c r="AS464" s="25">
        <f t="shared" si="333"/>
        <v>-26.946600306339011</v>
      </c>
      <c r="AT464" s="56">
        <f t="shared" si="339"/>
        <v>-55.136864447733458</v>
      </c>
      <c r="AU464" s="57">
        <f t="shared" si="318"/>
        <v>-298.96176671176966</v>
      </c>
      <c r="AV464" s="26">
        <f t="shared" si="319"/>
        <v>6.8830491344904735E-5</v>
      </c>
      <c r="AW464" s="26">
        <f t="shared" si="320"/>
        <v>0.22809740163782502</v>
      </c>
      <c r="AX464" s="27">
        <f t="shared" si="321"/>
        <v>-6.8830491344495272E-5</v>
      </c>
      <c r="AY464" s="26">
        <f t="shared" si="322"/>
        <v>-0.22809740163782502</v>
      </c>
      <c r="AZ464" s="28">
        <f t="shared" si="323"/>
        <v>4.0946250296630682E-16</v>
      </c>
      <c r="BA464" s="29">
        <f t="shared" si="324"/>
        <v>0</v>
      </c>
      <c r="BB464" s="5">
        <f t="shared" si="340"/>
        <v>-80.465397847001057</v>
      </c>
      <c r="BC464" s="5">
        <f t="shared" si="341"/>
        <v>-431.34987718631822</v>
      </c>
      <c r="BD464" s="5">
        <f t="shared" si="325"/>
        <v>-251.34987718631822</v>
      </c>
      <c r="BE464" s="31"/>
      <c r="BF464" s="40">
        <f t="shared" si="326"/>
        <v>-80</v>
      </c>
      <c r="BG464" s="40">
        <f t="shared" si="327"/>
        <v>-431</v>
      </c>
      <c r="BH464" s="40">
        <f t="shared" si="328"/>
        <v>-251</v>
      </c>
      <c r="BL464" s="26">
        <f t="shared" si="334"/>
        <v>-3.0126992158703918</v>
      </c>
      <c r="BM464" s="26">
        <f t="shared" si="335"/>
        <v>-45.015822152438581</v>
      </c>
      <c r="BO464" s="238" t="str">
        <f t="shared" si="342"/>
        <v>3981071.70553544i</v>
      </c>
      <c r="BP464" s="238" t="str">
        <f t="shared" si="343"/>
        <v>0.00351164910884234-0.0765158479441093i</v>
      </c>
      <c r="BQ464" s="238">
        <f t="shared" si="344"/>
        <v>-22.315834183397211</v>
      </c>
      <c r="BR464" s="238">
        <f t="shared" si="345"/>
        <v>-87.372288322109981</v>
      </c>
    </row>
    <row r="465" spans="22:70" x14ac:dyDescent="0.3">
      <c r="V465" s="24">
        <v>5.6100000000000501</v>
      </c>
      <c r="W465" s="30">
        <f t="shared" si="303"/>
        <v>4073802.778041604</v>
      </c>
      <c r="X465" s="25">
        <f t="shared" si="336"/>
        <v>31.048525809863797</v>
      </c>
      <c r="Y465" s="26">
        <f t="shared" si="304"/>
        <v>-72.933057132909454</v>
      </c>
      <c r="Z465" s="26">
        <f t="shared" si="305"/>
        <v>-89.987073832495682</v>
      </c>
      <c r="AA465" s="26">
        <f t="shared" si="306"/>
        <v>24.649011750853994</v>
      </c>
      <c r="AB465" s="26">
        <f t="shared" si="307"/>
        <v>-86.643238252434585</v>
      </c>
      <c r="AC465" s="26">
        <f t="shared" si="308"/>
        <v>1.1962088198637837</v>
      </c>
      <c r="AD465" s="26">
        <f t="shared" si="309"/>
        <v>29.384821594024025</v>
      </c>
      <c r="AE465" s="26">
        <f t="shared" si="310"/>
        <v>-16.039310752327879</v>
      </c>
      <c r="AF465" s="26">
        <f t="shared" si="311"/>
        <v>-147.24549049090623</v>
      </c>
      <c r="AG465" s="26">
        <f t="shared" si="329"/>
        <v>63.934760580666506</v>
      </c>
      <c r="AH465" s="26">
        <f t="shared" si="312"/>
        <v>-142.18631868901386</v>
      </c>
      <c r="AI465" s="26">
        <f t="shared" si="313"/>
        <v>-89.999995545420674</v>
      </c>
      <c r="AJ465" s="26">
        <f t="shared" si="314"/>
        <v>74.18419744615899</v>
      </c>
      <c r="AK465" s="26">
        <f t="shared" si="315"/>
        <v>89.988807869564795</v>
      </c>
      <c r="AL465" s="27">
        <f t="shared" si="316"/>
        <v>-28.170220955809995</v>
      </c>
      <c r="AM465" s="26">
        <f t="shared" si="317"/>
        <v>-87.762711680233906</v>
      </c>
      <c r="AN465" s="26">
        <f t="shared" si="330"/>
        <v>-7.1739864523906762</v>
      </c>
      <c r="AO465" s="26">
        <f t="shared" si="331"/>
        <v>-64.034802503863588</v>
      </c>
      <c r="AP465" s="26">
        <f t="shared" si="337"/>
        <v>-39.411568070389038</v>
      </c>
      <c r="AQ465" s="26">
        <f t="shared" si="338"/>
        <v>-151.80870185995337</v>
      </c>
      <c r="AR465" s="25">
        <f t="shared" si="332"/>
        <v>18.562359853877492</v>
      </c>
      <c r="AS465" s="25">
        <f t="shared" si="333"/>
        <v>-26.946600306339011</v>
      </c>
      <c r="AT465" s="56">
        <f t="shared" si="339"/>
        <v>-55.450878822716916</v>
      </c>
      <c r="AU465" s="57">
        <f t="shared" si="318"/>
        <v>-299.05419235085958</v>
      </c>
      <c r="AV465" s="26">
        <f t="shared" si="319"/>
        <v>7.2074345546162106E-5</v>
      </c>
      <c r="AW465" s="26">
        <f t="shared" si="320"/>
        <v>0.23341041453994149</v>
      </c>
      <c r="AX465" s="27">
        <f t="shared" si="321"/>
        <v>-7.2074345546042072E-5</v>
      </c>
      <c r="AY465" s="26">
        <f t="shared" si="322"/>
        <v>-0.23341041453994149</v>
      </c>
      <c r="AZ465" s="28">
        <f t="shared" si="323"/>
        <v>1.2003473302130141E-16</v>
      </c>
      <c r="BA465" s="29">
        <f t="shared" si="324"/>
        <v>0</v>
      </c>
      <c r="BB465" s="5">
        <f t="shared" si="340"/>
        <v>-81.079665272666404</v>
      </c>
      <c r="BC465" s="5">
        <f t="shared" si="341"/>
        <v>-432.24268652750982</v>
      </c>
      <c r="BD465" s="5">
        <f t="shared" si="325"/>
        <v>-252.24268652750982</v>
      </c>
      <c r="BE465" s="41"/>
      <c r="BF465" s="40">
        <f t="shared" si="326"/>
        <v>-81</v>
      </c>
      <c r="BG465" s="40">
        <f t="shared" si="327"/>
        <v>-432</v>
      </c>
      <c r="BH465" s="40">
        <f t="shared" si="328"/>
        <v>-252</v>
      </c>
      <c r="BL465" s="26">
        <f t="shared" si="334"/>
        <v>-3.1139056263157618</v>
      </c>
      <c r="BM465" s="26">
        <f t="shared" si="335"/>
        <v>-45.675401615900562</v>
      </c>
      <c r="BO465" s="238" t="str">
        <f t="shared" si="342"/>
        <v>4073802.7780416i</v>
      </c>
      <c r="BP465" s="238" t="str">
        <f t="shared" si="343"/>
        <v>0.00324830329768222-0.0747905507638007i</v>
      </c>
      <c r="BQ465" s="238">
        <f t="shared" si="344"/>
        <v>-22.514880823633728</v>
      </c>
      <c r="BR465" s="238">
        <f t="shared" si="345"/>
        <v>-87.513092560749698</v>
      </c>
    </row>
    <row r="466" spans="22:70" x14ac:dyDescent="0.3">
      <c r="V466" s="24">
        <v>5.6200000000000498</v>
      </c>
      <c r="W466" s="32">
        <f t="shared" si="303"/>
        <v>4168693.8347038412</v>
      </c>
      <c r="X466" s="25">
        <f t="shared" si="336"/>
        <v>31.048525809863797</v>
      </c>
      <c r="Y466" s="26">
        <f t="shared" si="304"/>
        <v>-73.133057122960835</v>
      </c>
      <c r="Z466" s="26">
        <f t="shared" si="305"/>
        <v>-89.987368067980825</v>
      </c>
      <c r="AA466" s="26">
        <f t="shared" si="306"/>
        <v>24.8483415565914</v>
      </c>
      <c r="AB466" s="26">
        <f t="shared" si="307"/>
        <v>-86.719478659456428</v>
      </c>
      <c r="AC466" s="26">
        <f t="shared" si="308"/>
        <v>1.2452092915468911</v>
      </c>
      <c r="AD466" s="26">
        <f t="shared" si="309"/>
        <v>29.952218100168388</v>
      </c>
      <c r="AE466" s="26">
        <f t="shared" si="310"/>
        <v>-15.990980464958747</v>
      </c>
      <c r="AF466" s="26">
        <f t="shared" si="311"/>
        <v>-146.75462862726889</v>
      </c>
      <c r="AG466" s="26">
        <f t="shared" si="329"/>
        <v>63.934760580666506</v>
      </c>
      <c r="AH466" s="26">
        <f t="shared" si="312"/>
        <v>-142.38631868901388</v>
      </c>
      <c r="AI466" s="26">
        <f t="shared" si="313"/>
        <v>-89.999995646819272</v>
      </c>
      <c r="AJ466" s="26">
        <f t="shared" si="314"/>
        <v>74.384197438700539</v>
      </c>
      <c r="AK466" s="26">
        <f t="shared" si="315"/>
        <v>89.989062633550674</v>
      </c>
      <c r="AL466" s="27">
        <f t="shared" si="316"/>
        <v>-28.369923062211665</v>
      </c>
      <c r="AM466" s="26">
        <f t="shared" si="317"/>
        <v>-87.813588580048631</v>
      </c>
      <c r="AN466" s="26">
        <f t="shared" si="330"/>
        <v>-7.3363550905205299</v>
      </c>
      <c r="AO466" s="26">
        <f t="shared" si="331"/>
        <v>-64.550416590021882</v>
      </c>
      <c r="AP466" s="26">
        <f t="shared" si="337"/>
        <v>-39.773638822379027</v>
      </c>
      <c r="AQ466" s="26">
        <f t="shared" si="338"/>
        <v>-152.37493818333911</v>
      </c>
      <c r="AR466" s="25">
        <f t="shared" si="332"/>
        <v>18.562359853877492</v>
      </c>
      <c r="AS466" s="25">
        <f t="shared" si="333"/>
        <v>-26.946600306339011</v>
      </c>
      <c r="AT466" s="56">
        <f t="shared" si="339"/>
        <v>-55.764619287337773</v>
      </c>
      <c r="AU466" s="57">
        <f t="shared" si="318"/>
        <v>-299.12956681060803</v>
      </c>
      <c r="AV466" s="26">
        <f t="shared" si="319"/>
        <v>7.547107529009398E-5</v>
      </c>
      <c r="AW466" s="26">
        <f t="shared" si="320"/>
        <v>0.23884717925439497</v>
      </c>
      <c r="AX466" s="27">
        <f t="shared" si="321"/>
        <v>-7.547107528995386E-5</v>
      </c>
      <c r="AY466" s="26">
        <f t="shared" si="322"/>
        <v>-0.23884717925439497</v>
      </c>
      <c r="AZ466" s="28">
        <f t="shared" si="323"/>
        <v>1.4011957826659538E-16</v>
      </c>
      <c r="BA466" s="29">
        <f t="shared" si="324"/>
        <v>0</v>
      </c>
      <c r="BB466" s="5">
        <f t="shared" si="340"/>
        <v>-81.696020442723992</v>
      </c>
      <c r="BC466" s="5">
        <f t="shared" si="341"/>
        <v>-433.1167996658134</v>
      </c>
      <c r="BD466" s="5">
        <f t="shared" si="325"/>
        <v>-253.1167996658134</v>
      </c>
      <c r="BE466" s="31"/>
      <c r="BF466" s="40">
        <f t="shared" si="326"/>
        <v>-82</v>
      </c>
      <c r="BG466" s="40">
        <f t="shared" si="327"/>
        <v>-433</v>
      </c>
      <c r="BH466" s="40">
        <f t="shared" si="328"/>
        <v>-253</v>
      </c>
      <c r="BL466" s="26">
        <f t="shared" si="334"/>
        <v>-3.21741313926726</v>
      </c>
      <c r="BM466" s="26">
        <f t="shared" si="335"/>
        <v>-46.334623199991277</v>
      </c>
      <c r="BO466" s="238" t="str">
        <f t="shared" si="342"/>
        <v>4168693.83470384i</v>
      </c>
      <c r="BP466" s="238" t="str">
        <f t="shared" si="343"/>
        <v>0.00299668972607242-0.0731031367265387i</v>
      </c>
      <c r="BQ466" s="238">
        <f t="shared" si="344"/>
        <v>-22.713988016118961</v>
      </c>
      <c r="BR466" s="238">
        <f t="shared" si="345"/>
        <v>-87.652609655214121</v>
      </c>
    </row>
    <row r="467" spans="22:70" x14ac:dyDescent="0.3">
      <c r="V467" s="24">
        <v>5.6300000000000496</v>
      </c>
      <c r="W467" s="32">
        <f t="shared" si="303"/>
        <v>4265795.1880164174</v>
      </c>
      <c r="X467" s="25">
        <f t="shared" si="336"/>
        <v>31.048525809863797</v>
      </c>
      <c r="Y467" s="26">
        <f t="shared" si="304"/>
        <v>-73.333057113459972</v>
      </c>
      <c r="Z467" s="26">
        <f t="shared" si="305"/>
        <v>-89.98765560584927</v>
      </c>
      <c r="AA467" s="26">
        <f t="shared" si="306"/>
        <v>25.047701429479421</v>
      </c>
      <c r="AB467" s="26">
        <f t="shared" si="307"/>
        <v>-86.793994862348285</v>
      </c>
      <c r="AC467" s="26">
        <f t="shared" si="308"/>
        <v>1.2959333354676448</v>
      </c>
      <c r="AD467" s="26">
        <f t="shared" si="309"/>
        <v>30.526203171740992</v>
      </c>
      <c r="AE467" s="26">
        <f t="shared" si="310"/>
        <v>-15.94089653864911</v>
      </c>
      <c r="AF467" s="26">
        <f t="shared" si="311"/>
        <v>-146.25544729645654</v>
      </c>
      <c r="AG467" s="26">
        <f t="shared" si="329"/>
        <v>63.934760580666506</v>
      </c>
      <c r="AH467" s="26">
        <f t="shared" si="312"/>
        <v>-142.58631868901386</v>
      </c>
      <c r="AI467" s="26">
        <f t="shared" si="313"/>
        <v>-89.999995745909771</v>
      </c>
      <c r="AJ467" s="26">
        <f t="shared" si="314"/>
        <v>74.584197431577763</v>
      </c>
      <c r="AK467" s="26">
        <f t="shared" si="315"/>
        <v>89.989311598400633</v>
      </c>
      <c r="AL467" s="27">
        <f t="shared" si="316"/>
        <v>-28.569638556958058</v>
      </c>
      <c r="AM467" s="26">
        <f t="shared" si="317"/>
        <v>-87.863310713755467</v>
      </c>
      <c r="AN467" s="26">
        <f t="shared" si="330"/>
        <v>-7.5001104468731477</v>
      </c>
      <c r="AO467" s="26">
        <f t="shared" si="331"/>
        <v>-65.058597569419845</v>
      </c>
      <c r="AP467" s="26">
        <f t="shared" si="337"/>
        <v>-40.137109680600801</v>
      </c>
      <c r="AQ467" s="26">
        <f t="shared" si="338"/>
        <v>-152.93259243068445</v>
      </c>
      <c r="AR467" s="25">
        <f t="shared" si="332"/>
        <v>18.562359853877492</v>
      </c>
      <c r="AS467" s="25">
        <f t="shared" si="333"/>
        <v>-26.946600306339011</v>
      </c>
      <c r="AT467" s="56">
        <f t="shared" si="339"/>
        <v>-56.078006219249914</v>
      </c>
      <c r="AU467" s="57">
        <f t="shared" si="318"/>
        <v>-299.18803972714102</v>
      </c>
      <c r="AV467" s="26">
        <f t="shared" si="319"/>
        <v>7.9027885127029167E-5</v>
      </c>
      <c r="AW467" s="26">
        <f t="shared" si="320"/>
        <v>0.24441057803395444</v>
      </c>
      <c r="AX467" s="27">
        <f t="shared" si="321"/>
        <v>-7.9027885127443278E-5</v>
      </c>
      <c r="AY467" s="26">
        <f t="shared" si="322"/>
        <v>-0.24441057803395444</v>
      </c>
      <c r="AZ467" s="28">
        <f t="shared" si="323"/>
        <v>-4.1411101978083842E-16</v>
      </c>
      <c r="BA467" s="29">
        <f t="shared" si="324"/>
        <v>0</v>
      </c>
      <c r="BB467" s="5">
        <f t="shared" si="340"/>
        <v>-82.31437816498044</v>
      </c>
      <c r="BC467" s="5">
        <f t="shared" si="341"/>
        <v>-433.97208922957532</v>
      </c>
      <c r="BD467" s="5">
        <f t="shared" si="325"/>
        <v>-253.97208922957532</v>
      </c>
      <c r="BE467" s="31"/>
      <c r="BF467" s="40">
        <f t="shared" si="326"/>
        <v>-82</v>
      </c>
      <c r="BG467" s="40">
        <f t="shared" si="327"/>
        <v>-434</v>
      </c>
      <c r="BH467" s="40">
        <f t="shared" si="328"/>
        <v>-254</v>
      </c>
      <c r="BL467" s="26">
        <f t="shared" si="334"/>
        <v>-3.3232180418068227</v>
      </c>
      <c r="BM467" s="26">
        <f t="shared" si="335"/>
        <v>-46.99313835950516</v>
      </c>
      <c r="BO467" s="238" t="str">
        <f t="shared" si="342"/>
        <v>4265795.18801642i</v>
      </c>
      <c r="BP467" s="238" t="str">
        <f t="shared" si="343"/>
        <v>0.00275629217158253-0.071452828192426i</v>
      </c>
      <c r="BQ467" s="238">
        <f t="shared" si="344"/>
        <v>-22.913153903923707</v>
      </c>
      <c r="BR467" s="238">
        <f t="shared" si="345"/>
        <v>-87.790911142929104</v>
      </c>
    </row>
    <row r="468" spans="22:70" x14ac:dyDescent="0.3">
      <c r="V468" s="24">
        <v>5.6400000000000503</v>
      </c>
      <c r="W468" s="30">
        <f t="shared" si="303"/>
        <v>4365158.322402169</v>
      </c>
      <c r="X468" s="25">
        <f t="shared" si="336"/>
        <v>31.048525809863797</v>
      </c>
      <c r="Y468" s="26">
        <f t="shared" si="304"/>
        <v>-73.533057104386728</v>
      </c>
      <c r="Z468" s="26">
        <f t="shared" si="305"/>
        <v>-89.987936598557354</v>
      </c>
      <c r="AA468" s="26">
        <f t="shared" si="306"/>
        <v>25.247090024743652</v>
      </c>
      <c r="AB468" s="26">
        <f t="shared" si="307"/>
        <v>-86.866825361700037</v>
      </c>
      <c r="AC468" s="26">
        <f t="shared" si="308"/>
        <v>1.3484205027650107</v>
      </c>
      <c r="AD468" s="26">
        <f t="shared" si="309"/>
        <v>31.106620273678232</v>
      </c>
      <c r="AE468" s="26">
        <f t="shared" si="310"/>
        <v>-15.889020767014268</v>
      </c>
      <c r="AF468" s="26">
        <f t="shared" si="311"/>
        <v>-145.74814168657917</v>
      </c>
      <c r="AG468" s="26">
        <f t="shared" si="329"/>
        <v>63.934760580666506</v>
      </c>
      <c r="AH468" s="26">
        <f t="shared" si="312"/>
        <v>-142.78631868901388</v>
      </c>
      <c r="AI468" s="26">
        <f t="shared" si="313"/>
        <v>-89.999995842744681</v>
      </c>
      <c r="AJ468" s="26">
        <f t="shared" si="314"/>
        <v>74.784197424775584</v>
      </c>
      <c r="AK468" s="26">
        <f t="shared" si="315"/>
        <v>89.989554896119131</v>
      </c>
      <c r="AL468" s="27">
        <f t="shared" si="316"/>
        <v>-28.769366839150614</v>
      </c>
      <c r="AM468" s="26">
        <f t="shared" si="317"/>
        <v>-87.911904144949858</v>
      </c>
      <c r="AN468" s="26">
        <f t="shared" si="330"/>
        <v>-7.6652124049223334</v>
      </c>
      <c r="AO468" s="26">
        <f t="shared" si="331"/>
        <v>-65.559295012642224</v>
      </c>
      <c r="AP468" s="26">
        <f t="shared" si="337"/>
        <v>-40.501939927644742</v>
      </c>
      <c r="AQ468" s="26">
        <f t="shared" si="338"/>
        <v>-153.48164010421763</v>
      </c>
      <c r="AR468" s="25">
        <f t="shared" si="332"/>
        <v>18.562359853877492</v>
      </c>
      <c r="AS468" s="25">
        <f t="shared" si="333"/>
        <v>-26.946600306339011</v>
      </c>
      <c r="AT468" s="56">
        <f t="shared" si="339"/>
        <v>-56.390960694659007</v>
      </c>
      <c r="AU468" s="57">
        <f t="shared" si="318"/>
        <v>-299.22978179079678</v>
      </c>
      <c r="AV468" s="26">
        <f t="shared" si="319"/>
        <v>8.2752319125299059E-5</v>
      </c>
      <c r="AW468" s="26">
        <f t="shared" si="320"/>
        <v>0.25010356024642444</v>
      </c>
      <c r="AX468" s="27">
        <f t="shared" si="321"/>
        <v>-8.2752319124833963E-5</v>
      </c>
      <c r="AY468" s="26">
        <f t="shared" si="322"/>
        <v>-0.25010356024642444</v>
      </c>
      <c r="AZ468" s="28">
        <f t="shared" si="323"/>
        <v>4.6509562694196926E-16</v>
      </c>
      <c r="BA468" s="29">
        <f t="shared" si="324"/>
        <v>0</v>
      </c>
      <c r="BB468" s="5">
        <f t="shared" si="340"/>
        <v>-82.934651648058903</v>
      </c>
      <c r="BC468" s="5">
        <f t="shared" si="341"/>
        <v>-434.80845025898918</v>
      </c>
      <c r="BD468" s="5">
        <f t="shared" si="325"/>
        <v>-254.80845025898918</v>
      </c>
      <c r="BE468" s="41"/>
      <c r="BF468" s="40">
        <f t="shared" si="326"/>
        <v>-83</v>
      </c>
      <c r="BG468" s="40">
        <f t="shared" si="327"/>
        <v>-435</v>
      </c>
      <c r="BH468" s="40">
        <f t="shared" si="328"/>
        <v>-255</v>
      </c>
      <c r="BL468" s="26">
        <f t="shared" si="334"/>
        <v>-3.4313142022422594</v>
      </c>
      <c r="BM468" s="26">
        <f t="shared" si="335"/>
        <v>-47.650600415465547</v>
      </c>
      <c r="BO468" s="238" t="str">
        <f t="shared" si="342"/>
        <v>4365158.32240217i</v>
      </c>
      <c r="BP468" s="238" t="str">
        <f t="shared" si="343"/>
        <v>0.00252661667958714-0.069838859521256i</v>
      </c>
      <c r="BQ468" s="238">
        <f t="shared" si="344"/>
        <v>-23.112376751157633</v>
      </c>
      <c r="BR468" s="238">
        <f t="shared" si="345"/>
        <v>-87.928068052726843</v>
      </c>
    </row>
    <row r="469" spans="22:70" x14ac:dyDescent="0.3">
      <c r="V469" s="24">
        <v>5.6500000000000599</v>
      </c>
      <c r="W469" s="32">
        <f t="shared" si="303"/>
        <v>4466835.921510255</v>
      </c>
      <c r="X469" s="25">
        <f t="shared" si="336"/>
        <v>31.048525809863797</v>
      </c>
      <c r="Y469" s="26">
        <f t="shared" si="304"/>
        <v>-73.733057095722046</v>
      </c>
      <c r="Z469" s="26">
        <f t="shared" si="305"/>
        <v>-89.988211195091083</v>
      </c>
      <c r="AA469" s="26">
        <f t="shared" si="306"/>
        <v>25.446506057392682</v>
      </c>
      <c r="AB469" s="26">
        <f t="shared" si="307"/>
        <v>-86.938007831250772</v>
      </c>
      <c r="AC469" s="26">
        <f t="shared" si="308"/>
        <v>1.4027097884597464</v>
      </c>
      <c r="AD469" s="26">
        <f t="shared" si="309"/>
        <v>31.693300618984892</v>
      </c>
      <c r="AE469" s="26">
        <f t="shared" si="310"/>
        <v>-15.83531544000582</v>
      </c>
      <c r="AF469" s="26">
        <f t="shared" si="311"/>
        <v>-145.23291840735698</v>
      </c>
      <c r="AG469" s="26">
        <f t="shared" si="329"/>
        <v>63.934760580666506</v>
      </c>
      <c r="AH469" s="26">
        <f t="shared" si="312"/>
        <v>-142.98631868901407</v>
      </c>
      <c r="AI469" s="26">
        <f t="shared" si="313"/>
        <v>-89.999995937375374</v>
      </c>
      <c r="AJ469" s="26">
        <f t="shared" si="314"/>
        <v>74.984197418279749</v>
      </c>
      <c r="AK469" s="26">
        <f t="shared" si="315"/>
        <v>89.989792655705784</v>
      </c>
      <c r="AL469" s="27">
        <f t="shared" si="316"/>
        <v>-28.9691073347886</v>
      </c>
      <c r="AM469" s="26">
        <f t="shared" si="317"/>
        <v>-87.959394358726698</v>
      </c>
      <c r="AN469" s="26">
        <f t="shared" si="330"/>
        <v>-7.8316211979619386</v>
      </c>
      <c r="AO469" s="26">
        <f t="shared" si="331"/>
        <v>-66.05246844330506</v>
      </c>
      <c r="AP469" s="26">
        <f t="shared" si="337"/>
        <v>-40.868089222818355</v>
      </c>
      <c r="AQ469" s="26">
        <f t="shared" si="338"/>
        <v>-154.02206608370136</v>
      </c>
      <c r="AR469" s="25">
        <f t="shared" si="332"/>
        <v>18.562359853877492</v>
      </c>
      <c r="AS469" s="25">
        <f t="shared" si="333"/>
        <v>-26.946600306339011</v>
      </c>
      <c r="AT469" s="56">
        <f t="shared" si="339"/>
        <v>-56.703404662824177</v>
      </c>
      <c r="AU469" s="57">
        <f t="shared" si="318"/>
        <v>-299.25498449105834</v>
      </c>
      <c r="AV469" s="26">
        <f t="shared" si="319"/>
        <v>8.665227686715092E-5</v>
      </c>
      <c r="AW469" s="26">
        <f t="shared" si="320"/>
        <v>0.25592914393643668</v>
      </c>
      <c r="AX469" s="27">
        <f t="shared" si="321"/>
        <v>-8.6652276866925406E-5</v>
      </c>
      <c r="AY469" s="26">
        <f t="shared" si="322"/>
        <v>-0.25592914393643668</v>
      </c>
      <c r="AZ469" s="28">
        <f t="shared" si="323"/>
        <v>2.2551405187698492E-16</v>
      </c>
      <c r="BA469" s="29">
        <f t="shared" si="324"/>
        <v>0</v>
      </c>
      <c r="BB469" s="5">
        <f t="shared" si="340"/>
        <v>-83.556752698338485</v>
      </c>
      <c r="BC469" s="5">
        <f t="shared" si="341"/>
        <v>-435.62580088494349</v>
      </c>
      <c r="BD469" s="5">
        <f t="shared" si="325"/>
        <v>-255.62580088494349</v>
      </c>
      <c r="BE469" s="31"/>
      <c r="BF469" s="40">
        <f t="shared" si="326"/>
        <v>-84</v>
      </c>
      <c r="BG469" s="40">
        <f t="shared" si="327"/>
        <v>-436</v>
      </c>
      <c r="BH469" s="40">
        <f t="shared" si="328"/>
        <v>-256</v>
      </c>
      <c r="BL469" s="26">
        <f t="shared" si="334"/>
        <v>-3.5416930959489545</v>
      </c>
      <c r="BM469" s="26">
        <f t="shared" si="335"/>
        <v>-48.306665462074953</v>
      </c>
      <c r="BO469" s="238" t="str">
        <f t="shared" si="342"/>
        <v>4466835.92151025i</v>
      </c>
      <c r="BP469" s="238" t="str">
        <f t="shared" si="343"/>
        <v>0.00230719064747406-0.0682604771644497i</v>
      </c>
      <c r="BQ469" s="238">
        <f t="shared" si="344"/>
        <v>-23.311654939565351</v>
      </c>
      <c r="BR469" s="238">
        <f t="shared" si="345"/>
        <v>-88.06415093181019</v>
      </c>
    </row>
    <row r="470" spans="22:70" x14ac:dyDescent="0.3">
      <c r="V470" s="24">
        <v>5.6600000000000597</v>
      </c>
      <c r="W470" s="32">
        <f t="shared" si="303"/>
        <v>4570881.8961493801</v>
      </c>
      <c r="X470" s="25">
        <f t="shared" si="336"/>
        <v>31.048525809863797</v>
      </c>
      <c r="Y470" s="26">
        <f t="shared" si="304"/>
        <v>-73.933057087447139</v>
      </c>
      <c r="Z470" s="26">
        <f t="shared" si="305"/>
        <v>-89.988479541045109</v>
      </c>
      <c r="AA470" s="26">
        <f t="shared" si="306"/>
        <v>25.645948299591588</v>
      </c>
      <c r="AB470" s="26">
        <f t="shared" si="307"/>
        <v>-87.007579133440331</v>
      </c>
      <c r="AC470" s="26">
        <f t="shared" si="308"/>
        <v>1.4588395221337609</v>
      </c>
      <c r="AD470" s="26">
        <f t="shared" si="309"/>
        <v>32.28606315325662</v>
      </c>
      <c r="AE470" s="26">
        <f t="shared" si="310"/>
        <v>-15.779743455857993</v>
      </c>
      <c r="AF470" s="26">
        <f t="shared" si="311"/>
        <v>-144.70999552122879</v>
      </c>
      <c r="AG470" s="26">
        <f t="shared" si="329"/>
        <v>63.934760580666506</v>
      </c>
      <c r="AH470" s="26">
        <f t="shared" si="312"/>
        <v>-143.18631868901406</v>
      </c>
      <c r="AI470" s="26">
        <f t="shared" si="313"/>
        <v>-89.999996029851999</v>
      </c>
      <c r="AJ470" s="26">
        <f t="shared" si="314"/>
        <v>75.18419741207606</v>
      </c>
      <c r="AK470" s="26">
        <f t="shared" si="315"/>
        <v>89.99002500322382</v>
      </c>
      <c r="AL470" s="27">
        <f t="shared" si="316"/>
        <v>-29.168859495570736</v>
      </c>
      <c r="AM470" s="26">
        <f t="shared" si="317"/>
        <v>-88.005806273866853</v>
      </c>
      <c r="AN470" s="26">
        <f t="shared" si="330"/>
        <v>-7.9992974705583322</v>
      </c>
      <c r="AO470" s="26">
        <f t="shared" si="331"/>
        <v>-66.538086978853471</v>
      </c>
      <c r="AP470" s="26">
        <f t="shared" si="337"/>
        <v>-41.235517662400561</v>
      </c>
      <c r="AQ470" s="26">
        <f t="shared" si="338"/>
        <v>-154.55386427934849</v>
      </c>
      <c r="AR470" s="25">
        <f t="shared" si="332"/>
        <v>18.562359853877492</v>
      </c>
      <c r="AS470" s="25">
        <f t="shared" si="333"/>
        <v>-26.946600306339011</v>
      </c>
      <c r="AT470" s="56">
        <f t="shared" si="339"/>
        <v>-57.01526111825855</v>
      </c>
      <c r="AU470" s="57">
        <f t="shared" si="318"/>
        <v>-299.26385980057728</v>
      </c>
      <c r="AV470" s="26">
        <f t="shared" si="319"/>
        <v>9.0736030200474032E-5</v>
      </c>
      <c r="AW470" s="26">
        <f t="shared" si="320"/>
        <v>0.26189041742349001</v>
      </c>
      <c r="AX470" s="27">
        <f t="shared" si="321"/>
        <v>-9.0736030200216995E-5</v>
      </c>
      <c r="AY470" s="26">
        <f t="shared" si="322"/>
        <v>-0.26189041742349001</v>
      </c>
      <c r="AZ470" s="28">
        <f t="shared" si="323"/>
        <v>2.5703723004200096E-16</v>
      </c>
      <c r="BA470" s="29">
        <f t="shared" si="324"/>
        <v>0</v>
      </c>
      <c r="BB470" s="5">
        <f t="shared" si="340"/>
        <v>-84.180591924727565</v>
      </c>
      <c r="BC470" s="5">
        <f t="shared" si="341"/>
        <v>-436.42408292951751</v>
      </c>
      <c r="BD470" s="5">
        <f t="shared" si="325"/>
        <v>-256.42408292951751</v>
      </c>
      <c r="BE470" s="31"/>
      <c r="BF470" s="40">
        <f t="shared" si="326"/>
        <v>-84</v>
      </c>
      <c r="BG470" s="40">
        <f t="shared" si="327"/>
        <v>-436</v>
      </c>
      <c r="BH470" s="40">
        <f t="shared" si="328"/>
        <v>-256</v>
      </c>
      <c r="BL470" s="26">
        <f t="shared" si="334"/>
        <v>-3.6543438411238216</v>
      </c>
      <c r="BM470" s="26">
        <f t="shared" si="335"/>
        <v>-48.960993255910765</v>
      </c>
      <c r="BO470" s="238" t="str">
        <f t="shared" si="342"/>
        <v>4570881.89614938i</v>
      </c>
      <c r="BP470" s="238" t="str">
        <f t="shared" si="343"/>
        <v>0.00209756194278838-0.0667169397317488i</v>
      </c>
      <c r="BQ470" s="238">
        <f t="shared" si="344"/>
        <v>-23.510986965345197</v>
      </c>
      <c r="BR470" s="238">
        <f t="shared" si="345"/>
        <v>-88.199229873029481</v>
      </c>
    </row>
    <row r="471" spans="22:70" x14ac:dyDescent="0.3">
      <c r="V471" s="24">
        <v>5.6700000000000603</v>
      </c>
      <c r="W471" s="30">
        <f t="shared" si="303"/>
        <v>4677351.4128726339</v>
      </c>
      <c r="X471" s="25">
        <f t="shared" si="336"/>
        <v>31.048525809863797</v>
      </c>
      <c r="Y471" s="26">
        <f t="shared" si="304"/>
        <v>-74.133057079544685</v>
      </c>
      <c r="Z471" s="26">
        <f t="shared" si="305"/>
        <v>-89.988741778699946</v>
      </c>
      <c r="AA471" s="26">
        <f t="shared" si="306"/>
        <v>25.845415578149865</v>
      </c>
      <c r="AB471" s="26">
        <f t="shared" si="307"/>
        <v>-87.07557533482192</v>
      </c>
      <c r="AC471" s="26">
        <f t="shared" si="308"/>
        <v>1.5168472563876592</v>
      </c>
      <c r="AD471" s="26">
        <f t="shared" si="309"/>
        <v>32.884714587655772</v>
      </c>
      <c r="AE471" s="26">
        <f t="shared" si="310"/>
        <v>-15.722268435143363</v>
      </c>
      <c r="AF471" s="26">
        <f t="shared" si="311"/>
        <v>-144.1796025258661</v>
      </c>
      <c r="AG471" s="26">
        <f t="shared" si="329"/>
        <v>63.934760580666506</v>
      </c>
      <c r="AH471" s="26">
        <f t="shared" si="312"/>
        <v>-143.38631868901405</v>
      </c>
      <c r="AI471" s="26">
        <f t="shared" si="313"/>
        <v>-89.999996120223585</v>
      </c>
      <c r="AJ471" s="26">
        <f t="shared" si="314"/>
        <v>75.384197406151614</v>
      </c>
      <c r="AK471" s="26">
        <f t="shared" si="315"/>
        <v>89.990252061866968</v>
      </c>
      <c r="AL471" s="27">
        <f t="shared" si="316"/>
        <v>-29.368622797751506</v>
      </c>
      <c r="AM471" s="26">
        <f t="shared" si="317"/>
        <v>-88.051164254811582</v>
      </c>
      <c r="AN471" s="26">
        <f t="shared" si="330"/>
        <v>-8.1682023350706032</v>
      </c>
      <c r="AO471" s="26">
        <f t="shared" si="331"/>
        <v>-67.016128959485499</v>
      </c>
      <c r="AP471" s="26">
        <f t="shared" si="337"/>
        <v>-41.604185835018036</v>
      </c>
      <c r="AQ471" s="26">
        <f t="shared" si="338"/>
        <v>-155.07703727265368</v>
      </c>
      <c r="AR471" s="25">
        <f t="shared" si="332"/>
        <v>18.562359853877492</v>
      </c>
      <c r="AS471" s="25">
        <f t="shared" si="333"/>
        <v>-26.946600306339011</v>
      </c>
      <c r="AT471" s="56">
        <f t="shared" si="339"/>
        <v>-57.326454270161399</v>
      </c>
      <c r="AU471" s="57">
        <f t="shared" si="318"/>
        <v>-299.25663979851981</v>
      </c>
      <c r="AV471" s="26">
        <f t="shared" si="319"/>
        <v>9.5012240782961756E-5</v>
      </c>
      <c r="AW471" s="26">
        <f t="shared" si="320"/>
        <v>0.26799054093715252</v>
      </c>
      <c r="AX471" s="27">
        <f t="shared" si="321"/>
        <v>-9.5012240782550912E-5</v>
      </c>
      <c r="AY471" s="26">
        <f t="shared" si="322"/>
        <v>-0.26799054093715252</v>
      </c>
      <c r="AZ471" s="28">
        <f t="shared" si="323"/>
        <v>4.1084486073622584E-16</v>
      </c>
      <c r="BA471" s="29">
        <f t="shared" si="324"/>
        <v>0</v>
      </c>
      <c r="BB471" s="5">
        <f t="shared" si="340"/>
        <v>-84.806078950485073</v>
      </c>
      <c r="BC471" s="5">
        <f t="shared" si="341"/>
        <v>-437.20326242279833</v>
      </c>
      <c r="BD471" s="5">
        <f t="shared" si="325"/>
        <v>-257.20326242279833</v>
      </c>
      <c r="BE471" s="41"/>
      <c r="BF471" s="40">
        <f t="shared" si="326"/>
        <v>-85</v>
      </c>
      <c r="BG471" s="40">
        <f t="shared" si="327"/>
        <v>-437</v>
      </c>
      <c r="BH471" s="40">
        <f t="shared" si="328"/>
        <v>-257</v>
      </c>
      <c r="BL471" s="26">
        <f t="shared" si="334"/>
        <v>-3.7692532441358582</v>
      </c>
      <c r="BM471" s="26">
        <f t="shared" si="335"/>
        <v>-49.613248081836019</v>
      </c>
      <c r="BO471" s="238" t="str">
        <f t="shared" si="342"/>
        <v>4677351.41287263i</v>
      </c>
      <c r="BP471" s="238" t="str">
        <f t="shared" si="343"/>
        <v>0.00189729805440587-0.065207518034635i</v>
      </c>
      <c r="BQ471" s="238">
        <f t="shared" si="344"/>
        <v>-23.71037143618782</v>
      </c>
      <c r="BR471" s="238">
        <f t="shared" si="345"/>
        <v>-88.333374542442513</v>
      </c>
    </row>
    <row r="472" spans="22:70" x14ac:dyDescent="0.3">
      <c r="V472" s="24">
        <v>5.6800000000000601</v>
      </c>
      <c r="W472" s="32">
        <f t="shared" si="303"/>
        <v>4786300.9232270503</v>
      </c>
      <c r="X472" s="25">
        <f t="shared" si="336"/>
        <v>31.048525809863797</v>
      </c>
      <c r="Y472" s="26">
        <f t="shared" si="304"/>
        <v>-74.333057071997885</v>
      </c>
      <c r="Z472" s="26">
        <f t="shared" si="305"/>
        <v>-89.988998047097454</v>
      </c>
      <c r="AA472" s="26">
        <f t="shared" si="306"/>
        <v>26.044906772115148</v>
      </c>
      <c r="AB472" s="26">
        <f t="shared" si="307"/>
        <v>-87.142031721323463</v>
      </c>
      <c r="AC472" s="26">
        <f t="shared" si="308"/>
        <v>1.576769653628779</v>
      </c>
      <c r="AD472" s="26">
        <f t="shared" si="309"/>
        <v>33.489049482612756</v>
      </c>
      <c r="AE472" s="26">
        <f t="shared" si="310"/>
        <v>-15.662854836390162</v>
      </c>
      <c r="AF472" s="26">
        <f t="shared" si="311"/>
        <v>-143.64198028580816</v>
      </c>
      <c r="AG472" s="26">
        <f t="shared" si="329"/>
        <v>63.934760580666506</v>
      </c>
      <c r="AH472" s="26">
        <f t="shared" si="312"/>
        <v>-143.58631868901406</v>
      </c>
      <c r="AI472" s="26">
        <f t="shared" si="313"/>
        <v>-89.999996208538093</v>
      </c>
      <c r="AJ472" s="26">
        <f t="shared" si="314"/>
        <v>75.584197400493792</v>
      </c>
      <c r="AK472" s="26">
        <f t="shared" si="315"/>
        <v>89.990473952024701</v>
      </c>
      <c r="AL472" s="27">
        <f t="shared" si="316"/>
        <v>-29.568396741045792</v>
      </c>
      <c r="AM472" s="26">
        <f t="shared" si="317"/>
        <v>-88.095492123424748</v>
      </c>
      <c r="AN472" s="26">
        <f t="shared" si="330"/>
        <v>-8.3382974232969573</v>
      </c>
      <c r="AO472" s="26">
        <f t="shared" si="331"/>
        <v>-67.486581567832985</v>
      </c>
      <c r="AP472" s="26">
        <f t="shared" si="337"/>
        <v>-41.974054872196511</v>
      </c>
      <c r="AQ472" s="26">
        <f t="shared" si="338"/>
        <v>-155.59159594777111</v>
      </c>
      <c r="AR472" s="25">
        <f t="shared" si="332"/>
        <v>18.562359853877492</v>
      </c>
      <c r="AS472" s="25">
        <f t="shared" si="333"/>
        <v>-26.946600306339011</v>
      </c>
      <c r="AT472" s="56">
        <f t="shared" si="339"/>
        <v>-57.636909708586671</v>
      </c>
      <c r="AU472" s="57">
        <f t="shared" si="318"/>
        <v>-299.23357623357924</v>
      </c>
      <c r="AV472" s="26">
        <f t="shared" si="319"/>
        <v>9.9489978449545001E-5</v>
      </c>
      <c r="AW472" s="26">
        <f t="shared" si="320"/>
        <v>0.2742327482901642</v>
      </c>
      <c r="AX472" s="27">
        <f t="shared" si="321"/>
        <v>-9.9489978449804627E-5</v>
      </c>
      <c r="AY472" s="26">
        <f t="shared" si="322"/>
        <v>-0.2742327482901642</v>
      </c>
      <c r="AZ472" s="28">
        <f t="shared" si="323"/>
        <v>-2.5962576272881011E-16</v>
      </c>
      <c r="BA472" s="29">
        <f t="shared" si="324"/>
        <v>0</v>
      </c>
      <c r="BB472" s="5">
        <f t="shared" si="340"/>
        <v>-85.43312263118662</v>
      </c>
      <c r="BC472" s="5">
        <f t="shared" si="341"/>
        <v>-437.96333003105428</v>
      </c>
      <c r="BD472" s="5">
        <f t="shared" si="325"/>
        <v>-257.96333003105428</v>
      </c>
      <c r="BE472" s="31"/>
      <c r="BF472" s="40">
        <f t="shared" si="326"/>
        <v>-85</v>
      </c>
      <c r="BG472" s="40">
        <f t="shared" si="327"/>
        <v>-438</v>
      </c>
      <c r="BH472" s="40">
        <f t="shared" si="328"/>
        <v>-258</v>
      </c>
      <c r="BL472" s="26">
        <f t="shared" si="334"/>
        <v>-3.8864058540722701</v>
      </c>
      <c r="BM472" s="26">
        <f t="shared" si="335"/>
        <v>-50.26309959034689</v>
      </c>
      <c r="BO472" s="238" t="str">
        <f t="shared" si="342"/>
        <v>4786300.92322705i</v>
      </c>
      <c r="BP472" s="238" t="str">
        <f t="shared" si="343"/>
        <v>0.00170598527582357-0.0637314951083539i</v>
      </c>
      <c r="BQ472" s="238">
        <f t="shared" si="344"/>
        <v>-23.909807068527684</v>
      </c>
      <c r="BR472" s="238">
        <f t="shared" si="345"/>
        <v>-88.466654207128187</v>
      </c>
    </row>
    <row r="473" spans="22:70" x14ac:dyDescent="0.3">
      <c r="V473" s="24">
        <v>5.6900000000000599</v>
      </c>
      <c r="W473" s="32">
        <f t="shared" si="303"/>
        <v>4897788.1936851442</v>
      </c>
      <c r="X473" s="25">
        <f t="shared" si="336"/>
        <v>31.048525809863797</v>
      </c>
      <c r="Y473" s="26">
        <f t="shared" si="304"/>
        <v>-74.533057064790739</v>
      </c>
      <c r="Z473" s="26">
        <f t="shared" si="305"/>
        <v>-89.98924848211449</v>
      </c>
      <c r="AA473" s="26">
        <f t="shared" si="306"/>
        <v>26.244420810471766</v>
      </c>
      <c r="AB473" s="26">
        <f t="shared" si="307"/>
        <v>-87.206982813349569</v>
      </c>
      <c r="AC473" s="26">
        <f t="shared" si="308"/>
        <v>1.63864237179093</v>
      </c>
      <c r="AD473" s="26">
        <f t="shared" si="309"/>
        <v>34.098850384251421</v>
      </c>
      <c r="AE473" s="26">
        <f t="shared" si="310"/>
        <v>-15.601468072664247</v>
      </c>
      <c r="AF473" s="26">
        <f t="shared" si="311"/>
        <v>-143.09738091121264</v>
      </c>
      <c r="AG473" s="26">
        <f t="shared" si="329"/>
        <v>63.934760580666506</v>
      </c>
      <c r="AH473" s="26">
        <f t="shared" si="312"/>
        <v>-143.78631868901405</v>
      </c>
      <c r="AI473" s="26">
        <f t="shared" si="313"/>
        <v>-89.999996294842305</v>
      </c>
      <c r="AJ473" s="26">
        <f t="shared" si="314"/>
        <v>75.784197395090629</v>
      </c>
      <c r="AK473" s="26">
        <f t="shared" si="315"/>
        <v>89.990690791346054</v>
      </c>
      <c r="AL473" s="27">
        <f t="shared" si="316"/>
        <v>-29.768180847583132</v>
      </c>
      <c r="AM473" s="26">
        <f t="shared" si="317"/>
        <v>-88.138813170544267</v>
      </c>
      <c r="AN473" s="26">
        <f t="shared" si="330"/>
        <v>-8.509544933340198</v>
      </c>
      <c r="AO473" s="26">
        <f t="shared" si="331"/>
        <v>-67.949440441900634</v>
      </c>
      <c r="AP473" s="26">
        <f t="shared" si="337"/>
        <v>-42.345086494180251</v>
      </c>
      <c r="AQ473" s="26">
        <f t="shared" si="338"/>
        <v>-156.09755911594115</v>
      </c>
      <c r="AR473" s="25">
        <f t="shared" si="332"/>
        <v>18.562359853877492</v>
      </c>
      <c r="AS473" s="25">
        <f t="shared" si="333"/>
        <v>-26.946600306339011</v>
      </c>
      <c r="AT473" s="56">
        <f t="shared" si="339"/>
        <v>-57.946554566844497</v>
      </c>
      <c r="AU473" s="57">
        <f t="shared" si="318"/>
        <v>-299.19494002715379</v>
      </c>
      <c r="AV473" s="26">
        <f t="shared" si="319"/>
        <v>1.0417874044164469E-4</v>
      </c>
      <c r="AW473" s="26">
        <f t="shared" si="320"/>
        <v>0.28062034859041557</v>
      </c>
      <c r="AX473" s="27">
        <f t="shared" si="321"/>
        <v>-1.0417874044208914E-4</v>
      </c>
      <c r="AY473" s="26">
        <f t="shared" si="322"/>
        <v>-0.28062034859041557</v>
      </c>
      <c r="AZ473" s="28">
        <f t="shared" si="323"/>
        <v>-4.4445512808327647E-16</v>
      </c>
      <c r="BA473" s="29">
        <f t="shared" si="324"/>
        <v>0</v>
      </c>
      <c r="BB473" s="5">
        <f t="shared" si="340"/>
        <v>-86.061631277856634</v>
      </c>
      <c r="BC473" s="5">
        <f t="shared" si="341"/>
        <v>-438.70430139181713</v>
      </c>
      <c r="BD473" s="5">
        <f t="shared" si="325"/>
        <v>-258.70430139181713</v>
      </c>
      <c r="BE473" s="31"/>
      <c r="BF473" s="40">
        <f t="shared" si="326"/>
        <v>-86</v>
      </c>
      <c r="BG473" s="40">
        <f t="shared" si="327"/>
        <v>-439</v>
      </c>
      <c r="BH473" s="40">
        <f t="shared" si="328"/>
        <v>-259</v>
      </c>
      <c r="BL473" s="26">
        <f t="shared" si="334"/>
        <v>-4.0057840260076221</v>
      </c>
      <c r="BM473" s="26">
        <f t="shared" si="335"/>
        <v>-50.910223601435206</v>
      </c>
      <c r="BO473" s="238" t="str">
        <f t="shared" si="342"/>
        <v>4897788.19368514i</v>
      </c>
      <c r="BP473" s="238" t="str">
        <f t="shared" si="343"/>
        <v>0.00152322791964417-0.0622881662142741i</v>
      </c>
      <c r="BQ473" s="238">
        <f t="shared" si="344"/>
        <v>-24.109292685004519</v>
      </c>
      <c r="BR473" s="238">
        <f t="shared" si="345"/>
        <v>-88.599137763228086</v>
      </c>
    </row>
    <row r="474" spans="22:70" x14ac:dyDescent="0.3">
      <c r="V474" s="24">
        <v>5.7000000000000597</v>
      </c>
      <c r="W474" s="30">
        <f t="shared" si="303"/>
        <v>5011872.3362734206</v>
      </c>
      <c r="X474" s="25">
        <f t="shared" si="336"/>
        <v>31.048525809863797</v>
      </c>
      <c r="Y474" s="26">
        <f t="shared" si="304"/>
        <v>-74.733057057907985</v>
      </c>
      <c r="Z474" s="26">
        <f t="shared" si="305"/>
        <v>-89.989493216534953</v>
      </c>
      <c r="AA474" s="26">
        <f t="shared" si="306"/>
        <v>26.443956669938199</v>
      </c>
      <c r="AB474" s="26">
        <f t="shared" si="307"/>
        <v>-87.27046238071469</v>
      </c>
      <c r="AC474" s="26">
        <f t="shared" si="308"/>
        <v>1.7024999496289022</v>
      </c>
      <c r="AD474" s="26">
        <f t="shared" si="309"/>
        <v>34.71388801518507</v>
      </c>
      <c r="AE474" s="26">
        <f t="shared" si="310"/>
        <v>-15.538074628477087</v>
      </c>
      <c r="AF474" s="26">
        <f t="shared" si="311"/>
        <v>-142.54606758206458</v>
      </c>
      <c r="AG474" s="26">
        <f t="shared" si="329"/>
        <v>63.934760580666506</v>
      </c>
      <c r="AH474" s="26">
        <f t="shared" si="312"/>
        <v>-143.98631868901407</v>
      </c>
      <c r="AI474" s="26">
        <f t="shared" si="313"/>
        <v>-89.999996379181979</v>
      </c>
      <c r="AJ474" s="26">
        <f t="shared" si="314"/>
        <v>75.984197389930642</v>
      </c>
      <c r="AK474" s="26">
        <f t="shared" si="315"/>
        <v>89.990902694802116</v>
      </c>
      <c r="AL474" s="27">
        <f t="shared" si="316"/>
        <v>-29.967974660907771</v>
      </c>
      <c r="AM474" s="26">
        <f t="shared" si="317"/>
        <v>-88.181150167323437</v>
      </c>
      <c r="AN474" s="26">
        <f t="shared" si="330"/>
        <v>-8.6819076718058437</v>
      </c>
      <c r="AO474" s="26">
        <f t="shared" si="331"/>
        <v>-68.404709283594713</v>
      </c>
      <c r="AP474" s="26">
        <f t="shared" si="337"/>
        <v>-42.717243051130538</v>
      </c>
      <c r="AQ474" s="26">
        <f t="shared" si="338"/>
        <v>-156.594953135298</v>
      </c>
      <c r="AR474" s="25">
        <f t="shared" si="332"/>
        <v>18.562359853877492</v>
      </c>
      <c r="AS474" s="25">
        <f t="shared" si="333"/>
        <v>-26.946600306339011</v>
      </c>
      <c r="AT474" s="56">
        <f t="shared" si="339"/>
        <v>-58.255317679607629</v>
      </c>
      <c r="AU474" s="57">
        <f t="shared" si="318"/>
        <v>-299.14102071736261</v>
      </c>
      <c r="AV474" s="26">
        <f t="shared" si="319"/>
        <v>1.0908847155414576E-4</v>
      </c>
      <c r="AW474" s="26">
        <f t="shared" si="320"/>
        <v>0.2871567279926478</v>
      </c>
      <c r="AX474" s="27">
        <f t="shared" si="321"/>
        <v>-1.0908847155409077E-4</v>
      </c>
      <c r="AY474" s="26">
        <f t="shared" si="322"/>
        <v>-0.2871567279926478</v>
      </c>
      <c r="AZ474" s="28">
        <f t="shared" si="323"/>
        <v>5.4982602672171144E-17</v>
      </c>
      <c r="BA474" s="29">
        <f t="shared" si="324"/>
        <v>0</v>
      </c>
      <c r="BB474" s="5">
        <f t="shared" si="340"/>
        <v>-86.691512884190857</v>
      </c>
      <c r="BC474" s="5">
        <f t="shared" si="341"/>
        <v>-439.4262173519665</v>
      </c>
      <c r="BD474" s="5">
        <f t="shared" si="325"/>
        <v>-259.4262173519665</v>
      </c>
      <c r="BE474" s="41"/>
      <c r="BF474" s="40">
        <f t="shared" si="326"/>
        <v>-87</v>
      </c>
      <c r="BG474" s="40">
        <f t="shared" si="327"/>
        <v>-439</v>
      </c>
      <c r="BH474" s="40">
        <f t="shared" si="328"/>
        <v>-259</v>
      </c>
      <c r="BL474" s="26">
        <f t="shared" si="334"/>
        <v>-4.1273679924520215</v>
      </c>
      <c r="BM474" s="26">
        <f t="shared" si="335"/>
        <v>-51.554302870411696</v>
      </c>
      <c r="BO474" s="238" t="str">
        <f t="shared" si="342"/>
        <v>5011872.33627342i</v>
      </c>
      <c r="BP474" s="238" t="str">
        <f t="shared" si="343"/>
        <v>0.00134864756233102-0.0608768388242089i</v>
      </c>
      <c r="BQ474" s="238">
        <f t="shared" si="344"/>
        <v>-24.308827212131206</v>
      </c>
      <c r="BR474" s="238">
        <f t="shared" si="345"/>
        <v>-88.730893764192203</v>
      </c>
    </row>
    <row r="475" spans="22:70" x14ac:dyDescent="0.3">
      <c r="V475" s="24">
        <v>5.7100000000000604</v>
      </c>
      <c r="W475" s="32">
        <f t="shared" si="303"/>
        <v>5128613.8399143713</v>
      </c>
      <c r="X475" s="25">
        <f t="shared" si="336"/>
        <v>31.048525809863797</v>
      </c>
      <c r="Y475" s="26">
        <f t="shared" si="304"/>
        <v>-74.933057051335012</v>
      </c>
      <c r="Z475" s="26">
        <f t="shared" si="305"/>
        <v>-89.989732380120259</v>
      </c>
      <c r="AA475" s="26">
        <f t="shared" si="306"/>
        <v>26.643513372859779</v>
      </c>
      <c r="AB475" s="26">
        <f t="shared" si="307"/>
        <v>-87.332503457400421</v>
      </c>
      <c r="AC475" s="26">
        <f t="shared" si="308"/>
        <v>1.7683756922700244</v>
      </c>
      <c r="AD475" s="26">
        <f t="shared" si="309"/>
        <v>35.333921520958206</v>
      </c>
      <c r="AE475" s="26">
        <f t="shared" si="310"/>
        <v>-15.472642176341411</v>
      </c>
      <c r="AF475" s="26">
        <f t="shared" si="311"/>
        <v>-141.98831431656248</v>
      </c>
      <c r="AG475" s="26">
        <f t="shared" si="329"/>
        <v>63.934760580666506</v>
      </c>
      <c r="AH475" s="26">
        <f t="shared" si="312"/>
        <v>-144.18631868901406</v>
      </c>
      <c r="AI475" s="26">
        <f t="shared" si="313"/>
        <v>-89.999996461601867</v>
      </c>
      <c r="AJ475" s="26">
        <f t="shared" si="314"/>
        <v>76.184197385002904</v>
      </c>
      <c r="AK475" s="26">
        <f t="shared" si="315"/>
        <v>89.991109774746874</v>
      </c>
      <c r="AL475" s="27">
        <f t="shared" si="316"/>
        <v>-30.167777745023045</v>
      </c>
      <c r="AM475" s="26">
        <f t="shared" si="317"/>
        <v>-88.222525376363677</v>
      </c>
      <c r="AN475" s="26">
        <f t="shared" si="330"/>
        <v>-8.8553490914698472</v>
      </c>
      <c r="AO475" s="26">
        <f t="shared" si="331"/>
        <v>-68.85239946501531</v>
      </c>
      <c r="AP475" s="26">
        <f t="shared" si="337"/>
        <v>-43.090487559837541</v>
      </c>
      <c r="AQ475" s="26">
        <f t="shared" si="338"/>
        <v>-157.08381152823398</v>
      </c>
      <c r="AR475" s="25">
        <f t="shared" si="332"/>
        <v>18.562359853877492</v>
      </c>
      <c r="AS475" s="25">
        <f t="shared" si="333"/>
        <v>-26.946600306339011</v>
      </c>
      <c r="AT475" s="56">
        <f t="shared" si="339"/>
        <v>-58.563129736178951</v>
      </c>
      <c r="AU475" s="57">
        <f t="shared" si="318"/>
        <v>-299.07212584479646</v>
      </c>
      <c r="AV475" s="26">
        <f t="shared" si="319"/>
        <v>1.1422958521549213E-4</v>
      </c>
      <c r="AW475" s="26">
        <f t="shared" si="320"/>
        <v>0.29384535149080443</v>
      </c>
      <c r="AX475" s="27">
        <f t="shared" si="321"/>
        <v>-1.1422958521537295E-4</v>
      </c>
      <c r="AY475" s="26">
        <f t="shared" si="322"/>
        <v>-0.29384535149080443</v>
      </c>
      <c r="AZ475" s="28">
        <f t="shared" si="323"/>
        <v>1.1918092381046907E-16</v>
      </c>
      <c r="BA475" s="29">
        <f t="shared" si="324"/>
        <v>0</v>
      </c>
      <c r="BB475" s="5">
        <f t="shared" si="340"/>
        <v>-87.32267535671788</v>
      </c>
      <c r="BC475" s="5">
        <f t="shared" si="341"/>
        <v>-440.12914410557482</v>
      </c>
      <c r="BD475" s="5">
        <f t="shared" si="325"/>
        <v>-260.12914410557482</v>
      </c>
      <c r="BE475" s="31"/>
      <c r="BF475" s="40">
        <f t="shared" si="326"/>
        <v>-87</v>
      </c>
      <c r="BG475" s="40">
        <f t="shared" si="327"/>
        <v>-440</v>
      </c>
      <c r="BH475" s="40">
        <f t="shared" si="328"/>
        <v>-260</v>
      </c>
      <c r="BL475" s="26">
        <f t="shared" si="334"/>
        <v>-4.2511359423747539</v>
      </c>
      <c r="BM475" s="26">
        <f t="shared" si="335"/>
        <v>-52.19502781157216</v>
      </c>
      <c r="BO475" s="238" t="str">
        <f t="shared" si="342"/>
        <v>5128613.83991437i</v>
      </c>
      <c r="BP475" s="238" t="str">
        <f t="shared" si="343"/>
        <v>0.00118188231831211-0.0594968325882259i</v>
      </c>
      <c r="BQ475" s="238">
        <f t="shared" si="344"/>
        <v>-24.508409678164178</v>
      </c>
      <c r="BR475" s="238">
        <f t="shared" si="345"/>
        <v>-88.861990449206175</v>
      </c>
    </row>
    <row r="476" spans="22:70" x14ac:dyDescent="0.3">
      <c r="V476" s="24">
        <v>5.7200000000000601</v>
      </c>
      <c r="W476" s="32">
        <f t="shared" si="303"/>
        <v>5248074.602498455</v>
      </c>
      <c r="X476" s="25">
        <f t="shared" si="336"/>
        <v>31.048525809863797</v>
      </c>
      <c r="Y476" s="26">
        <f t="shared" si="304"/>
        <v>-75.133057045057839</v>
      </c>
      <c r="Z476" s="26">
        <f t="shared" si="305"/>
        <v>-89.989966099678057</v>
      </c>
      <c r="AA476" s="26">
        <f t="shared" si="306"/>
        <v>26.843089985192595</v>
      </c>
      <c r="AB476" s="26">
        <f t="shared" si="307"/>
        <v>-87.393138356129867</v>
      </c>
      <c r="AC476" s="26">
        <f t="shared" si="308"/>
        <v>1.8363015577378781</v>
      </c>
      <c r="AD476" s="26">
        <f t="shared" si="309"/>
        <v>35.958698772991852</v>
      </c>
      <c r="AE476" s="26">
        <f t="shared" si="310"/>
        <v>-15.405139692263569</v>
      </c>
      <c r="AF476" s="26">
        <f t="shared" si="311"/>
        <v>-141.42440568281609</v>
      </c>
      <c r="AG476" s="26">
        <f t="shared" si="329"/>
        <v>63.934760580666506</v>
      </c>
      <c r="AH476" s="26">
        <f t="shared" si="312"/>
        <v>-144.38631868901405</v>
      </c>
      <c r="AI476" s="26">
        <f t="shared" si="313"/>
        <v>-89.999996542145638</v>
      </c>
      <c r="AJ476" s="26">
        <f t="shared" si="314"/>
        <v>76.384197380296925</v>
      </c>
      <c r="AK476" s="26">
        <f t="shared" si="315"/>
        <v>89.991312140976831</v>
      </c>
      <c r="AL476" s="27">
        <f t="shared" si="316"/>
        <v>-30.36758968347791</v>
      </c>
      <c r="AM476" s="26">
        <f t="shared" si="317"/>
        <v>-88.262960562640032</v>
      </c>
      <c r="AN476" s="26">
        <f t="shared" si="330"/>
        <v>-9.0298333245706193</v>
      </c>
      <c r="AO476" s="26">
        <f t="shared" si="331"/>
        <v>-69.292529634517791</v>
      </c>
      <c r="AP476" s="26">
        <f t="shared" si="337"/>
        <v>-43.464783736099143</v>
      </c>
      <c r="AQ476" s="26">
        <f t="shared" si="338"/>
        <v>-157.56417459832664</v>
      </c>
      <c r="AR476" s="25">
        <f t="shared" si="332"/>
        <v>18.562359853877492</v>
      </c>
      <c r="AS476" s="25">
        <f t="shared" si="333"/>
        <v>-26.946600306339011</v>
      </c>
      <c r="AT476" s="56">
        <f t="shared" si="339"/>
        <v>-58.869923428362711</v>
      </c>
      <c r="AU476" s="57">
        <f t="shared" si="318"/>
        <v>-298.98858028114273</v>
      </c>
      <c r="AV476" s="26">
        <f t="shared" si="319"/>
        <v>1.1961298557608565E-4</v>
      </c>
      <c r="AW476" s="26">
        <f t="shared" si="320"/>
        <v>0.30068976475196396</v>
      </c>
      <c r="AX476" s="27">
        <f t="shared" si="321"/>
        <v>-1.1961298557588947E-4</v>
      </c>
      <c r="AY476" s="26">
        <f t="shared" si="322"/>
        <v>-0.30068976475196396</v>
      </c>
      <c r="AZ476" s="28">
        <f t="shared" si="323"/>
        <v>1.9617283058409596E-16</v>
      </c>
      <c r="BA476" s="29">
        <f t="shared" si="324"/>
        <v>0</v>
      </c>
      <c r="BB476" s="5">
        <f t="shared" si="340"/>
        <v>-87.955026746682137</v>
      </c>
      <c r="BC476" s="5">
        <f t="shared" si="341"/>
        <v>-440.81317322897462</v>
      </c>
      <c r="BD476" s="5">
        <f t="shared" si="325"/>
        <v>-260.81317322897462</v>
      </c>
      <c r="BE476" s="31"/>
      <c r="BF476" s="40">
        <f t="shared" si="326"/>
        <v>-88</v>
      </c>
      <c r="BG476" s="40">
        <f t="shared" si="327"/>
        <v>-441</v>
      </c>
      <c r="BH476" s="40">
        <f t="shared" si="328"/>
        <v>-261</v>
      </c>
      <c r="BL476" s="26">
        <f t="shared" si="334"/>
        <v>-4.3770641071472474</v>
      </c>
      <c r="BM476" s="26">
        <f t="shared" si="335"/>
        <v>-52.832097176053125</v>
      </c>
      <c r="BO476" s="238" t="str">
        <f t="shared" si="342"/>
        <v>5248074.60249845i</v>
      </c>
      <c r="BP476" s="238" t="str">
        <f t="shared" si="343"/>
        <v>0.00102258614251634-0.0581474792873746i</v>
      </c>
      <c r="BQ476" s="238">
        <f t="shared" si="344"/>
        <v>-24.708039211172171</v>
      </c>
      <c r="BR476" s="238">
        <f t="shared" si="345"/>
        <v>-88.992495771778749</v>
      </c>
    </row>
    <row r="477" spans="22:70" x14ac:dyDescent="0.3">
      <c r="V477" s="24">
        <v>5.7300000000000599</v>
      </c>
      <c r="W477" s="30">
        <f t="shared" si="303"/>
        <v>5370317.9637032738</v>
      </c>
      <c r="X477" s="25">
        <f t="shared" si="336"/>
        <v>31.048525809863797</v>
      </c>
      <c r="Y477" s="26">
        <f t="shared" si="304"/>
        <v>-75.333057039063206</v>
      </c>
      <c r="Z477" s="26">
        <f t="shared" si="305"/>
        <v>-89.99019449912953</v>
      </c>
      <c r="AA477" s="26">
        <f t="shared" si="306"/>
        <v>27.042685614575067</v>
      </c>
      <c r="AB477" s="26">
        <f t="shared" si="307"/>
        <v>-87.452398682753667</v>
      </c>
      <c r="AC477" s="26">
        <f t="shared" si="308"/>
        <v>1.9063080451902445</v>
      </c>
      <c r="AD477" s="26">
        <f t="shared" si="309"/>
        <v>36.587956728442926</v>
      </c>
      <c r="AE477" s="26">
        <f t="shared" si="310"/>
        <v>-15.335537569434099</v>
      </c>
      <c r="AF477" s="26">
        <f t="shared" si="311"/>
        <v>-140.85463645344026</v>
      </c>
      <c r="AG477" s="26">
        <f t="shared" si="329"/>
        <v>63.934760580666506</v>
      </c>
      <c r="AH477" s="26">
        <f t="shared" si="312"/>
        <v>-144.58631868901404</v>
      </c>
      <c r="AI477" s="26">
        <f t="shared" si="313"/>
        <v>-89.99999662085601</v>
      </c>
      <c r="AJ477" s="26">
        <f t="shared" si="314"/>
        <v>76.584197375802759</v>
      </c>
      <c r="AK477" s="26">
        <f t="shared" si="315"/>
        <v>89.991509900789211</v>
      </c>
      <c r="AL477" s="27">
        <f t="shared" si="316"/>
        <v>-30.567410078494245</v>
      </c>
      <c r="AM477" s="26">
        <f t="shared" si="317"/>
        <v>-88.302477004221089</v>
      </c>
      <c r="AN477" s="26">
        <f t="shared" si="330"/>
        <v>-9.2053252118957101</v>
      </c>
      <c r="AO477" s="26">
        <f t="shared" si="331"/>
        <v>-69.72512532438175</v>
      </c>
      <c r="AP477" s="26">
        <f t="shared" si="337"/>
        <v>-43.840096022934731</v>
      </c>
      <c r="AQ477" s="26">
        <f t="shared" si="338"/>
        <v>-158.03608904866962</v>
      </c>
      <c r="AR477" s="25">
        <f t="shared" si="332"/>
        <v>18.562359853877492</v>
      </c>
      <c r="AS477" s="25">
        <f t="shared" si="333"/>
        <v>-26.946600306339011</v>
      </c>
      <c r="AT477" s="56">
        <f t="shared" si="339"/>
        <v>-59.175633592368825</v>
      </c>
      <c r="AU477" s="57">
        <f t="shared" si="318"/>
        <v>-298.89072550210989</v>
      </c>
      <c r="AV477" s="26">
        <f t="shared" si="319"/>
        <v>1.2525009062616806E-4</v>
      </c>
      <c r="AW477" s="26">
        <f t="shared" si="320"/>
        <v>0.30769359599282298</v>
      </c>
      <c r="AX477" s="27">
        <f t="shared" si="321"/>
        <v>-1.2525009062663994E-4</v>
      </c>
      <c r="AY477" s="26">
        <f t="shared" si="322"/>
        <v>-0.30769359599282298</v>
      </c>
      <c r="AZ477" s="28">
        <f t="shared" si="323"/>
        <v>-4.7187189052000367E-16</v>
      </c>
      <c r="BA477" s="29">
        <f t="shared" si="324"/>
        <v>0</v>
      </c>
      <c r="BB477" s="5">
        <f t="shared" si="340"/>
        <v>-88.588475482377333</v>
      </c>
      <c r="BC477" s="5">
        <f t="shared" si="341"/>
        <v>-441.47842161130234</v>
      </c>
      <c r="BD477" s="5">
        <f t="shared" si="325"/>
        <v>-261.47842161130234</v>
      </c>
      <c r="BE477" s="41"/>
      <c r="BF477" s="40">
        <f t="shared" si="326"/>
        <v>-89</v>
      </c>
      <c r="BG477" s="40">
        <f t="shared" si="327"/>
        <v>-441</v>
      </c>
      <c r="BH477" s="40">
        <f t="shared" si="328"/>
        <v>-261</v>
      </c>
      <c r="BL477" s="26">
        <f t="shared" si="334"/>
        <v>-4.5051268527064732</v>
      </c>
      <c r="BM477" s="26">
        <f t="shared" si="335"/>
        <v>-53.465218680721144</v>
      </c>
      <c r="BO477" s="238" t="str">
        <f t="shared" si="342"/>
        <v>5370317.96370327i</v>
      </c>
      <c r="BP477" s="238" t="str">
        <f t="shared" si="343"/>
        <v>0.000870428160431741-0.0568281227726502i</v>
      </c>
      <c r="BQ477" s="238">
        <f t="shared" si="344"/>
        <v>-24.907715037302026</v>
      </c>
      <c r="BR477" s="238">
        <f t="shared" si="345"/>
        <v>-89.122477428471342</v>
      </c>
    </row>
    <row r="478" spans="22:70" x14ac:dyDescent="0.3">
      <c r="V478" s="24">
        <v>5.7400000000000597</v>
      </c>
      <c r="W478" s="32">
        <f t="shared" si="303"/>
        <v>5495408.7385770082</v>
      </c>
      <c r="X478" s="25">
        <f t="shared" si="336"/>
        <v>31.048525809863797</v>
      </c>
      <c r="Y478" s="26">
        <f t="shared" si="304"/>
        <v>-75.53305703333838</v>
      </c>
      <c r="Z478" s="26">
        <f t="shared" si="305"/>
        <v>-89.990417699575048</v>
      </c>
      <c r="AA478" s="26">
        <f t="shared" si="306"/>
        <v>27.242299408483003</v>
      </c>
      <c r="AB478" s="26">
        <f t="shared" si="307"/>
        <v>-87.510315350442283</v>
      </c>
      <c r="AC478" s="26">
        <f t="shared" si="308"/>
        <v>1.9784240856325341</v>
      </c>
      <c r="AD478" s="26">
        <f t="shared" si="309"/>
        <v>37.221421846906878</v>
      </c>
      <c r="AE478" s="26">
        <f t="shared" si="310"/>
        <v>-15.263807729359046</v>
      </c>
      <c r="AF478" s="26">
        <f t="shared" si="311"/>
        <v>-140.27931120311047</v>
      </c>
      <c r="AG478" s="26">
        <f t="shared" si="329"/>
        <v>63.934760580666506</v>
      </c>
      <c r="AH478" s="26">
        <f t="shared" si="312"/>
        <v>-144.78631868901405</v>
      </c>
      <c r="AI478" s="26">
        <f t="shared" si="313"/>
        <v>-89.999996697774719</v>
      </c>
      <c r="AJ478" s="26">
        <f t="shared" si="314"/>
        <v>76.784197371510871</v>
      </c>
      <c r="AK478" s="26">
        <f t="shared" si="315"/>
        <v>89.991703159038877</v>
      </c>
      <c r="AL478" s="27">
        <f t="shared" si="316"/>
        <v>-30.767238550132411</v>
      </c>
      <c r="AM478" s="26">
        <f t="shared" si="317"/>
        <v>-88.341095502785365</v>
      </c>
      <c r="AN478" s="26">
        <f t="shared" si="330"/>
        <v>-9.3817903278450618</v>
      </c>
      <c r="AO478" s="26">
        <f t="shared" si="331"/>
        <v>-70.15021856175693</v>
      </c>
      <c r="AP478" s="26">
        <f t="shared" si="337"/>
        <v>-44.216389614814148</v>
      </c>
      <c r="AQ478" s="26">
        <f t="shared" si="338"/>
        <v>-158.49960760327815</v>
      </c>
      <c r="AR478" s="25">
        <f t="shared" si="332"/>
        <v>18.562359853877492</v>
      </c>
      <c r="AS478" s="25">
        <f t="shared" si="333"/>
        <v>-26.946600306339011</v>
      </c>
      <c r="AT478" s="56">
        <f t="shared" si="339"/>
        <v>-59.480197344173192</v>
      </c>
      <c r="AU478" s="57">
        <f t="shared" si="318"/>
        <v>-298.77891880638862</v>
      </c>
      <c r="AV478" s="26">
        <f t="shared" si="319"/>
        <v>1.3115285641257678E-4</v>
      </c>
      <c r="AW478" s="26">
        <f t="shared" si="320"/>
        <v>0.31486055789968698</v>
      </c>
      <c r="AX478" s="27">
        <f t="shared" si="321"/>
        <v>-1.3115285641240339E-4</v>
      </c>
      <c r="AY478" s="26">
        <f t="shared" si="322"/>
        <v>-0.31486055789968698</v>
      </c>
      <c r="AZ478" s="28">
        <f t="shared" si="323"/>
        <v>1.733910324347443E-16</v>
      </c>
      <c r="BA478" s="29">
        <f t="shared" si="324"/>
        <v>0</v>
      </c>
      <c r="BB478" s="5">
        <f t="shared" si="340"/>
        <v>-89.22293060061611</v>
      </c>
      <c r="BC478" s="5">
        <f t="shared" si="341"/>
        <v>-442.12503127959337</v>
      </c>
      <c r="BD478" s="5">
        <f t="shared" si="325"/>
        <v>-262.12503127959337</v>
      </c>
      <c r="BE478" s="31"/>
      <c r="BF478" s="40">
        <f t="shared" si="326"/>
        <v>-89</v>
      </c>
      <c r="BG478" s="40">
        <f t="shared" si="327"/>
        <v>-442</v>
      </c>
      <c r="BH478" s="40">
        <f t="shared" si="328"/>
        <v>-262</v>
      </c>
      <c r="BL478" s="26">
        <f t="shared" si="334"/>
        <v>-4.6352967772057285</v>
      </c>
      <c r="BM478" s="26">
        <f t="shared" si="335"/>
        <v>-54.094109585454255</v>
      </c>
      <c r="BO478" s="238" t="str">
        <f t="shared" si="342"/>
        <v>5495408.73857701i</v>
      </c>
      <c r="BP478" s="238" t="str">
        <f t="shared" si="343"/>
        <v>0.00072509202478713-0.0555381188914451i</v>
      </c>
      <c r="BQ478" s="238">
        <f t="shared" si="344"/>
        <v>-25.107436479237187</v>
      </c>
      <c r="BR478" s="238">
        <f t="shared" si="345"/>
        <v>-89.252002887750493</v>
      </c>
    </row>
    <row r="479" spans="22:70" x14ac:dyDescent="0.3">
      <c r="V479" s="24">
        <v>5.7500000000000604</v>
      </c>
      <c r="W479" s="32">
        <f t="shared" si="303"/>
        <v>5623413.2519042809</v>
      </c>
      <c r="X479" s="25">
        <f t="shared" si="336"/>
        <v>31.048525809863797</v>
      </c>
      <c r="Y479" s="26">
        <f t="shared" si="304"/>
        <v>-75.733057027871226</v>
      </c>
      <c r="Z479" s="26">
        <f t="shared" si="305"/>
        <v>-89.990635819358417</v>
      </c>
      <c r="AA479" s="26">
        <f t="shared" si="306"/>
        <v>27.441930552465251</v>
      </c>
      <c r="AB479" s="26">
        <f t="shared" si="307"/>
        <v>-87.56691859368037</v>
      </c>
      <c r="AC479" s="26">
        <f t="shared" si="308"/>
        <v>2.0526769358800383</v>
      </c>
      <c r="AD479" s="26">
        <f t="shared" si="309"/>
        <v>37.858810563394208</v>
      </c>
      <c r="AE479" s="26">
        <f t="shared" si="310"/>
        <v>-15.189923729662139</v>
      </c>
      <c r="AF479" s="26">
        <f t="shared" si="311"/>
        <v>-139.69874384964459</v>
      </c>
      <c r="AG479" s="26">
        <f t="shared" si="329"/>
        <v>63.934760580666506</v>
      </c>
      <c r="AH479" s="26">
        <f t="shared" si="312"/>
        <v>-144.98631868901407</v>
      </c>
      <c r="AI479" s="26">
        <f t="shared" si="313"/>
        <v>-89.999996772942538</v>
      </c>
      <c r="AJ479" s="26">
        <f t="shared" si="314"/>
        <v>76.984197367412165</v>
      </c>
      <c r="AK479" s="26">
        <f t="shared" si="315"/>
        <v>89.991892018193894</v>
      </c>
      <c r="AL479" s="27">
        <f t="shared" si="316"/>
        <v>-30.967074735494183</v>
      </c>
      <c r="AM479" s="26">
        <f t="shared" si="317"/>
        <v>-88.378836393935657</v>
      </c>
      <c r="AN479" s="26">
        <f t="shared" si="330"/>
        <v>-9.5591950016633565</v>
      </c>
      <c r="AO479" s="26">
        <f t="shared" si="331"/>
        <v>-70.567847484392459</v>
      </c>
      <c r="AP479" s="26">
        <f t="shared" si="337"/>
        <v>-44.593630478092933</v>
      </c>
      <c r="AQ479" s="26">
        <f t="shared" si="338"/>
        <v>-158.95478863307676</v>
      </c>
      <c r="AR479" s="25">
        <f t="shared" si="332"/>
        <v>18.562359853877492</v>
      </c>
      <c r="AS479" s="25">
        <f t="shared" si="333"/>
        <v>-26.946600306339011</v>
      </c>
      <c r="AT479" s="56">
        <f t="shared" si="339"/>
        <v>-59.783554207755074</v>
      </c>
      <c r="AU479" s="57">
        <f t="shared" si="318"/>
        <v>-298.65353248272135</v>
      </c>
      <c r="AV479" s="26">
        <f t="shared" si="319"/>
        <v>1.3733380237940284E-4</v>
      </c>
      <c r="AW479" s="26">
        <f t="shared" si="320"/>
        <v>0.32219444959299137</v>
      </c>
      <c r="AX479" s="27">
        <f t="shared" si="321"/>
        <v>-1.3733380237902445E-4</v>
      </c>
      <c r="AY479" s="26">
        <f t="shared" si="322"/>
        <v>-0.32219444959299137</v>
      </c>
      <c r="AZ479" s="28">
        <f t="shared" si="323"/>
        <v>3.7838655819744105E-16</v>
      </c>
      <c r="BA479" s="29">
        <f t="shared" si="324"/>
        <v>0</v>
      </c>
      <c r="BB479" s="5">
        <f t="shared" si="340"/>
        <v>-89.858301975998955</v>
      </c>
      <c r="BC479" s="5">
        <f t="shared" si="341"/>
        <v>-442.75316911837535</v>
      </c>
      <c r="BD479" s="5">
        <f t="shared" si="325"/>
        <v>-262.75316911837535</v>
      </c>
      <c r="BE479" s="31"/>
      <c r="BF479" s="40">
        <f t="shared" si="326"/>
        <v>-90</v>
      </c>
      <c r="BG479" s="40">
        <f t="shared" si="327"/>
        <v>-443</v>
      </c>
      <c r="BH479" s="40">
        <f t="shared" si="328"/>
        <v>-263</v>
      </c>
      <c r="BL479" s="26">
        <f t="shared" si="334"/>
        <v>-4.7675448133964835</v>
      </c>
      <c r="BM479" s="26">
        <f t="shared" si="335"/>
        <v>-54.71849721670683</v>
      </c>
      <c r="BO479" s="238" t="str">
        <f t="shared" si="342"/>
        <v>5623413.25190428i</v>
      </c>
      <c r="BP479" s="238" t="str">
        <f t="shared" si="343"/>
        <v>0.000586275297969439-0.0542768354026408i</v>
      </c>
      <c r="BQ479" s="238">
        <f t="shared" si="344"/>
        <v>-25.307202954847405</v>
      </c>
      <c r="BR479" s="238">
        <f t="shared" si="345"/>
        <v>-89.381139418947129</v>
      </c>
    </row>
    <row r="480" spans="22:70" x14ac:dyDescent="0.3">
      <c r="V480" s="24">
        <v>5.7600000000000602</v>
      </c>
      <c r="W480" s="30">
        <f t="shared" si="303"/>
        <v>5754399.3733723778</v>
      </c>
      <c r="X480" s="25">
        <f t="shared" si="336"/>
        <v>31.048525809863797</v>
      </c>
      <c r="Y480" s="26">
        <f t="shared" si="304"/>
        <v>-75.933057022650118</v>
      </c>
      <c r="Z480" s="26">
        <f t="shared" si="305"/>
        <v>-89.990848974129634</v>
      </c>
      <c r="AA480" s="26">
        <f t="shared" si="306"/>
        <v>27.641578268456044</v>
      </c>
      <c r="AB480" s="26">
        <f t="shared" si="307"/>
        <v>-87.622237982059502</v>
      </c>
      <c r="AC480" s="26">
        <f t="shared" si="308"/>
        <v>2.1290920765450578</v>
      </c>
      <c r="AD480" s="26">
        <f t="shared" si="309"/>
        <v>38.49982981648818</v>
      </c>
      <c r="AE480" s="26">
        <f t="shared" si="310"/>
        <v>-15.113860867785219</v>
      </c>
      <c r="AF480" s="26">
        <f t="shared" si="311"/>
        <v>-139.11325713970095</v>
      </c>
      <c r="AG480" s="26">
        <f t="shared" si="329"/>
        <v>63.934760580666506</v>
      </c>
      <c r="AH480" s="26">
        <f t="shared" si="312"/>
        <v>-145.18631868901406</v>
      </c>
      <c r="AI480" s="26">
        <f t="shared" si="313"/>
        <v>-89.999996846399341</v>
      </c>
      <c r="AJ480" s="26">
        <f t="shared" si="314"/>
        <v>77.184197363497915</v>
      </c>
      <c r="AK480" s="26">
        <f t="shared" si="315"/>
        <v>89.992076578389856</v>
      </c>
      <c r="AL480" s="27">
        <f t="shared" si="316"/>
        <v>-31.166918287960819</v>
      </c>
      <c r="AM480" s="26">
        <f t="shared" si="317"/>
        <v>-88.415719557314063</v>
      </c>
      <c r="AN480" s="26">
        <f t="shared" si="330"/>
        <v>-9.7375063350399422</v>
      </c>
      <c r="AO480" s="26">
        <f t="shared" si="331"/>
        <v>-70.97805596249222</v>
      </c>
      <c r="AP480" s="26">
        <f t="shared" si="337"/>
        <v>-44.971785367850401</v>
      </c>
      <c r="AQ480" s="26">
        <f t="shared" si="338"/>
        <v>-159.40169578781575</v>
      </c>
      <c r="AR480" s="25">
        <f t="shared" si="332"/>
        <v>18.562359853877492</v>
      </c>
      <c r="AS480" s="25">
        <f t="shared" si="333"/>
        <v>-26.946600306339011</v>
      </c>
      <c r="AT480" s="56">
        <f t="shared" si="339"/>
        <v>-60.085646235635622</v>
      </c>
      <c r="AU480" s="57">
        <f t="shared" si="318"/>
        <v>-298.51495292751667</v>
      </c>
      <c r="AV480" s="26">
        <f t="shared" si="319"/>
        <v>1.438060379270063E-4</v>
      </c>
      <c r="AW480" s="26">
        <f t="shared" si="320"/>
        <v>0.32969915863735794</v>
      </c>
      <c r="AX480" s="27">
        <f t="shared" si="321"/>
        <v>-1.4380603792666147E-4</v>
      </c>
      <c r="AY480" s="26">
        <f t="shared" si="322"/>
        <v>-0.32969915863735794</v>
      </c>
      <c r="AZ480" s="28">
        <f t="shared" si="323"/>
        <v>3.4483050095901469E-16</v>
      </c>
      <c r="BA480" s="29">
        <f t="shared" si="324"/>
        <v>0</v>
      </c>
      <c r="BB480" s="5">
        <f t="shared" si="340"/>
        <v>-90.494500546632295</v>
      </c>
      <c r="BC480" s="5">
        <f t="shared" si="341"/>
        <v>-443.36302648460315</v>
      </c>
      <c r="BD480" s="5">
        <f t="shared" si="325"/>
        <v>-263.36302648460315</v>
      </c>
      <c r="BE480" s="41"/>
      <c r="BF480" s="40">
        <f t="shared" si="326"/>
        <v>-90</v>
      </c>
      <c r="BG480" s="40">
        <f t="shared" si="327"/>
        <v>-443</v>
      </c>
      <c r="BH480" s="40">
        <f t="shared" si="328"/>
        <v>-263</v>
      </c>
      <c r="BL480" s="26">
        <f t="shared" si="334"/>
        <v>-4.9018403349697302</v>
      </c>
      <c r="BM480" s="26">
        <f t="shared" si="335"/>
        <v>-55.338119435779738</v>
      </c>
      <c r="BO480" s="238" t="str">
        <f t="shared" si="342"/>
        <v>5754399.37337238i</v>
      </c>
      <c r="BP480" s="238" t="str">
        <f t="shared" si="343"/>
        <v>0.000453688859303491-0.0530436518814214i</v>
      </c>
      <c r="BQ480" s="238">
        <f t="shared" si="344"/>
        <v>-25.507013976026936</v>
      </c>
      <c r="BR480" s="238">
        <f t="shared" si="345"/>
        <v>-89.509954121306762</v>
      </c>
    </row>
    <row r="481" spans="22:70" x14ac:dyDescent="0.3">
      <c r="V481" s="24">
        <v>5.77000000000006</v>
      </c>
      <c r="W481" s="32">
        <f t="shared" si="303"/>
        <v>5888436.5535567049</v>
      </c>
      <c r="X481" s="25">
        <f t="shared" si="336"/>
        <v>31.048525809863797</v>
      </c>
      <c r="Y481" s="26">
        <f t="shared" si="304"/>
        <v>-76.133057017663987</v>
      </c>
      <c r="Z481" s="26">
        <f t="shared" si="305"/>
        <v>-89.991057276906119</v>
      </c>
      <c r="AA481" s="26">
        <f t="shared" si="306"/>
        <v>27.841241813161204</v>
      </c>
      <c r="AB481" s="26">
        <f t="shared" si="307"/>
        <v>-87.67630243386634</v>
      </c>
      <c r="AC481" s="26">
        <f t="shared" si="308"/>
        <v>2.2076931148193939</v>
      </c>
      <c r="AD481" s="26">
        <f t="shared" si="309"/>
        <v>39.144177630063254</v>
      </c>
      <c r="AE481" s="26">
        <f t="shared" si="310"/>
        <v>-15.035596279819591</v>
      </c>
      <c r="AF481" s="26">
        <f t="shared" si="311"/>
        <v>-138.5231820807092</v>
      </c>
      <c r="AG481" s="26">
        <f t="shared" si="329"/>
        <v>63.934760580666506</v>
      </c>
      <c r="AH481" s="26">
        <f t="shared" si="312"/>
        <v>-145.38631868901405</v>
      </c>
      <c r="AI481" s="26">
        <f t="shared" si="313"/>
        <v>-89.999996918184067</v>
      </c>
      <c r="AJ481" s="26">
        <f t="shared" si="314"/>
        <v>77.384197359759824</v>
      </c>
      <c r="AK481" s="26">
        <f t="shared" si="315"/>
        <v>89.99225693748302</v>
      </c>
      <c r="AL481" s="27">
        <f t="shared" si="316"/>
        <v>-31.366768876465159</v>
      </c>
      <c r="AM481" s="26">
        <f t="shared" si="317"/>
        <v>-88.451764426519389</v>
      </c>
      <c r="AN481" s="26">
        <f t="shared" si="330"/>
        <v>-9.9166922162804152</v>
      </c>
      <c r="AO481" s="26">
        <f t="shared" si="331"/>
        <v>-71.380893227885281</v>
      </c>
      <c r="AP481" s="26">
        <f t="shared" si="337"/>
        <v>-45.350821841333293</v>
      </c>
      <c r="AQ481" s="26">
        <f t="shared" si="338"/>
        <v>-159.84039763510572</v>
      </c>
      <c r="AR481" s="25">
        <f t="shared" si="332"/>
        <v>18.562359853877492</v>
      </c>
      <c r="AS481" s="25">
        <f t="shared" si="333"/>
        <v>-26.946600306339011</v>
      </c>
      <c r="AT481" s="56">
        <f t="shared" si="339"/>
        <v>-60.386418121152886</v>
      </c>
      <c r="AU481" s="57">
        <f t="shared" si="318"/>
        <v>-298.36357971581492</v>
      </c>
      <c r="AV481" s="26">
        <f t="shared" si="319"/>
        <v>1.5058329020090815E-4</v>
      </c>
      <c r="AW481" s="26">
        <f t="shared" si="320"/>
        <v>0.33737866309824527</v>
      </c>
      <c r="AX481" s="27">
        <f t="shared" si="321"/>
        <v>-1.5058329020087177E-4</v>
      </c>
      <c r="AY481" s="26">
        <f t="shared" si="322"/>
        <v>-0.33737866309824527</v>
      </c>
      <c r="AZ481" s="28">
        <f t="shared" si="323"/>
        <v>3.6374982886888674E-17</v>
      </c>
      <c r="BA481" s="29">
        <f t="shared" si="324"/>
        <v>0</v>
      </c>
      <c r="BB481" s="5">
        <f t="shared" si="340"/>
        <v>-91.131438534953759</v>
      </c>
      <c r="BC481" s="5">
        <f t="shared" si="341"/>
        <v>-443.95481871968047</v>
      </c>
      <c r="BD481" s="5">
        <f t="shared" si="325"/>
        <v>-263.95481871968047</v>
      </c>
      <c r="BE481" s="31"/>
      <c r="BF481" s="40">
        <f t="shared" si="326"/>
        <v>-91</v>
      </c>
      <c r="BG481" s="40">
        <f t="shared" si="327"/>
        <v>-444</v>
      </c>
      <c r="BH481" s="40">
        <f t="shared" si="328"/>
        <v>-264</v>
      </c>
      <c r="BL481" s="26">
        <f t="shared" si="334"/>
        <v>-5.0381512660808125</v>
      </c>
      <c r="BM481" s="26">
        <f t="shared" si="335"/>
        <v>-55.952725050750061</v>
      </c>
      <c r="BO481" s="238" t="str">
        <f t="shared" si="342"/>
        <v>5888436.5535567i</v>
      </c>
      <c r="BP481" s="238" t="str">
        <f t="shared" si="343"/>
        <v>0.000327056336336407-0.0518379596148114i</v>
      </c>
      <c r="BQ481" s="238">
        <f t="shared" si="344"/>
        <v>-25.706869147720049</v>
      </c>
      <c r="BR481" s="238">
        <f t="shared" si="345"/>
        <v>-89.638513953115492</v>
      </c>
    </row>
    <row r="482" spans="22:70" x14ac:dyDescent="0.3">
      <c r="V482" s="24">
        <v>5.7800000000000598</v>
      </c>
      <c r="W482" s="32">
        <f t="shared" si="303"/>
        <v>6025595.8607444111</v>
      </c>
      <c r="X482" s="25">
        <f t="shared" si="336"/>
        <v>31.048525809863797</v>
      </c>
      <c r="Y482" s="26">
        <f t="shared" si="304"/>
        <v>-76.333057012902273</v>
      </c>
      <c r="Z482" s="26">
        <f t="shared" si="305"/>
        <v>-89.991260838132774</v>
      </c>
      <c r="AA482" s="26">
        <f t="shared" si="306"/>
        <v>28.040920476514867</v>
      </c>
      <c r="AB482" s="26">
        <f t="shared" si="307"/>
        <v>-87.729140229463454</v>
      </c>
      <c r="AC482" s="26">
        <f t="shared" si="308"/>
        <v>2.2885016928071997</v>
      </c>
      <c r="AD482" s="26">
        <f t="shared" si="309"/>
        <v>39.791543746408117</v>
      </c>
      <c r="AE482" s="26">
        <f t="shared" si="310"/>
        <v>-14.955109033716409</v>
      </c>
      <c r="AF482" s="26">
        <f t="shared" si="311"/>
        <v>-137.92885732118813</v>
      </c>
      <c r="AG482" s="26">
        <f t="shared" si="329"/>
        <v>63.934760580666506</v>
      </c>
      <c r="AH482" s="26">
        <f t="shared" si="312"/>
        <v>-145.58631868901404</v>
      </c>
      <c r="AI482" s="26">
        <f t="shared" si="313"/>
        <v>-89.999996988334757</v>
      </c>
      <c r="AJ482" s="26">
        <f t="shared" si="314"/>
        <v>77.584197356189975</v>
      </c>
      <c r="AK482" s="26">
        <f t="shared" si="315"/>
        <v>89.992433191102137</v>
      </c>
      <c r="AL482" s="27">
        <f t="shared" si="316"/>
        <v>-31.566626184795965</v>
      </c>
      <c r="AM482" s="26">
        <f t="shared" si="317"/>
        <v>-88.486989998829586</v>
      </c>
      <c r="AN482" s="26">
        <f t="shared" si="330"/>
        <v>-10.096721331255818</v>
      </c>
      <c r="AO482" s="26">
        <f t="shared" si="331"/>
        <v>-71.776413511548071</v>
      </c>
      <c r="AP482" s="26">
        <f t="shared" si="337"/>
        <v>-45.730708268209341</v>
      </c>
      <c r="AQ482" s="26">
        <f t="shared" si="338"/>
        <v>-160.27096730761028</v>
      </c>
      <c r="AR482" s="25">
        <f t="shared" si="332"/>
        <v>18.562359853877492</v>
      </c>
      <c r="AS482" s="25">
        <f t="shared" si="333"/>
        <v>-26.946600306339011</v>
      </c>
      <c r="AT482" s="56">
        <f t="shared" si="339"/>
        <v>-60.685817301925752</v>
      </c>
      <c r="AU482" s="57">
        <f t="shared" si="318"/>
        <v>-298.19982462879841</v>
      </c>
      <c r="AV482" s="26">
        <f t="shared" si="319"/>
        <v>1.5767993319728936E-4</v>
      </c>
      <c r="AW482" s="26">
        <f t="shared" si="320"/>
        <v>0.34523703364625319</v>
      </c>
      <c r="AX482" s="27">
        <f t="shared" si="321"/>
        <v>-1.5767993319681106E-4</v>
      </c>
      <c r="AY482" s="26">
        <f t="shared" si="322"/>
        <v>-0.34523703364625319</v>
      </c>
      <c r="AZ482" s="28">
        <f t="shared" si="323"/>
        <v>4.7829578839198028E-16</v>
      </c>
      <c r="BA482" s="29">
        <f t="shared" si="324"/>
        <v>0</v>
      </c>
      <c r="BB482" s="5">
        <f t="shared" si="340"/>
        <v>-91.769029662342533</v>
      </c>
      <c r="BC482" s="5">
        <f t="shared" si="341"/>
        <v>-444.52878456121766</v>
      </c>
      <c r="BD482" s="5">
        <f t="shared" si="325"/>
        <v>-264.52878456121766</v>
      </c>
      <c r="BE482" s="31"/>
      <c r="BF482" s="40">
        <f t="shared" si="326"/>
        <v>-92</v>
      </c>
      <c r="BG482" s="40">
        <f t="shared" si="327"/>
        <v>-445</v>
      </c>
      <c r="BH482" s="40">
        <f t="shared" si="328"/>
        <v>-265</v>
      </c>
      <c r="BL482" s="26">
        <f t="shared" si="334"/>
        <v>-5.1764441932850938</v>
      </c>
      <c r="BM482" s="26">
        <f t="shared" si="335"/>
        <v>-56.562074171531336</v>
      </c>
      <c r="BO482" s="238" t="str">
        <f t="shared" si="342"/>
        <v>6025595.86074441i</v>
      </c>
      <c r="BP482" s="238" t="str">
        <f t="shared" si="343"/>
        <v>0.000206113559285688-0.0506591614888765i</v>
      </c>
      <c r="BQ482" s="238">
        <f t="shared" si="344"/>
        <v>-25.906768167131684</v>
      </c>
      <c r="BR482" s="238">
        <f t="shared" si="345"/>
        <v>-89.766885760887916</v>
      </c>
    </row>
    <row r="483" spans="22:70" x14ac:dyDescent="0.3">
      <c r="V483" s="24">
        <v>5.7900000000000604</v>
      </c>
      <c r="W483" s="30">
        <f t="shared" si="303"/>
        <v>6165950.0186156854</v>
      </c>
      <c r="X483" s="25">
        <f t="shared" si="336"/>
        <v>31.048525809863797</v>
      </c>
      <c r="Y483" s="26">
        <f t="shared" si="304"/>
        <v>-76.533057008354902</v>
      </c>
      <c r="Z483" s="26">
        <f t="shared" si="305"/>
        <v>-89.991459765740402</v>
      </c>
      <c r="AA483" s="26">
        <f t="shared" si="306"/>
        <v>28.240613580203604</v>
      </c>
      <c r="AB483" s="26">
        <f t="shared" si="307"/>
        <v>-87.780779024461125</v>
      </c>
      <c r="AC483" s="26">
        <f t="shared" si="308"/>
        <v>2.3715374021384159</v>
      </c>
      <c r="AD483" s="26">
        <f t="shared" si="309"/>
        <v>40.441610308069279</v>
      </c>
      <c r="AE483" s="26">
        <f t="shared" si="310"/>
        <v>-14.872380216149086</v>
      </c>
      <c r="AF483" s="26">
        <f t="shared" si="311"/>
        <v>-137.33062848213225</v>
      </c>
      <c r="AG483" s="26">
        <f t="shared" si="329"/>
        <v>63.934760580666506</v>
      </c>
      <c r="AH483" s="26">
        <f t="shared" si="312"/>
        <v>-145.78631868901405</v>
      </c>
      <c r="AI483" s="26">
        <f t="shared" si="313"/>
        <v>-89.999997056888617</v>
      </c>
      <c r="AJ483" s="26">
        <f t="shared" si="314"/>
        <v>77.784197352780822</v>
      </c>
      <c r="AK483" s="26">
        <f t="shared" si="315"/>
        <v>89.992605432699222</v>
      </c>
      <c r="AL483" s="27">
        <f t="shared" si="316"/>
        <v>-31.76648991093316</v>
      </c>
      <c r="AM483" s="26">
        <f t="shared" si="317"/>
        <v>-88.521414844731382</v>
      </c>
      <c r="AN483" s="26">
        <f t="shared" si="330"/>
        <v>-10.277563171336366</v>
      </c>
      <c r="AO483" s="26">
        <f t="shared" si="331"/>
        <v>-72.164675690373542</v>
      </c>
      <c r="AP483" s="26">
        <f t="shared" si="337"/>
        <v>-46.111413837836253</v>
      </c>
      <c r="AQ483" s="26">
        <f t="shared" si="338"/>
        <v>-160.69348215929432</v>
      </c>
      <c r="AR483" s="25">
        <f t="shared" si="332"/>
        <v>18.562359853877492</v>
      </c>
      <c r="AS483" s="25">
        <f t="shared" si="333"/>
        <v>-26.946600306339011</v>
      </c>
      <c r="AT483" s="56">
        <f t="shared" si="339"/>
        <v>-60.983794053985335</v>
      </c>
      <c r="AU483" s="57">
        <f t="shared" si="318"/>
        <v>-298.02411064142655</v>
      </c>
      <c r="AV483" s="26">
        <f t="shared" si="319"/>
        <v>1.6511101824675021E-4</v>
      </c>
      <c r="AW483" s="26">
        <f t="shared" si="320"/>
        <v>0.35327843571017287</v>
      </c>
      <c r="AX483" s="27">
        <f t="shared" si="321"/>
        <v>-1.65111018247006E-4</v>
      </c>
      <c r="AY483" s="26">
        <f t="shared" si="322"/>
        <v>-0.35327843571017287</v>
      </c>
      <c r="AZ483" s="28">
        <f t="shared" si="323"/>
        <v>-2.5579039754364263E-16</v>
      </c>
      <c r="BA483" s="29">
        <f t="shared" si="324"/>
        <v>0</v>
      </c>
      <c r="BB483" s="5">
        <f t="shared" si="340"/>
        <v>-92.407189356231584</v>
      </c>
      <c r="BC483" s="5">
        <f t="shared" si="341"/>
        <v>-445.08518545806646</v>
      </c>
      <c r="BD483" s="5">
        <f t="shared" si="325"/>
        <v>-265.08518545806646</v>
      </c>
      <c r="BE483" s="41"/>
      <c r="BF483" s="40">
        <f t="shared" si="326"/>
        <v>-92</v>
      </c>
      <c r="BG483" s="40">
        <f t="shared" si="327"/>
        <v>-445</v>
      </c>
      <c r="BH483" s="40">
        <f t="shared" si="328"/>
        <v>-265</v>
      </c>
      <c r="BL483" s="26">
        <f t="shared" si="334"/>
        <v>-5.3166844791243442</v>
      </c>
      <c r="BM483" s="26">
        <f t="shared" si="335"/>
        <v>-57.165938508036753</v>
      </c>
      <c r="BO483" s="238" t="str">
        <f t="shared" si="342"/>
        <v>6165950.01861569i</v>
      </c>
      <c r="BP483" s="238" t="str">
        <f t="shared" si="343"/>
        <v>0.0000906080378278236-0.0495066718684583i</v>
      </c>
      <c r="BQ483" s="238">
        <f t="shared" si="344"/>
        <v>-26.106710823121904</v>
      </c>
      <c r="BR483" s="238">
        <f t="shared" si="345"/>
        <v>-89.895136308603185</v>
      </c>
    </row>
    <row r="484" spans="22:70" x14ac:dyDescent="0.3">
      <c r="V484" s="24">
        <v>5.8000000000000602</v>
      </c>
      <c r="W484" s="32">
        <f t="shared" si="303"/>
        <v>6309573.444802816</v>
      </c>
      <c r="X484" s="25">
        <f t="shared" si="336"/>
        <v>31.048525809863797</v>
      </c>
      <c r="Y484" s="26">
        <f t="shared" si="304"/>
        <v>-76.733057004012167</v>
      </c>
      <c r="Z484" s="26">
        <f t="shared" si="305"/>
        <v>-89.991654165203059</v>
      </c>
      <c r="AA484" s="26">
        <f t="shared" si="306"/>
        <v>28.440320476255447</v>
      </c>
      <c r="AB484" s="26">
        <f t="shared" si="307"/>
        <v>-87.831245862678358</v>
      </c>
      <c r="AC484" s="26">
        <f t="shared" si="308"/>
        <v>2.4568177055586586</v>
      </c>
      <c r="AD484" s="26">
        <f t="shared" si="309"/>
        <v>41.094052585216154</v>
      </c>
      <c r="AE484" s="26">
        <f t="shared" si="310"/>
        <v>-14.787393012334263</v>
      </c>
      <c r="AF484" s="26">
        <f t="shared" si="311"/>
        <v>-136.72884744266526</v>
      </c>
      <c r="AG484" s="26">
        <f t="shared" si="329"/>
        <v>63.934760580666506</v>
      </c>
      <c r="AH484" s="26">
        <f t="shared" si="312"/>
        <v>-145.98631868901404</v>
      </c>
      <c r="AI484" s="26">
        <f t="shared" si="313"/>
        <v>-89.999997123882025</v>
      </c>
      <c r="AJ484" s="26">
        <f t="shared" si="314"/>
        <v>77.98419734952509</v>
      </c>
      <c r="AK484" s="26">
        <f t="shared" si="315"/>
        <v>89.99277375359901</v>
      </c>
      <c r="AL484" s="27">
        <f t="shared" si="316"/>
        <v>-31.966359766412697</v>
      </c>
      <c r="AM484" s="26">
        <f t="shared" si="317"/>
        <v>-88.555057117259736</v>
      </c>
      <c r="AN484" s="26">
        <f t="shared" si="330"/>
        <v>-10.459188038515714</v>
      </c>
      <c r="AO484" s="26">
        <f t="shared" si="331"/>
        <v>-72.545742943946877</v>
      </c>
      <c r="AP484" s="26">
        <f t="shared" si="337"/>
        <v>-46.492908563750852</v>
      </c>
      <c r="AQ484" s="26">
        <f t="shared" si="338"/>
        <v>-161.10802343148964</v>
      </c>
      <c r="AR484" s="25">
        <f t="shared" si="332"/>
        <v>18.562359853877492</v>
      </c>
      <c r="AS484" s="25">
        <f t="shared" si="333"/>
        <v>-26.946600306339011</v>
      </c>
      <c r="AT484" s="56">
        <f t="shared" si="339"/>
        <v>-61.280301576085115</v>
      </c>
      <c r="AU484" s="57">
        <f t="shared" si="318"/>
        <v>-297.8368708741549</v>
      </c>
      <c r="AV484" s="26">
        <f t="shared" si="319"/>
        <v>1.7289230591676125E-4</v>
      </c>
      <c r="AW484" s="26">
        <f t="shared" si="320"/>
        <v>0.361507131679905</v>
      </c>
      <c r="AX484" s="27">
        <f t="shared" si="321"/>
        <v>-1.7289230591687875E-4</v>
      </c>
      <c r="AY484" s="26">
        <f t="shared" si="322"/>
        <v>-0.361507131679905</v>
      </c>
      <c r="AZ484" s="28">
        <f t="shared" si="323"/>
        <v>-1.1750041044311654E-16</v>
      </c>
      <c r="BA484" s="29">
        <f t="shared" si="324"/>
        <v>0</v>
      </c>
      <c r="BB484" s="5">
        <f t="shared" si="340"/>
        <v>-93.045834948492782</v>
      </c>
      <c r="BC484" s="5">
        <f t="shared" si="341"/>
        <v>-445.62430479302532</v>
      </c>
      <c r="BD484" s="5">
        <f t="shared" si="325"/>
        <v>-265.62430479302532</v>
      </c>
      <c r="BE484" s="31"/>
      <c r="BF484" s="40">
        <f t="shared" si="326"/>
        <v>-93</v>
      </c>
      <c r="BG484" s="40">
        <f t="shared" si="327"/>
        <v>-446</v>
      </c>
      <c r="BH484" s="40">
        <f t="shared" si="328"/>
        <v>-266</v>
      </c>
      <c r="BL484" s="26">
        <f t="shared" si="334"/>
        <v>-5.4588363766240322</v>
      </c>
      <c r="BM484" s="26">
        <f t="shared" si="335"/>
        <v>-57.764101611894041</v>
      </c>
      <c r="BO484" s="238" t="str">
        <f t="shared" si="342"/>
        <v>6309573.44480282i</v>
      </c>
      <c r="BP484" s="238" t="str">
        <f t="shared" si="343"/>
        <v>-0.0000197015405771261-0.04837991647025i</v>
      </c>
      <c r="BQ484" s="238">
        <f t="shared" si="344"/>
        <v>-26.306696995783643</v>
      </c>
      <c r="BR484" s="238">
        <f t="shared" si="345"/>
        <v>-90.023332306976414</v>
      </c>
    </row>
    <row r="485" spans="22:70" x14ac:dyDescent="0.3">
      <c r="V485" s="24">
        <v>5.81000000000006</v>
      </c>
      <c r="W485" s="32">
        <f t="shared" si="303"/>
        <v>6456542.2903474588</v>
      </c>
      <c r="X485" s="25">
        <f t="shared" si="336"/>
        <v>31.048525809863797</v>
      </c>
      <c r="Y485" s="26">
        <f t="shared" si="304"/>
        <v>-76.933056999864888</v>
      </c>
      <c r="Z485" s="26">
        <f t="shared" si="305"/>
        <v>-89.99184413959388</v>
      </c>
      <c r="AA485" s="26">
        <f t="shared" si="306"/>
        <v>28.640040545690756</v>
      </c>
      <c r="AB485" s="26">
        <f t="shared" si="307"/>
        <v>-87.8805671888923</v>
      </c>
      <c r="AC485" s="26">
        <f t="shared" si="308"/>
        <v>2.5443578661475765</v>
      </c>
      <c r="AD485" s="26">
        <f t="shared" si="309"/>
        <v>41.748539744834261</v>
      </c>
      <c r="AE485" s="26">
        <f t="shared" si="310"/>
        <v>-14.700132778162759</v>
      </c>
      <c r="AF485" s="26">
        <f t="shared" si="311"/>
        <v>-136.12387158365192</v>
      </c>
      <c r="AG485" s="26">
        <f t="shared" si="329"/>
        <v>63.934760580666506</v>
      </c>
      <c r="AH485" s="26">
        <f t="shared" si="312"/>
        <v>-146.18631868901406</v>
      </c>
      <c r="AI485" s="26">
        <f t="shared" si="313"/>
        <v>-89.999997189350452</v>
      </c>
      <c r="AJ485" s="26">
        <f t="shared" si="314"/>
        <v>78.184197346415885</v>
      </c>
      <c r="AK485" s="26">
        <f t="shared" si="315"/>
        <v>89.992938243047476</v>
      </c>
      <c r="AL485" s="27">
        <f t="shared" si="316"/>
        <v>-32.166235475719759</v>
      </c>
      <c r="AM485" s="26">
        <f t="shared" si="317"/>
        <v>-88.587934561149837</v>
      </c>
      <c r="AN485" s="26">
        <f t="shared" si="330"/>
        <v>-10.641567047929051</v>
      </c>
      <c r="AO485" s="26">
        <f t="shared" si="331"/>
        <v>-72.919682421959621</v>
      </c>
      <c r="AP485" s="26">
        <f t="shared" si="337"/>
        <v>-46.875163285580477</v>
      </c>
      <c r="AQ485" s="26">
        <f t="shared" si="338"/>
        <v>-161.51467592941242</v>
      </c>
      <c r="AR485" s="25">
        <f t="shared" si="332"/>
        <v>18.562359853877492</v>
      </c>
      <c r="AS485" s="25">
        <f t="shared" si="333"/>
        <v>-26.946600306339011</v>
      </c>
      <c r="AT485" s="56">
        <f t="shared" si="339"/>
        <v>-61.575296063743238</v>
      </c>
      <c r="AU485" s="57">
        <f t="shared" si="318"/>
        <v>-297.63854751306434</v>
      </c>
      <c r="AV485" s="26">
        <f t="shared" si="319"/>
        <v>1.8104029943301946E-4</v>
      </c>
      <c r="AW485" s="26">
        <f t="shared" si="320"/>
        <v>0.36992748316038698</v>
      </c>
      <c r="AX485" s="27">
        <f t="shared" si="321"/>
        <v>-1.8104029943346331E-4</v>
      </c>
      <c r="AY485" s="26">
        <f t="shared" si="322"/>
        <v>-0.36992748316038698</v>
      </c>
      <c r="AZ485" s="28">
        <f t="shared" si="323"/>
        <v>-4.4384526436125338E-16</v>
      </c>
      <c r="BA485" s="29">
        <f t="shared" si="324"/>
        <v>0</v>
      </c>
      <c r="BB485" s="5">
        <f t="shared" si="340"/>
        <v>-93.684885863935236</v>
      </c>
      <c r="BC485" s="5">
        <f t="shared" si="341"/>
        <v>-446.14644701842388</v>
      </c>
      <c r="BD485" s="5">
        <f t="shared" si="325"/>
        <v>-266.14644701842388</v>
      </c>
      <c r="BE485" s="31"/>
      <c r="BF485" s="40">
        <f t="shared" si="326"/>
        <v>-94</v>
      </c>
      <c r="BG485" s="40">
        <f t="shared" si="327"/>
        <v>-446</v>
      </c>
      <c r="BH485" s="40">
        <f t="shared" si="328"/>
        <v>-266</v>
      </c>
      <c r="BL485" s="26">
        <f t="shared" si="334"/>
        <v>-5.6028631439888272</v>
      </c>
      <c r="BM485" s="26">
        <f t="shared" si="335"/>
        <v>-58.356359062606892</v>
      </c>
      <c r="BO485" s="238" t="str">
        <f t="shared" si="342"/>
        <v>6456542.29034746i</v>
      </c>
      <c r="BP485" s="238" t="str">
        <f t="shared" si="343"/>
        <v>-0.000125045791609932-0.0472783322299638i</v>
      </c>
      <c r="BQ485" s="238">
        <f t="shared" si="344"/>
        <v>-26.50672665620317</v>
      </c>
      <c r="BR485" s="238">
        <f t="shared" si="345"/>
        <v>-90.151540442752662</v>
      </c>
    </row>
    <row r="486" spans="22:70" x14ac:dyDescent="0.3">
      <c r="V486" s="24">
        <v>5.8200000000000598</v>
      </c>
      <c r="W486" s="30">
        <f t="shared" si="303"/>
        <v>6606934.4800768839</v>
      </c>
      <c r="X486" s="25">
        <f t="shared" si="336"/>
        <v>31.048525809863797</v>
      </c>
      <c r="Y486" s="26">
        <f t="shared" si="304"/>
        <v>-77.133056995904269</v>
      </c>
      <c r="Z486" s="26">
        <f t="shared" si="305"/>
        <v>-89.992029789639801</v>
      </c>
      <c r="AA486" s="26">
        <f t="shared" si="306"/>
        <v>28.839773197232354</v>
      </c>
      <c r="AB486" s="26">
        <f t="shared" si="307"/>
        <v>-87.92876886137519</v>
      </c>
      <c r="AC486" s="26">
        <f t="shared" si="308"/>
        <v>2.6341708847645826</v>
      </c>
      <c r="AD486" s="26">
        <f t="shared" si="309"/>
        <v>42.40473565758878</v>
      </c>
      <c r="AE486" s="26">
        <f t="shared" si="310"/>
        <v>-14.610587104043535</v>
      </c>
      <c r="AF486" s="26">
        <f t="shared" si="311"/>
        <v>-135.5160629934262</v>
      </c>
      <c r="AG486" s="26">
        <f t="shared" si="329"/>
        <v>63.934760580666506</v>
      </c>
      <c r="AH486" s="26">
        <f t="shared" si="312"/>
        <v>-146.38631868901405</v>
      </c>
      <c r="AI486" s="26">
        <f t="shared" si="313"/>
        <v>-89.999997253328644</v>
      </c>
      <c r="AJ486" s="26">
        <f t="shared" si="314"/>
        <v>78.38419734344663</v>
      </c>
      <c r="AK486" s="26">
        <f t="shared" si="315"/>
        <v>89.993098988259078</v>
      </c>
      <c r="AL486" s="27">
        <f t="shared" si="316"/>
        <v>-32.366116775708861</v>
      </c>
      <c r="AM486" s="26">
        <f t="shared" si="317"/>
        <v>-88.620064521803826</v>
      </c>
      <c r="AN486" s="26">
        <f t="shared" si="330"/>
        <v>-10.824672127964408</v>
      </c>
      <c r="AO486" s="26">
        <f t="shared" si="331"/>
        <v>-73.286564922775554</v>
      </c>
      <c r="AP486" s="26">
        <f t="shared" si="337"/>
        <v>-47.258149668574177</v>
      </c>
      <c r="AQ486" s="26">
        <f t="shared" si="338"/>
        <v>-161.91352770964895</v>
      </c>
      <c r="AR486" s="25">
        <f t="shared" si="332"/>
        <v>18.562359853877492</v>
      </c>
      <c r="AS486" s="25">
        <f t="shared" si="333"/>
        <v>-26.946600306339011</v>
      </c>
      <c r="AT486" s="56">
        <f t="shared" si="339"/>
        <v>-61.868736772617709</v>
      </c>
      <c r="AU486" s="57">
        <f t="shared" si="318"/>
        <v>-297.42959070307518</v>
      </c>
      <c r="AV486" s="26">
        <f t="shared" si="319"/>
        <v>1.8957227966976916E-4</v>
      </c>
      <c r="AW486" s="26">
        <f t="shared" si="320"/>
        <v>0.37854395327768703</v>
      </c>
      <c r="AX486" s="27">
        <f t="shared" si="321"/>
        <v>-1.8957227966957704E-4</v>
      </c>
      <c r="AY486" s="26">
        <f t="shared" si="322"/>
        <v>-0.37854395327768703</v>
      </c>
      <c r="AZ486" s="28">
        <f t="shared" si="323"/>
        <v>1.9212062496443139E-16</v>
      </c>
      <c r="BA486" s="29">
        <f t="shared" si="324"/>
        <v>0</v>
      </c>
      <c r="BB486" s="5">
        <f t="shared" si="340"/>
        <v>-94.324263797836693</v>
      </c>
      <c r="BC486" s="5">
        <f t="shared" si="341"/>
        <v>-446.65193671055533</v>
      </c>
      <c r="BD486" s="5">
        <f t="shared" si="325"/>
        <v>-266.65193671055533</v>
      </c>
      <c r="BE486" s="41"/>
      <c r="BF486" s="40">
        <f t="shared" si="326"/>
        <v>-94</v>
      </c>
      <c r="BG486" s="40">
        <f t="shared" si="327"/>
        <v>-447</v>
      </c>
      <c r="BH486" s="40">
        <f t="shared" si="328"/>
        <v>-267</v>
      </c>
      <c r="BL486" s="26">
        <f t="shared" si="334"/>
        <v>-5.7487271588171414</v>
      </c>
      <c r="BM486" s="26">
        <f t="shared" si="335"/>
        <v>-58.942518599469373</v>
      </c>
      <c r="BO486" s="238" t="str">
        <f t="shared" si="342"/>
        <v>6606934.48007688i</v>
      </c>
      <c r="BP486" s="238" t="str">
        <f t="shared" si="343"/>
        <v>-0.000225645095030198-0.0462013671642941i</v>
      </c>
      <c r="BQ486" s="238">
        <f t="shared" si="344"/>
        <v>-26.706799866401838</v>
      </c>
      <c r="BR486" s="238">
        <f t="shared" si="345"/>
        <v>-90.279827408010775</v>
      </c>
    </row>
    <row r="487" spans="22:70" x14ac:dyDescent="0.3">
      <c r="V487" s="24">
        <v>5.8300000000000596</v>
      </c>
      <c r="W487" s="32">
        <f t="shared" si="303"/>
        <v>6760829.7539207507</v>
      </c>
      <c r="X487" s="25">
        <f t="shared" si="336"/>
        <v>31.048525809863797</v>
      </c>
      <c r="Y487" s="26">
        <f t="shared" si="304"/>
        <v>-77.333056992121897</v>
      </c>
      <c r="Z487" s="26">
        <f t="shared" si="305"/>
        <v>-89.992211213774908</v>
      </c>
      <c r="AA487" s="26">
        <f t="shared" si="306"/>
        <v>29.039517866072405</v>
      </c>
      <c r="AB487" s="26">
        <f t="shared" si="307"/>
        <v>-87.975876164218676</v>
      </c>
      <c r="AC487" s="26">
        <f t="shared" si="308"/>
        <v>2.7262674462596741</v>
      </c>
      <c r="AD487" s="26">
        <f t="shared" si="309"/>
        <v>43.062299737775902</v>
      </c>
      <c r="AE487" s="26">
        <f t="shared" si="310"/>
        <v>-14.51874586992602</v>
      </c>
      <c r="AF487" s="26">
        <f t="shared" si="311"/>
        <v>-134.90578764021768</v>
      </c>
      <c r="AG487" s="26">
        <f t="shared" si="329"/>
        <v>63.934760580666506</v>
      </c>
      <c r="AH487" s="26">
        <f t="shared" si="312"/>
        <v>-146.58631868901404</v>
      </c>
      <c r="AI487" s="26">
        <f t="shared" si="313"/>
        <v>-89.999997315850521</v>
      </c>
      <c r="AJ487" s="26">
        <f t="shared" si="314"/>
        <v>78.584197340610984</v>
      </c>
      <c r="AK487" s="26">
        <f t="shared" si="315"/>
        <v>89.993256074463048</v>
      </c>
      <c r="AL487" s="27">
        <f t="shared" si="316"/>
        <v>-32.566003415049863</v>
      </c>
      <c r="AM487" s="26">
        <f t="shared" si="317"/>
        <v>-88.651463954075311</v>
      </c>
      <c r="AN487" s="26">
        <f t="shared" si="330"/>
        <v>-11.008476018161931</v>
      </c>
      <c r="AO487" s="26">
        <f t="shared" si="331"/>
        <v>-73.64646458355152</v>
      </c>
      <c r="AP487" s="26">
        <f t="shared" si="337"/>
        <v>-47.641840200948337</v>
      </c>
      <c r="AQ487" s="26">
        <f t="shared" si="338"/>
        <v>-162.30466977901432</v>
      </c>
      <c r="AR487" s="25">
        <f t="shared" si="332"/>
        <v>18.562359853877492</v>
      </c>
      <c r="AS487" s="25">
        <f t="shared" si="333"/>
        <v>-26.946600306339011</v>
      </c>
      <c r="AT487" s="56">
        <f t="shared" si="339"/>
        <v>-62.160586070874359</v>
      </c>
      <c r="AU487" s="57">
        <f t="shared" si="318"/>
        <v>-297.210457419232</v>
      </c>
      <c r="AV487" s="26">
        <f t="shared" si="319"/>
        <v>1.9850634178228529E-4</v>
      </c>
      <c r="AW487" s="26">
        <f t="shared" si="320"/>
        <v>0.38736110903846516</v>
      </c>
      <c r="AX487" s="27">
        <f t="shared" si="321"/>
        <v>-1.9850634178190165E-4</v>
      </c>
      <c r="AY487" s="26">
        <f t="shared" si="322"/>
        <v>-0.38736110903846516</v>
      </c>
      <c r="AZ487" s="28">
        <f t="shared" si="323"/>
        <v>3.8364493873399574E-16</v>
      </c>
      <c r="BA487" s="29">
        <f t="shared" si="324"/>
        <v>0</v>
      </c>
      <c r="BB487" s="5">
        <f t="shared" si="340"/>
        <v>-94.963892881529688</v>
      </c>
      <c r="BC487" s="5">
        <f t="shared" si="341"/>
        <v>-447.1411175496126</v>
      </c>
      <c r="BD487" s="5">
        <f t="shared" si="325"/>
        <v>-267.1411175496126</v>
      </c>
      <c r="BE487" s="31"/>
      <c r="BF487" s="40">
        <f t="shared" si="326"/>
        <v>-95</v>
      </c>
      <c r="BG487" s="40">
        <f t="shared" si="327"/>
        <v>-447</v>
      </c>
      <c r="BH487" s="40">
        <f t="shared" si="328"/>
        <v>-267</v>
      </c>
      <c r="BL487" s="26">
        <f t="shared" si="334"/>
        <v>-5.8963900311947715</v>
      </c>
      <c r="BM487" s="26">
        <f t="shared" si="335"/>
        <v>-59.522400200915143</v>
      </c>
      <c r="BO487" s="238" t="str">
        <f t="shared" si="342"/>
        <v>6760829.75392075i</v>
      </c>
      <c r="BP487" s="238" t="str">
        <f t="shared" si="343"/>
        <v>-0.00032171003637317-0.0451484802283149i</v>
      </c>
      <c r="BQ487" s="238">
        <f t="shared" si="344"/>
        <v>-26.906916779460555</v>
      </c>
      <c r="BR487" s="238">
        <f t="shared" si="345"/>
        <v>-90.408259929465501</v>
      </c>
    </row>
    <row r="488" spans="22:70" x14ac:dyDescent="0.3">
      <c r="V488" s="24">
        <v>5.8400000000000603</v>
      </c>
      <c r="W488" s="32">
        <f t="shared" si="303"/>
        <v>6918309.7091903305</v>
      </c>
      <c r="X488" s="25">
        <f t="shared" si="336"/>
        <v>31.048525809863797</v>
      </c>
      <c r="Y488" s="26">
        <f t="shared" si="304"/>
        <v>-77.533056988509784</v>
      </c>
      <c r="Z488" s="26">
        <f t="shared" si="305"/>
        <v>-89.992388508192661</v>
      </c>
      <c r="AA488" s="26">
        <f t="shared" si="306"/>
        <v>29.239274012693667</v>
      </c>
      <c r="AB488" s="26">
        <f t="shared" si="307"/>
        <v>-88.021913819445587</v>
      </c>
      <c r="AC488" s="26">
        <f t="shared" si="308"/>
        <v>2.8206558749176418</v>
      </c>
      <c r="AD488" s="26">
        <f t="shared" si="309"/>
        <v>43.720887811399287</v>
      </c>
      <c r="AE488" s="26">
        <f t="shared" si="310"/>
        <v>-14.42460129103468</v>
      </c>
      <c r="AF488" s="26">
        <f t="shared" si="311"/>
        <v>-134.29341451623895</v>
      </c>
      <c r="AG488" s="26">
        <f t="shared" si="329"/>
        <v>63.934760580666506</v>
      </c>
      <c r="AH488" s="26">
        <f t="shared" si="312"/>
        <v>-146.78631868901405</v>
      </c>
      <c r="AI488" s="26">
        <f t="shared" si="313"/>
        <v>-89.999997376949224</v>
      </c>
      <c r="AJ488" s="26">
        <f t="shared" si="314"/>
        <v>78.784197337902995</v>
      </c>
      <c r="AK488" s="26">
        <f t="shared" si="315"/>
        <v>89.993409584948566</v>
      </c>
      <c r="AL488" s="27">
        <f t="shared" si="316"/>
        <v>-32.765895153698736</v>
      </c>
      <c r="AM488" s="26">
        <f t="shared" si="317"/>
        <v>-88.682149430874219</v>
      </c>
      <c r="AN488" s="26">
        <f t="shared" si="330"/>
        <v>-11.192952265089865</v>
      </c>
      <c r="AO488" s="26">
        <f t="shared" si="331"/>
        <v>-73.9994585822148</v>
      </c>
      <c r="AP488" s="26">
        <f t="shared" si="337"/>
        <v>-48.026208189233152</v>
      </c>
      <c r="AQ488" s="26">
        <f t="shared" si="338"/>
        <v>-162.68819580508966</v>
      </c>
      <c r="AR488" s="25">
        <f t="shared" si="332"/>
        <v>18.562359853877492</v>
      </c>
      <c r="AS488" s="25">
        <f t="shared" si="333"/>
        <v>-26.946600306339011</v>
      </c>
      <c r="AT488" s="56">
        <f t="shared" si="339"/>
        <v>-62.450809480267836</v>
      </c>
      <c r="AU488" s="57">
        <f t="shared" si="318"/>
        <v>-296.98161032132862</v>
      </c>
      <c r="AV488" s="26">
        <f t="shared" si="319"/>
        <v>2.0786143357206326E-4</v>
      </c>
      <c r="AW488" s="26">
        <f t="shared" si="320"/>
        <v>0.39638362374401959</v>
      </c>
      <c r="AX488" s="27">
        <f t="shared" si="321"/>
        <v>-2.0786143357250672E-4</v>
      </c>
      <c r="AY488" s="26">
        <f t="shared" si="322"/>
        <v>-0.39638362374401959</v>
      </c>
      <c r="AZ488" s="28">
        <f t="shared" si="323"/>
        <v>-4.4346579360088345E-16</v>
      </c>
      <c r="BA488" s="29">
        <f t="shared" si="324"/>
        <v>0</v>
      </c>
      <c r="BB488" s="5">
        <f t="shared" si="340"/>
        <v>-95.60369983516469</v>
      </c>
      <c r="BC488" s="5">
        <f t="shared" si="341"/>
        <v>-447.6143512323996</v>
      </c>
      <c r="BD488" s="5">
        <f t="shared" si="325"/>
        <v>-267.6143512323996</v>
      </c>
      <c r="BE488" s="31"/>
      <c r="BF488" s="40">
        <f t="shared" si="326"/>
        <v>-96</v>
      </c>
      <c r="BG488" s="40">
        <f t="shared" si="327"/>
        <v>-448</v>
      </c>
      <c r="BH488" s="40">
        <f t="shared" si="328"/>
        <v>-268</v>
      </c>
      <c r="BL488" s="26">
        <f t="shared" si="334"/>
        <v>-6.0458127150711967</v>
      </c>
      <c r="BM488" s="26">
        <f t="shared" si="335"/>
        <v>-60.095836113316764</v>
      </c>
      <c r="BO488" s="238" t="str">
        <f t="shared" si="342"/>
        <v>6918309.70919033i</v>
      </c>
      <c r="BP488" s="238" t="str">
        <f t="shared" si="343"/>
        <v>-0.000413441830128527-0.0441191411689205i</v>
      </c>
      <c r="BQ488" s="238">
        <f t="shared" si="344"/>
        <v>-27.107077639825658</v>
      </c>
      <c r="BR488" s="238">
        <f t="shared" si="345"/>
        <v>-90.536904797754261</v>
      </c>
    </row>
    <row r="489" spans="22:70" x14ac:dyDescent="0.3">
      <c r="V489" s="24">
        <v>5.85000000000006</v>
      </c>
      <c r="W489" s="30">
        <f t="shared" ref="W489:W552" si="346">10*10^V489</f>
        <v>7079457.8438423667</v>
      </c>
      <c r="X489" s="25">
        <f t="shared" si="336"/>
        <v>31.048525809863797</v>
      </c>
      <c r="Y489" s="26">
        <f t="shared" ref="Y489:Y552" si="347">20*LOG(1/SQRT((W489/fp)^2+1))</f>
        <v>-77.73305698506023</v>
      </c>
      <c r="Z489" s="26">
        <f t="shared" ref="Z489:Z552" si="348">-180/PI()*ATAN(W489/fp)</f>
        <v>-89.992561766896898</v>
      </c>
      <c r="AA489" s="26">
        <f t="shared" ref="AA489:AA552" si="349">20*LOG(SQRT((W489/fzRHP)^2+1))</f>
        <v>29.439041121742491</v>
      </c>
      <c r="AB489" s="26">
        <f t="shared" ref="AB489:AB552" si="350">-180/PI()*ATAN(W489/fzRHP)</f>
        <v>-88.06690599890932</v>
      </c>
      <c r="AC489" s="26">
        <f t="shared" ref="AC489:AC552" si="351">20*LOG(SQRT((W489/fzESR)^2+1))</f>
        <v>2.9173420995276551</v>
      </c>
      <c r="AD489" s="26">
        <f t="shared" ref="AD489:AD552" si="352">180/PI()*ATAN(W489/fzESR)</f>
        <v>44.38015300707999</v>
      </c>
      <c r="AE489" s="26">
        <f t="shared" ref="AE489:AE552" si="353">X489+Y489+AA489+AC489</f>
        <v>-14.328147953926287</v>
      </c>
      <c r="AF489" s="26">
        <f t="shared" ref="AF489:AF552" si="354">Z489+AB489+AD489</f>
        <v>-133.67931475872624</v>
      </c>
      <c r="AG489" s="26">
        <f t="shared" si="329"/>
        <v>63.934760580666506</v>
      </c>
      <c r="AH489" s="26">
        <f t="shared" ref="AH489:AH552" si="355">20*LOG(1/SQRT((W489/fp_comp1)^2+1))</f>
        <v>-146.98631868901404</v>
      </c>
      <c r="AI489" s="26">
        <f t="shared" ref="AI489:AI552" si="356">-180/PI()*ATAN(W489/fp_comp1)</f>
        <v>-89.999997436657139</v>
      </c>
      <c r="AJ489" s="26">
        <f t="shared" ref="AJ489:AJ552" si="357">20*LOG(SQRT((W489/fz_comp)^2+1))</f>
        <v>78.984197335316878</v>
      </c>
      <c r="AK489" s="26">
        <f t="shared" ref="AK489:AK552" si="358">180/PI()*ATAN(W489/fz_comp)</f>
        <v>89.993559601108913</v>
      </c>
      <c r="AL489" s="27">
        <f t="shared" ref="AL489:AL552" si="359">20*LOG(1/SQRT((W489/fp_comp2)^2+1))</f>
        <v>-32.965791762391689</v>
      </c>
      <c r="AM489" s="26">
        <f t="shared" ref="AM489:AM552" si="360">-180/PI()*ATAN(W489/fp_comp2)</f>
        <v>-88.712137151594703</v>
      </c>
      <c r="AN489" s="26">
        <f t="shared" si="330"/>
        <v>-11.378075216379175</v>
      </c>
      <c r="AO489" s="26">
        <f t="shared" si="331"/>
        <v>-74.34562685150496</v>
      </c>
      <c r="AP489" s="26">
        <f t="shared" si="337"/>
        <v>-48.411227751801519</v>
      </c>
      <c r="AQ489" s="26">
        <f t="shared" si="338"/>
        <v>-163.06420183864788</v>
      </c>
      <c r="AR489" s="25">
        <f t="shared" si="332"/>
        <v>18.562359853877492</v>
      </c>
      <c r="AS489" s="25">
        <f t="shared" si="333"/>
        <v>-26.946600306339011</v>
      </c>
      <c r="AT489" s="56">
        <f t="shared" si="339"/>
        <v>-62.739375705727809</v>
      </c>
      <c r="AU489" s="57">
        <f t="shared" ref="AU489:AU552" si="361">AF489+AQ489</f>
        <v>-296.74351659737408</v>
      </c>
      <c r="AV489" s="26">
        <f t="shared" ref="AV489:AV552" si="362">20*LOG(SQRT((W489/fz_ff)^2+1))</f>
        <v>2.1765739565596492E-4</v>
      </c>
      <c r="AW489" s="26">
        <f t="shared" ref="AW489:AW552" si="363">180/PI()*ATAN(W489/fz_ff)</f>
        <v>0.40561627946014933</v>
      </c>
      <c r="AX489" s="27">
        <f t="shared" ref="AX489:AX552" si="364">20*LOG(1/SQRT((W489/fp_ff)^2+1))</f>
        <v>-2.1765739565589461E-4</v>
      </c>
      <c r="AY489" s="26">
        <f t="shared" ref="AY489:AY552" si="365">-180/PI()*ATAN(W489/fp_ff)</f>
        <v>-0.40561627946014933</v>
      </c>
      <c r="AZ489" s="28">
        <f t="shared" ref="AZ489:AZ552" si="366">AV489+AX489</f>
        <v>7.0310510885684963E-17</v>
      </c>
      <c r="BA489" s="29">
        <f t="shared" ref="BA489:BA552" si="367">AW489+AY489</f>
        <v>0</v>
      </c>
      <c r="BB489" s="5">
        <f t="shared" si="340"/>
        <v>-96.243614106894654</v>
      </c>
      <c r="BC489" s="5">
        <f t="shared" si="341"/>
        <v>-448.07201632561259</v>
      </c>
      <c r="BD489" s="5">
        <f t="shared" ref="BD489:BD552" si="368">BC489+180</f>
        <v>-268.07201632561259</v>
      </c>
      <c r="BE489" s="41"/>
      <c r="BF489" s="40">
        <f t="shared" ref="BF489:BF552" si="369">ROUND(BB489,0)</f>
        <v>-96</v>
      </c>
      <c r="BG489" s="40">
        <f t="shared" ref="BG489:BG552" si="370">ROUND(BC489,0)</f>
        <v>-448</v>
      </c>
      <c r="BH489" s="40">
        <f t="shared" ref="BH489:BH552" si="371">ROUND(BD489,0)</f>
        <v>-268</v>
      </c>
      <c r="BL489" s="26">
        <f t="shared" si="334"/>
        <v>-6.1969556173689986</v>
      </c>
      <c r="BM489" s="26">
        <f t="shared" si="335"/>
        <v>-60.662670831541142</v>
      </c>
      <c r="BO489" s="238" t="str">
        <f t="shared" si="342"/>
        <v>7079457.84384237i</v>
      </c>
      <c r="BP489" s="238" t="str">
        <f t="shared" si="343"/>
        <v>-0.000501032725104663-0.0431128303748577i</v>
      </c>
      <c r="BQ489" s="238">
        <f t="shared" si="344"/>
        <v>-27.307282783797845</v>
      </c>
      <c r="BR489" s="238">
        <f t="shared" si="345"/>
        <v>-90.665828896697377</v>
      </c>
    </row>
    <row r="490" spans="22:70" x14ac:dyDescent="0.3">
      <c r="V490" s="24">
        <v>5.8600000000000598</v>
      </c>
      <c r="W490" s="32">
        <f t="shared" si="346"/>
        <v>7244359.600750911</v>
      </c>
      <c r="X490" s="25">
        <f t="shared" si="336"/>
        <v>31.048525809863797</v>
      </c>
      <c r="Y490" s="26">
        <f t="shared" si="347"/>
        <v>-77.933056981765944</v>
      </c>
      <c r="Z490" s="26">
        <f t="shared" si="348"/>
        <v>-89.992731081751671</v>
      </c>
      <c r="AA490" s="26">
        <f t="shared" si="349"/>
        <v>29.638818700951845</v>
      </c>
      <c r="AB490" s="26">
        <f t="shared" si="350"/>
        <v>-88.110876335981828</v>
      </c>
      <c r="AC490" s="26">
        <f t="shared" si="351"/>
        <v>3.0163296283885002</v>
      </c>
      <c r="AD490" s="26">
        <f t="shared" si="352"/>
        <v>45.039746664242344</v>
      </c>
      <c r="AE490" s="26">
        <f t="shared" si="353"/>
        <v>-14.229382842561801</v>
      </c>
      <c r="AF490" s="26">
        <f t="shared" si="354"/>
        <v>-133.06386075349116</v>
      </c>
      <c r="AG490" s="26">
        <f t="shared" si="329"/>
        <v>63.934760580666506</v>
      </c>
      <c r="AH490" s="26">
        <f t="shared" si="355"/>
        <v>-147.18631868901406</v>
      </c>
      <c r="AI490" s="26">
        <f t="shared" si="356"/>
        <v>-89.999997495005957</v>
      </c>
      <c r="AJ490" s="26">
        <f t="shared" si="357"/>
        <v>79.184197332847162</v>
      </c>
      <c r="AK490" s="26">
        <f t="shared" si="358"/>
        <v>89.993706202484631</v>
      </c>
      <c r="AL490" s="27">
        <f t="shared" si="359"/>
        <v>-33.165693022162223</v>
      </c>
      <c r="AM490" s="26">
        <f t="shared" si="360"/>
        <v>-88.741442950368949</v>
      </c>
      <c r="AN490" s="26">
        <f t="shared" si="330"/>
        <v>-11.563820013092133</v>
      </c>
      <c r="AO490" s="26">
        <f t="shared" si="331"/>
        <v>-74.685051805204864</v>
      </c>
      <c r="AP490" s="26">
        <f t="shared" si="337"/>
        <v>-48.796873810754747</v>
      </c>
      <c r="AQ490" s="26">
        <f t="shared" si="338"/>
        <v>-163.43278604809512</v>
      </c>
      <c r="AR490" s="25">
        <f t="shared" si="332"/>
        <v>18.562359853877492</v>
      </c>
      <c r="AS490" s="25">
        <f t="shared" si="333"/>
        <v>-26.946600306339011</v>
      </c>
      <c r="AT490" s="56">
        <f t="shared" si="339"/>
        <v>-63.026256653316551</v>
      </c>
      <c r="AU490" s="57">
        <f t="shared" si="361"/>
        <v>-296.49664680158628</v>
      </c>
      <c r="AV490" s="26">
        <f t="shared" si="362"/>
        <v>2.2791500352598791E-4</v>
      </c>
      <c r="AW490" s="26">
        <f t="shared" si="363"/>
        <v>0.41506396954412872</v>
      </c>
      <c r="AX490" s="27">
        <f t="shared" si="364"/>
        <v>-2.2791500352619328E-4</v>
      </c>
      <c r="AY490" s="26">
        <f t="shared" si="365"/>
        <v>-0.41506396954412872</v>
      </c>
      <c r="AZ490" s="28">
        <f t="shared" si="366"/>
        <v>-2.0537499652306668E-16</v>
      </c>
      <c r="BA490" s="29">
        <f t="shared" si="367"/>
        <v>0</v>
      </c>
      <c r="BB490" s="5">
        <f t="shared" si="340"/>
        <v>-96.883567997848303</v>
      </c>
      <c r="BC490" s="5">
        <f t="shared" si="341"/>
        <v>-448.51450706792184</v>
      </c>
      <c r="BD490" s="5">
        <f t="shared" si="368"/>
        <v>-268.51450706792184</v>
      </c>
      <c r="BE490" s="31"/>
      <c r="BF490" s="40">
        <f t="shared" si="369"/>
        <v>-97</v>
      </c>
      <c r="BG490" s="40">
        <f t="shared" si="370"/>
        <v>-449</v>
      </c>
      <c r="BH490" s="40">
        <f t="shared" si="371"/>
        <v>-269</v>
      </c>
      <c r="BL490" s="26">
        <f t="shared" si="334"/>
        <v>-6.349778704327421</v>
      </c>
      <c r="BM490" s="26">
        <f t="shared" si="335"/>
        <v>-61.222761033817335</v>
      </c>
      <c r="BO490" s="238" t="str">
        <f t="shared" si="342"/>
        <v>7244359.60075091i</v>
      </c>
      <c r="BP490" s="238" t="str">
        <f t="shared" si="343"/>
        <v>-0.000584666392660564-0.042129038723868i</v>
      </c>
      <c r="BQ490" s="238">
        <f t="shared" si="344"/>
        <v>-27.507532640204332</v>
      </c>
      <c r="BR490" s="238">
        <f t="shared" si="345"/>
        <v>-90.795099232518226</v>
      </c>
    </row>
    <row r="491" spans="22:70" x14ac:dyDescent="0.3">
      <c r="V491" s="24">
        <v>5.8700000000000596</v>
      </c>
      <c r="W491" s="32">
        <f t="shared" si="346"/>
        <v>7413102.4130102079</v>
      </c>
      <c r="X491" s="25">
        <f t="shared" si="336"/>
        <v>31.048525809863797</v>
      </c>
      <c r="Y491" s="26">
        <f t="shared" si="347"/>
        <v>-78.133056978619905</v>
      </c>
      <c r="Z491" s="26">
        <f t="shared" si="348"/>
        <v>-89.99289654252992</v>
      </c>
      <c r="AA491" s="26">
        <f t="shared" si="349"/>
        <v>29.838606280111641</v>
      </c>
      <c r="AB491" s="26">
        <f t="shared" si="350"/>
        <v>-88.153847937030733</v>
      </c>
      <c r="AC491" s="26">
        <f t="shared" si="351"/>
        <v>3.1176195344724844</v>
      </c>
      <c r="AD491" s="26">
        <f t="shared" si="352"/>
        <v>45.699319252809659</v>
      </c>
      <c r="AE491" s="26">
        <f t="shared" si="353"/>
        <v>-14.128305354171982</v>
      </c>
      <c r="AF491" s="26">
        <f t="shared" si="354"/>
        <v>-132.44742522675099</v>
      </c>
      <c r="AG491" s="26">
        <f t="shared" si="329"/>
        <v>63.934760580666506</v>
      </c>
      <c r="AH491" s="26">
        <f t="shared" si="355"/>
        <v>-147.38631868901405</v>
      </c>
      <c r="AI491" s="26">
        <f t="shared" si="356"/>
        <v>-89.999997552026585</v>
      </c>
      <c r="AJ491" s="26">
        <f t="shared" si="357"/>
        <v>79.38419733048859</v>
      </c>
      <c r="AK491" s="26">
        <f t="shared" si="358"/>
        <v>89.993849466805713</v>
      </c>
      <c r="AL491" s="27">
        <f t="shared" si="359"/>
        <v>-33.365598723879437</v>
      </c>
      <c r="AM491" s="26">
        <f t="shared" si="360"/>
        <v>-88.770082304149653</v>
      </c>
      <c r="AN491" s="26">
        <f t="shared" si="330"/>
        <v>-11.75016258059167</v>
      </c>
      <c r="AO491" s="26">
        <f t="shared" si="331"/>
        <v>-75.017818076607455</v>
      </c>
      <c r="AP491" s="26">
        <f t="shared" si="337"/>
        <v>-49.183122082330058</v>
      </c>
      <c r="AQ491" s="26">
        <f t="shared" si="338"/>
        <v>-163.79404846597799</v>
      </c>
      <c r="AR491" s="25">
        <f t="shared" si="332"/>
        <v>18.562359853877492</v>
      </c>
      <c r="AS491" s="25">
        <f t="shared" si="333"/>
        <v>-26.946600306339011</v>
      </c>
      <c r="AT491" s="56">
        <f t="shared" si="339"/>
        <v>-63.311427436502044</v>
      </c>
      <c r="AU491" s="57">
        <f t="shared" si="361"/>
        <v>-296.24147369272896</v>
      </c>
      <c r="AV491" s="26">
        <f t="shared" si="362"/>
        <v>2.3865601159595701E-4</v>
      </c>
      <c r="AW491" s="26">
        <f t="shared" si="363"/>
        <v>0.4247317012300682</v>
      </c>
      <c r="AX491" s="27">
        <f t="shared" si="364"/>
        <v>-2.3865601159599067E-4</v>
      </c>
      <c r="AY491" s="26">
        <f t="shared" si="365"/>
        <v>-0.4247317012300682</v>
      </c>
      <c r="AZ491" s="28">
        <f t="shared" si="366"/>
        <v>-3.3664477455674913E-17</v>
      </c>
      <c r="BA491" s="29">
        <f t="shared" si="367"/>
        <v>0</v>
      </c>
      <c r="BB491" s="5">
        <f t="shared" si="340"/>
        <v>-97.523496772389763</v>
      </c>
      <c r="BC491" s="5">
        <f t="shared" si="341"/>
        <v>-448.94223212941455</v>
      </c>
      <c r="BD491" s="5">
        <f t="shared" si="368"/>
        <v>-268.94223212941455</v>
      </c>
      <c r="BE491" s="31"/>
      <c r="BF491" s="40">
        <f t="shared" si="369"/>
        <v>-98</v>
      </c>
      <c r="BG491" s="40">
        <f t="shared" si="370"/>
        <v>-449</v>
      </c>
      <c r="BH491" s="40">
        <f t="shared" si="371"/>
        <v>-269</v>
      </c>
      <c r="BL491" s="26">
        <f t="shared" si="334"/>
        <v>-6.5042416046321074</v>
      </c>
      <c r="BM491" s="26">
        <f t="shared" si="335"/>
        <v>-61.775975473675508</v>
      </c>
      <c r="BO491" s="238" t="str">
        <f t="shared" si="342"/>
        <v>7413102.41301021i</v>
      </c>
      <c r="BP491" s="238" t="str">
        <f t="shared" si="343"/>
        <v>-0.000664518298466268-0.0411672674274132i</v>
      </c>
      <c r="BQ491" s="238">
        <f t="shared" si="344"/>
        <v>-27.707827731255598</v>
      </c>
      <c r="BR491" s="238">
        <f t="shared" si="345"/>
        <v>-90.924782963010102</v>
      </c>
    </row>
    <row r="492" spans="22:70" x14ac:dyDescent="0.3">
      <c r="V492" s="24">
        <v>5.8800000000000603</v>
      </c>
      <c r="W492" s="30">
        <f t="shared" si="346"/>
        <v>7585775.7502928935</v>
      </c>
      <c r="X492" s="25">
        <f t="shared" si="336"/>
        <v>31.048525809863797</v>
      </c>
      <c r="Y492" s="26">
        <f t="shared" si="347"/>
        <v>-78.333056975615477</v>
      </c>
      <c r="Z492" s="26">
        <f t="shared" si="348"/>
        <v>-89.993058236961161</v>
      </c>
      <c r="AA492" s="26">
        <f t="shared" si="349"/>
        <v>30.038403410084705</v>
      </c>
      <c r="AB492" s="26">
        <f t="shared" si="350"/>
        <v>-88.195843392687053</v>
      </c>
      <c r="AC492" s="26">
        <f t="shared" si="351"/>
        <v>3.2212104508812351</v>
      </c>
      <c r="AD492" s="26">
        <f t="shared" si="352"/>
        <v>46.358521298509075</v>
      </c>
      <c r="AE492" s="26">
        <f t="shared" si="353"/>
        <v>-14.02491730478574</v>
      </c>
      <c r="AF492" s="26">
        <f t="shared" si="354"/>
        <v>-131.83038033113917</v>
      </c>
      <c r="AG492" s="26">
        <f t="shared" si="329"/>
        <v>63.934760580666506</v>
      </c>
      <c r="AH492" s="26">
        <f t="shared" si="355"/>
        <v>-147.58631868901406</v>
      </c>
      <c r="AI492" s="26">
        <f t="shared" si="356"/>
        <v>-89.999997607749251</v>
      </c>
      <c r="AJ492" s="26">
        <f t="shared" si="357"/>
        <v>79.584197328236158</v>
      </c>
      <c r="AK492" s="26">
        <f t="shared" si="358"/>
        <v>89.993989470032773</v>
      </c>
      <c r="AL492" s="27">
        <f t="shared" si="359"/>
        <v>-33.565508667807123</v>
      </c>
      <c r="AM492" s="26">
        <f t="shared" si="360"/>
        <v>-88.798070340623866</v>
      </c>
      <c r="AN492" s="26">
        <f t="shared" si="330"/>
        <v>-11.937079618070944</v>
      </c>
      <c r="AO492" s="26">
        <f t="shared" si="331"/>
        <v>-75.344012269197492</v>
      </c>
      <c r="AP492" s="26">
        <f t="shared" si="337"/>
        <v>-49.569949065989469</v>
      </c>
      <c r="AQ492" s="26">
        <f t="shared" si="338"/>
        <v>-164.14809074753782</v>
      </c>
      <c r="AR492" s="25">
        <f t="shared" si="332"/>
        <v>18.562359853877492</v>
      </c>
      <c r="AS492" s="25">
        <f t="shared" si="333"/>
        <v>-26.946600306339011</v>
      </c>
      <c r="AT492" s="56">
        <f t="shared" si="339"/>
        <v>-63.594866370775208</v>
      </c>
      <c r="AU492" s="57">
        <f t="shared" si="361"/>
        <v>-295.97847107867699</v>
      </c>
      <c r="AV492" s="26">
        <f t="shared" si="362"/>
        <v>2.499031993082807E-4</v>
      </c>
      <c r="AW492" s="26">
        <f t="shared" si="363"/>
        <v>0.43462459827400474</v>
      </c>
      <c r="AX492" s="27">
        <f t="shared" si="364"/>
        <v>-2.4990319930821148E-4</v>
      </c>
      <c r="AY492" s="26">
        <f t="shared" si="365"/>
        <v>-0.43462459827400474</v>
      </c>
      <c r="AZ492" s="28">
        <f t="shared" si="366"/>
        <v>6.9226308713199458E-17</v>
      </c>
      <c r="BA492" s="29">
        <f t="shared" si="367"/>
        <v>0</v>
      </c>
      <c r="BB492" s="5">
        <f t="shared" si="340"/>
        <v>-98.16333875329957</v>
      </c>
      <c r="BC492" s="5">
        <f t="shared" si="341"/>
        <v>-449.35561333719295</v>
      </c>
      <c r="BD492" s="5">
        <f t="shared" si="368"/>
        <v>-269.35561333719295</v>
      </c>
      <c r="BE492" s="41"/>
      <c r="BF492" s="40">
        <f t="shared" si="369"/>
        <v>-98</v>
      </c>
      <c r="BG492" s="40">
        <f t="shared" si="370"/>
        <v>-449</v>
      </c>
      <c r="BH492" s="40">
        <f t="shared" si="371"/>
        <v>-269</v>
      </c>
      <c r="BL492" s="26">
        <f t="shared" si="334"/>
        <v>-6.6603037089364676</v>
      </c>
      <c r="BM492" s="26">
        <f t="shared" si="335"/>
        <v>-62.322194831879713</v>
      </c>
      <c r="BO492" s="238" t="str">
        <f t="shared" si="342"/>
        <v>7585775.75029289i</v>
      </c>
      <c r="BP492" s="238" t="str">
        <f t="shared" si="343"/>
        <v>-0.000740756058432434-0.0402270278734247i</v>
      </c>
      <c r="BQ492" s="238">
        <f t="shared" si="344"/>
        <v>-27.908168673587891</v>
      </c>
      <c r="BR492" s="238">
        <f t="shared" si="345"/>
        <v>-91.054947426636232</v>
      </c>
    </row>
    <row r="493" spans="22:70" x14ac:dyDescent="0.3">
      <c r="V493" s="24">
        <v>5.8900000000000601</v>
      </c>
      <c r="W493" s="32">
        <f t="shared" si="346"/>
        <v>7762471.1662879968</v>
      </c>
      <c r="X493" s="25">
        <f t="shared" si="336"/>
        <v>31.048525809863797</v>
      </c>
      <c r="Y493" s="26">
        <f t="shared" si="347"/>
        <v>-78.533056972746266</v>
      </c>
      <c r="Z493" s="26">
        <f t="shared" si="348"/>
        <v>-89.993216250777905</v>
      </c>
      <c r="AA493" s="26">
        <f t="shared" si="349"/>
        <v>30.238209661866261</v>
      </c>
      <c r="AB493" s="26">
        <f t="shared" si="350"/>
        <v>-88.236884788904689</v>
      </c>
      <c r="AC493" s="26">
        <f t="shared" si="351"/>
        <v>3.3270985766341825</v>
      </c>
      <c r="AD493" s="26">
        <f t="shared" si="352"/>
        <v>47.017004307816045</v>
      </c>
      <c r="AE493" s="26">
        <f t="shared" si="353"/>
        <v>-13.919222924382026</v>
      </c>
      <c r="AF493" s="26">
        <f t="shared" si="354"/>
        <v>-131.21309673186656</v>
      </c>
      <c r="AG493" s="26">
        <f t="shared" si="329"/>
        <v>63.934760580666506</v>
      </c>
      <c r="AH493" s="26">
        <f t="shared" si="355"/>
        <v>-147.78631868901405</v>
      </c>
      <c r="AI493" s="26">
        <f t="shared" si="356"/>
        <v>-89.999997662203526</v>
      </c>
      <c r="AJ493" s="26">
        <f t="shared" si="357"/>
        <v>79.78419732608512</v>
      </c>
      <c r="AK493" s="26">
        <f t="shared" si="358"/>
        <v>89.994126286397389</v>
      </c>
      <c r="AL493" s="27">
        <f t="shared" si="359"/>
        <v>-33.76542266318247</v>
      </c>
      <c r="AM493" s="26">
        <f t="shared" si="360"/>
        <v>-88.825421845961216</v>
      </c>
      <c r="AN493" s="26">
        <f t="shared" si="330"/>
        <v>-12.124548586893976</v>
      </c>
      <c r="AO493" s="26">
        <f t="shared" si="331"/>
        <v>-75.663722719466008</v>
      </c>
      <c r="AP493" s="26">
        <f t="shared" si="337"/>
        <v>-49.957332032338869</v>
      </c>
      <c r="AQ493" s="26">
        <f t="shared" si="338"/>
        <v>-164.49501594123336</v>
      </c>
      <c r="AR493" s="25">
        <f t="shared" si="332"/>
        <v>18.562359853877492</v>
      </c>
      <c r="AS493" s="25">
        <f t="shared" si="333"/>
        <v>-26.946600306339011</v>
      </c>
      <c r="AT493" s="56">
        <f t="shared" si="339"/>
        <v>-63.876554956720895</v>
      </c>
      <c r="AU493" s="57">
        <f t="shared" si="361"/>
        <v>-295.70811267309989</v>
      </c>
      <c r="AV493" s="26">
        <f t="shared" si="362"/>
        <v>2.6168041942597337E-4</v>
      </c>
      <c r="AW493" s="26">
        <f t="shared" si="363"/>
        <v>0.44474790366006983</v>
      </c>
      <c r="AX493" s="27">
        <f t="shared" si="364"/>
        <v>-2.6168041942630947E-4</v>
      </c>
      <c r="AY493" s="26">
        <f t="shared" si="365"/>
        <v>-0.44474790366006983</v>
      </c>
      <c r="AZ493" s="28">
        <f t="shared" si="366"/>
        <v>-3.3610267347050637E-16</v>
      </c>
      <c r="BA493" s="29">
        <f t="shared" si="367"/>
        <v>0</v>
      </c>
      <c r="BB493" s="5">
        <f t="shared" si="340"/>
        <v>-98.803035401647122</v>
      </c>
      <c r="BC493" s="5">
        <f t="shared" si="341"/>
        <v>-449.75508437604583</v>
      </c>
      <c r="BD493" s="5">
        <f t="shared" si="368"/>
        <v>-269.75508437604583</v>
      </c>
      <c r="BE493" s="31"/>
      <c r="BF493" s="40">
        <f t="shared" si="369"/>
        <v>-99</v>
      </c>
      <c r="BG493" s="40">
        <f t="shared" si="370"/>
        <v>-450</v>
      </c>
      <c r="BH493" s="40">
        <f t="shared" si="371"/>
        <v>-270</v>
      </c>
      <c r="BL493" s="26">
        <f t="shared" si="334"/>
        <v>-6.8179242654328647</v>
      </c>
      <c r="BM493" s="26">
        <f t="shared" si="335"/>
        <v>-62.861311531397114</v>
      </c>
      <c r="BO493" s="238" t="str">
        <f t="shared" si="342"/>
        <v>7762471.166288i</v>
      </c>
      <c r="BP493" s="238" t="str">
        <f t="shared" si="343"/>
        <v>-0.000813539779429058-0.0393078414674807i</v>
      </c>
      <c r="BQ493" s="238">
        <f t="shared" si="344"/>
        <v>-28.108556179493359</v>
      </c>
      <c r="BR493" s="238">
        <f t="shared" si="345"/>
        <v>-91.18566017154879</v>
      </c>
    </row>
    <row r="494" spans="22:70" x14ac:dyDescent="0.3">
      <c r="V494" s="24">
        <v>5.9000000000000599</v>
      </c>
      <c r="W494" s="32">
        <f t="shared" si="346"/>
        <v>7943282.34724392</v>
      </c>
      <c r="X494" s="25">
        <f t="shared" si="336"/>
        <v>31.048525809863797</v>
      </c>
      <c r="Y494" s="26">
        <f t="shared" si="347"/>
        <v>-78.733056970006189</v>
      </c>
      <c r="Z494" s="26">
        <f t="shared" si="348"/>
        <v>-89.993370667761141</v>
      </c>
      <c r="AA494" s="26">
        <f t="shared" si="349"/>
        <v>30.438024625684989</v>
      </c>
      <c r="AB494" s="26">
        <f t="shared" si="350"/>
        <v>-88.276993717813269</v>
      </c>
      <c r="AC494" s="26">
        <f t="shared" si="351"/>
        <v>3.4352776927377104</v>
      </c>
      <c r="AD494" s="26">
        <f t="shared" si="352"/>
        <v>47.674421686573858</v>
      </c>
      <c r="AE494" s="26">
        <f t="shared" si="353"/>
        <v>-13.811228841719693</v>
      </c>
      <c r="AF494" s="26">
        <f t="shared" si="354"/>
        <v>-130.59594269900055</v>
      </c>
      <c r="AG494" s="26">
        <f t="shared" si="329"/>
        <v>63.934760580666506</v>
      </c>
      <c r="AH494" s="26">
        <f t="shared" si="355"/>
        <v>-147.98631868901404</v>
      </c>
      <c r="AI494" s="26">
        <f t="shared" si="356"/>
        <v>-89.999997715418289</v>
      </c>
      <c r="AJ494" s="26">
        <f t="shared" si="357"/>
        <v>79.984197324030902</v>
      </c>
      <c r="AK494" s="26">
        <f t="shared" si="358"/>
        <v>89.994259988441399</v>
      </c>
      <c r="AL494" s="27">
        <f t="shared" si="359"/>
        <v>-33.965340527813609</v>
      </c>
      <c r="AM494" s="26">
        <f t="shared" si="360"/>
        <v>-88.852151272399141</v>
      </c>
      <c r="AN494" s="26">
        <f t="shared" si="330"/>
        <v>-12.312547697889817</v>
      </c>
      <c r="AO494" s="26">
        <f t="shared" si="331"/>
        <v>-75.977039271721495</v>
      </c>
      <c r="AP494" s="26">
        <f t="shared" si="337"/>
        <v>-50.345249010020062</v>
      </c>
      <c r="AQ494" s="26">
        <f t="shared" si="338"/>
        <v>-164.83492827109751</v>
      </c>
      <c r="AR494" s="25">
        <f t="shared" si="332"/>
        <v>18.562359853877492</v>
      </c>
      <c r="AS494" s="25">
        <f t="shared" si="333"/>
        <v>-26.946600306339011</v>
      </c>
      <c r="AT494" s="56">
        <f t="shared" si="339"/>
        <v>-64.156477851739751</v>
      </c>
      <c r="AU494" s="57">
        <f t="shared" si="361"/>
        <v>-295.43087097009806</v>
      </c>
      <c r="AV494" s="26">
        <f t="shared" si="362"/>
        <v>2.7401264860041423E-4</v>
      </c>
      <c r="AW494" s="26">
        <f t="shared" si="363"/>
        <v>0.45510698236912306</v>
      </c>
      <c r="AX494" s="27">
        <f t="shared" si="364"/>
        <v>-2.7401264860034836E-4</v>
      </c>
      <c r="AY494" s="26">
        <f t="shared" si="365"/>
        <v>-0.45510698236912306</v>
      </c>
      <c r="AZ494" s="28">
        <f t="shared" si="366"/>
        <v>6.5865281978494394E-17</v>
      </c>
      <c r="BA494" s="29">
        <f t="shared" si="367"/>
        <v>0</v>
      </c>
      <c r="BB494" s="5">
        <f t="shared" si="340"/>
        <v>-99.442531381263876</v>
      </c>
      <c r="BC494" s="5">
        <f t="shared" si="341"/>
        <v>-450.14108947313582</v>
      </c>
      <c r="BD494" s="5">
        <f t="shared" si="368"/>
        <v>-270.14108947313582</v>
      </c>
      <c r="BE494" s="31"/>
      <c r="BF494" s="40">
        <f t="shared" si="369"/>
        <v>-99</v>
      </c>
      <c r="BG494" s="40">
        <f t="shared" si="370"/>
        <v>-450</v>
      </c>
      <c r="BH494" s="40">
        <f t="shared" si="371"/>
        <v>-270</v>
      </c>
      <c r="BL494" s="26">
        <f t="shared" si="334"/>
        <v>-6.9770624711845111</v>
      </c>
      <c r="BM494" s="26">
        <f t="shared" si="335"/>
        <v>-63.39322951852678</v>
      </c>
      <c r="BO494" s="238" t="str">
        <f t="shared" si="342"/>
        <v>7943282.34724392i</v>
      </c>
      <c r="BP494" s="238" t="str">
        <f t="shared" si="343"/>
        <v>-0.000883022385392309-0.0384092394727854i</v>
      </c>
      <c r="BQ494" s="238">
        <f t="shared" si="344"/>
        <v>-28.308991058339611</v>
      </c>
      <c r="BR494" s="238">
        <f t="shared" si="345"/>
        <v>-91.316988984511028</v>
      </c>
    </row>
    <row r="495" spans="22:70" x14ac:dyDescent="0.3">
      <c r="V495" s="24">
        <v>5.9100000000000597</v>
      </c>
      <c r="W495" s="30">
        <f t="shared" si="346"/>
        <v>8128305.1616421212</v>
      </c>
      <c r="X495" s="25">
        <f t="shared" si="336"/>
        <v>31.048525809863797</v>
      </c>
      <c r="Y495" s="26">
        <f t="shared" si="347"/>
        <v>-78.933056967389433</v>
      </c>
      <c r="Z495" s="26">
        <f t="shared" si="348"/>
        <v>-89.993521569784818</v>
      </c>
      <c r="AA495" s="26">
        <f t="shared" si="349"/>
        <v>30.637847910143996</v>
      </c>
      <c r="AB495" s="26">
        <f t="shared" si="350"/>
        <v>-88.31619128836607</v>
      </c>
      <c r="AC495" s="26">
        <f t="shared" si="351"/>
        <v>3.5457391883908898</v>
      </c>
      <c r="AD495" s="26">
        <f t="shared" si="352"/>
        <v>48.330429646399224</v>
      </c>
      <c r="AE495" s="26">
        <f t="shared" si="353"/>
        <v>-13.70094405899075</v>
      </c>
      <c r="AF495" s="26">
        <f t="shared" si="354"/>
        <v>-129.97928321175164</v>
      </c>
      <c r="AG495" s="26">
        <f t="shared" si="329"/>
        <v>63.934760580666506</v>
      </c>
      <c r="AH495" s="26">
        <f t="shared" si="355"/>
        <v>-148.18631868901403</v>
      </c>
      <c r="AI495" s="26">
        <f t="shared" si="356"/>
        <v>-89.999997767421718</v>
      </c>
      <c r="AJ495" s="26">
        <f t="shared" si="357"/>
        <v>80.18419732206911</v>
      </c>
      <c r="AK495" s="26">
        <f t="shared" si="358"/>
        <v>89.994390647055369</v>
      </c>
      <c r="AL495" s="27">
        <f t="shared" si="359"/>
        <v>-34.16526208769519</v>
      </c>
      <c r="AM495" s="26">
        <f t="shared" si="360"/>
        <v>-88.878272745668028</v>
      </c>
      <c r="AN495" s="26">
        <f t="shared" si="330"/>
        <v>-12.501055897734412</v>
      </c>
      <c r="AO495" s="26">
        <f t="shared" si="331"/>
        <v>-76.28405306471457</v>
      </c>
      <c r="AP495" s="26">
        <f t="shared" si="337"/>
        <v>-50.733678771708014</v>
      </c>
      <c r="AQ495" s="26">
        <f t="shared" si="338"/>
        <v>-165.16793293074895</v>
      </c>
      <c r="AR495" s="25">
        <f t="shared" si="332"/>
        <v>18.562359853877492</v>
      </c>
      <c r="AS495" s="25">
        <f t="shared" si="333"/>
        <v>-26.946600306339011</v>
      </c>
      <c r="AT495" s="56">
        <f t="shared" si="339"/>
        <v>-64.434622830698771</v>
      </c>
      <c r="AU495" s="57">
        <f t="shared" si="361"/>
        <v>-295.14721614250061</v>
      </c>
      <c r="AV495" s="26">
        <f t="shared" si="362"/>
        <v>2.8692604029565354E-4</v>
      </c>
      <c r="AW495" s="26">
        <f t="shared" si="363"/>
        <v>0.46570732421126415</v>
      </c>
      <c r="AX495" s="27">
        <f t="shared" si="364"/>
        <v>-2.8692604029595354E-4</v>
      </c>
      <c r="AY495" s="26">
        <f t="shared" si="365"/>
        <v>-0.46570732421126415</v>
      </c>
      <c r="AZ495" s="28">
        <f t="shared" si="366"/>
        <v>-2.9999874112673908E-16</v>
      </c>
      <c r="BA495" s="29">
        <f t="shared" si="367"/>
        <v>0</v>
      </c>
      <c r="BB495" s="5">
        <f t="shared" si="340"/>
        <v>-100.0817746078604</v>
      </c>
      <c r="BC495" s="5">
        <f t="shared" si="341"/>
        <v>-450.51408207556312</v>
      </c>
      <c r="BD495" s="5">
        <f t="shared" si="368"/>
        <v>-270.51408207556312</v>
      </c>
      <c r="BE495" s="41"/>
      <c r="BF495" s="40">
        <f t="shared" si="369"/>
        <v>-100</v>
      </c>
      <c r="BG495" s="40">
        <f t="shared" si="370"/>
        <v>-451</v>
      </c>
      <c r="BH495" s="40">
        <f t="shared" si="371"/>
        <v>-271</v>
      </c>
      <c r="BL495" s="26">
        <f t="shared" si="334"/>
        <v>-7.1376775589804815</v>
      </c>
      <c r="BM495" s="26">
        <f t="shared" si="335"/>
        <v>-63.917864013355398</v>
      </c>
      <c r="BO495" s="238" t="str">
        <f t="shared" si="342"/>
        <v>8128305.16164212i</v>
      </c>
      <c r="BP495" s="238" t="str">
        <f t="shared" si="343"/>
        <v>-0.000949349929399029-0.037530762849294i</v>
      </c>
      <c r="BQ495" s="238">
        <f t="shared" si="344"/>
        <v>-28.50947421818114</v>
      </c>
      <c r="BR495" s="238">
        <f t="shared" si="345"/>
        <v>-91.449001919707143</v>
      </c>
    </row>
    <row r="496" spans="22:70" x14ac:dyDescent="0.3">
      <c r="V496" s="24">
        <v>5.9200000000000603</v>
      </c>
      <c r="W496" s="32">
        <f t="shared" si="346"/>
        <v>8317637.7110278793</v>
      </c>
      <c r="X496" s="25">
        <f t="shared" si="336"/>
        <v>31.048525809863797</v>
      </c>
      <c r="Y496" s="26">
        <f t="shared" si="347"/>
        <v>-79.133056964890457</v>
      </c>
      <c r="Z496" s="26">
        <f t="shared" si="348"/>
        <v>-89.993669036859131</v>
      </c>
      <c r="AA496" s="26">
        <f t="shared" si="349"/>
        <v>30.837679141399828</v>
      </c>
      <c r="AB496" s="26">
        <f t="shared" si="350"/>
        <v>-88.354498136784997</v>
      </c>
      <c r="AC496" s="26">
        <f t="shared" si="351"/>
        <v>3.658472097093926</v>
      </c>
      <c r="AD496" s="26">
        <f t="shared" si="352"/>
        <v>48.98468809313092</v>
      </c>
      <c r="AE496" s="26">
        <f t="shared" si="353"/>
        <v>-13.588379916532906</v>
      </c>
      <c r="AF496" s="26">
        <f t="shared" si="354"/>
        <v>-129.3634790805132</v>
      </c>
      <c r="AG496" s="26">
        <f t="shared" si="329"/>
        <v>63.934760580666506</v>
      </c>
      <c r="AH496" s="26">
        <f t="shared" si="355"/>
        <v>-148.38631868901405</v>
      </c>
      <c r="AI496" s="26">
        <f t="shared" si="356"/>
        <v>-89.999997818241397</v>
      </c>
      <c r="AJ496" s="26">
        <f t="shared" si="357"/>
        <v>80.384197320195653</v>
      </c>
      <c r="AK496" s="26">
        <f t="shared" si="358"/>
        <v>89.994518331516232</v>
      </c>
      <c r="AL496" s="27">
        <f t="shared" si="359"/>
        <v>-34.365187176641108</v>
      </c>
      <c r="AM496" s="26">
        <f t="shared" si="360"/>
        <v>-88.903800072259031</v>
      </c>
      <c r="AN496" s="26">
        <f t="shared" si="330"/>
        <v>-12.690052854545744</v>
      </c>
      <c r="AO496" s="26">
        <f t="shared" si="331"/>
        <v>-76.584856329852414</v>
      </c>
      <c r="AP496" s="26">
        <f t="shared" si="337"/>
        <v>-51.122600819338743</v>
      </c>
      <c r="AQ496" s="26">
        <f t="shared" si="338"/>
        <v>-165.49413588883661</v>
      </c>
      <c r="AR496" s="25">
        <f t="shared" si="332"/>
        <v>18.562359853877492</v>
      </c>
      <c r="AS496" s="25">
        <f t="shared" si="333"/>
        <v>-26.946600306339011</v>
      </c>
      <c r="AT496" s="56">
        <f t="shared" si="339"/>
        <v>-64.710980735871644</v>
      </c>
      <c r="AU496" s="57">
        <f t="shared" si="361"/>
        <v>-294.85761496934981</v>
      </c>
      <c r="AV496" s="26">
        <f t="shared" si="362"/>
        <v>3.0044798023877461E-4</v>
      </c>
      <c r="AW496" s="26">
        <f t="shared" si="363"/>
        <v>0.47655454672366926</v>
      </c>
      <c r="AX496" s="27">
        <f t="shared" si="364"/>
        <v>-3.0044798023871145E-4</v>
      </c>
      <c r="AY496" s="26">
        <f t="shared" si="365"/>
        <v>-0.47655454672366926</v>
      </c>
      <c r="AZ496" s="28">
        <f t="shared" si="366"/>
        <v>6.3154776547280633E-17</v>
      </c>
      <c r="BA496" s="29">
        <f t="shared" si="367"/>
        <v>0</v>
      </c>
      <c r="BB496" s="5">
        <f t="shared" si="340"/>
        <v>-100.72071628296266</v>
      </c>
      <c r="BC496" s="5">
        <f t="shared" si="341"/>
        <v>-450.87452352948685</v>
      </c>
      <c r="BD496" s="5">
        <f t="shared" si="368"/>
        <v>-270.87452352948685</v>
      </c>
      <c r="BE496" s="31"/>
      <c r="BF496" s="40">
        <f t="shared" si="369"/>
        <v>-101</v>
      </c>
      <c r="BG496" s="40">
        <f t="shared" si="370"/>
        <v>-451</v>
      </c>
      <c r="BH496" s="40">
        <f t="shared" si="371"/>
        <v>-271</v>
      </c>
      <c r="BL496" s="26">
        <f t="shared" si="334"/>
        <v>-7.2997288795260431</v>
      </c>
      <c r="BM496" s="26">
        <f t="shared" si="335"/>
        <v>-64.435141232715083</v>
      </c>
      <c r="BO496" s="238" t="str">
        <f t="shared" si="342"/>
        <v>8317637.71102788i</v>
      </c>
      <c r="BP496" s="238" t="str">
        <f t="shared" si="343"/>
        <v>-0.00101266189226818-0.0366719620923003i</v>
      </c>
      <c r="BQ496" s="238">
        <f t="shared" si="344"/>
        <v>-28.710006667564969</v>
      </c>
      <c r="BR496" s="238">
        <f t="shared" si="345"/>
        <v>-91.581767327422</v>
      </c>
    </row>
    <row r="497" spans="22:70" x14ac:dyDescent="0.3">
      <c r="V497" s="24">
        <v>5.9300000000000601</v>
      </c>
      <c r="W497" s="32">
        <f t="shared" si="346"/>
        <v>8511380.3820249606</v>
      </c>
      <c r="X497" s="25">
        <f t="shared" si="336"/>
        <v>31.048525809863797</v>
      </c>
      <c r="Y497" s="26">
        <f t="shared" si="347"/>
        <v>-79.33305696250396</v>
      </c>
      <c r="Z497" s="26">
        <f t="shared" si="348"/>
        <v>-89.993813147173114</v>
      </c>
      <c r="AA497" s="26">
        <f t="shared" si="349"/>
        <v>31.037517962377844</v>
      </c>
      <c r="AB497" s="26">
        <f t="shared" si="350"/>
        <v>-88.391934436804419</v>
      </c>
      <c r="AC497" s="26">
        <f t="shared" si="351"/>
        <v>3.7734631423389824</v>
      </c>
      <c r="AD497" s="26">
        <f t="shared" si="352"/>
        <v>49.636861491790818</v>
      </c>
      <c r="AE497" s="26">
        <f t="shared" si="353"/>
        <v>-13.473550047923336</v>
      </c>
      <c r="AF497" s="26">
        <f t="shared" si="354"/>
        <v>-128.74888609218672</v>
      </c>
      <c r="AG497" s="26">
        <f t="shared" si="329"/>
        <v>63.934760580666506</v>
      </c>
      <c r="AH497" s="26">
        <f t="shared" si="355"/>
        <v>-148.58631868901404</v>
      </c>
      <c r="AI497" s="26">
        <f t="shared" si="356"/>
        <v>-89.999997867904298</v>
      </c>
      <c r="AJ497" s="26">
        <f t="shared" si="357"/>
        <v>80.584197318406495</v>
      </c>
      <c r="AK497" s="26">
        <f t="shared" si="358"/>
        <v>89.994643109523992</v>
      </c>
      <c r="AL497" s="27">
        <f t="shared" si="359"/>
        <v>-34.565115635933608</v>
      </c>
      <c r="AM497" s="26">
        <f t="shared" si="360"/>
        <v>-88.928746746537541</v>
      </c>
      <c r="AN497" s="26">
        <f t="shared" si="330"/>
        <v>-12.879518942809545</v>
      </c>
      <c r="AO497" s="26">
        <f t="shared" si="331"/>
        <v>-76.87954220074414</v>
      </c>
      <c r="AP497" s="26">
        <f t="shared" si="337"/>
        <v>-51.51199536868419</v>
      </c>
      <c r="AQ497" s="26">
        <f t="shared" si="338"/>
        <v>-165.813643705662</v>
      </c>
      <c r="AR497" s="25">
        <f t="shared" si="332"/>
        <v>18.562359853877492</v>
      </c>
      <c r="AS497" s="25">
        <f t="shared" si="333"/>
        <v>-26.946600306339011</v>
      </c>
      <c r="AT497" s="56">
        <f t="shared" si="339"/>
        <v>-64.985545416607522</v>
      </c>
      <c r="AU497" s="57">
        <f t="shared" si="361"/>
        <v>-294.5625297978487</v>
      </c>
      <c r="AV497" s="26">
        <f t="shared" si="362"/>
        <v>3.1460714445393997E-4</v>
      </c>
      <c r="AW497" s="26">
        <f t="shared" si="363"/>
        <v>0.48765439813521988</v>
      </c>
      <c r="AX497" s="27">
        <f t="shared" si="364"/>
        <v>-3.1460714445428702E-4</v>
      </c>
      <c r="AY497" s="26">
        <f t="shared" si="365"/>
        <v>-0.48765439813521988</v>
      </c>
      <c r="AZ497" s="28">
        <f t="shared" si="366"/>
        <v>-3.4705311541260997E-16</v>
      </c>
      <c r="BA497" s="29">
        <f t="shared" si="367"/>
        <v>0</v>
      </c>
      <c r="BB497" s="5">
        <f t="shared" si="340"/>
        <v>-101.35931091296931</v>
      </c>
      <c r="BC497" s="5">
        <f t="shared" si="341"/>
        <v>-451.222881769217</v>
      </c>
      <c r="BD497" s="5">
        <f t="shared" si="368"/>
        <v>-271.222881769217</v>
      </c>
      <c r="BE497" s="31"/>
      <c r="BF497" s="40">
        <f t="shared" si="369"/>
        <v>-101</v>
      </c>
      <c r="BG497" s="40">
        <f t="shared" si="370"/>
        <v>-451</v>
      </c>
      <c r="BH497" s="40">
        <f t="shared" si="371"/>
        <v>-271</v>
      </c>
      <c r="BL497" s="26">
        <f t="shared" si="334"/>
        <v>-7.463175978828124</v>
      </c>
      <c r="BM497" s="26">
        <f t="shared" si="335"/>
        <v>-64.944998088795401</v>
      </c>
      <c r="BO497" s="238" t="str">
        <f t="shared" si="342"/>
        <v>8511380.38202496i</v>
      </c>
      <c r="BP497" s="238" t="str">
        <f t="shared" si="343"/>
        <v>-0.00107309146822911-0.0358323970707767i</v>
      </c>
      <c r="BQ497" s="238">
        <f t="shared" si="344"/>
        <v>-28.910589517533669</v>
      </c>
      <c r="BR497" s="238">
        <f t="shared" si="345"/>
        <v>-91.715353882572927</v>
      </c>
    </row>
    <row r="498" spans="22:70" x14ac:dyDescent="0.3">
      <c r="V498" s="24">
        <v>5.9400000000000599</v>
      </c>
      <c r="W498" s="30">
        <f t="shared" si="346"/>
        <v>8709635.8995620143</v>
      </c>
      <c r="X498" s="25">
        <f t="shared" si="336"/>
        <v>31.048525809863797</v>
      </c>
      <c r="Y498" s="26">
        <f t="shared" si="347"/>
        <v>-79.53305696022484</v>
      </c>
      <c r="Z498" s="26">
        <f t="shared" si="348"/>
        <v>-89.993953977135931</v>
      </c>
      <c r="AA498" s="26">
        <f t="shared" si="349"/>
        <v>31.237364032022583</v>
      </c>
      <c r="AB498" s="26">
        <f t="shared" si="350"/>
        <v>-88.428519909716243</v>
      </c>
      <c r="AC498" s="26">
        <f t="shared" si="351"/>
        <v>3.8906967924819504</v>
      </c>
      <c r="AD498" s="26">
        <f t="shared" si="352"/>
        <v>50.286619702804067</v>
      </c>
      <c r="AE498" s="26">
        <f t="shared" si="353"/>
        <v>-13.35647032585651</v>
      </c>
      <c r="AF498" s="26">
        <f t="shared" si="354"/>
        <v>-128.1358541840481</v>
      </c>
      <c r="AG498" s="26">
        <f t="shared" si="329"/>
        <v>63.934760580666506</v>
      </c>
      <c r="AH498" s="26">
        <f t="shared" si="355"/>
        <v>-148.78631868901405</v>
      </c>
      <c r="AI498" s="26">
        <f t="shared" si="356"/>
        <v>-89.999997916436712</v>
      </c>
      <c r="AJ498" s="26">
        <f t="shared" si="357"/>
        <v>80.784197316697842</v>
      </c>
      <c r="AK498" s="26">
        <f t="shared" si="358"/>
        <v>89.994765047237578</v>
      </c>
      <c r="AL498" s="27">
        <f t="shared" si="359"/>
        <v>-34.765047313988205</v>
      </c>
      <c r="AM498" s="26">
        <f t="shared" si="360"/>
        <v>-88.9531259577047</v>
      </c>
      <c r="AN498" s="26">
        <f t="shared" si="330"/>
        <v>-13.069435227744982</v>
      </c>
      <c r="AO498" s="26">
        <f t="shared" si="331"/>
        <v>-77.16820453378935</v>
      </c>
      <c r="AP498" s="26">
        <f t="shared" si="337"/>
        <v>-51.901843333382892</v>
      </c>
      <c r="AQ498" s="26">
        <f t="shared" si="338"/>
        <v>-166.12656336069318</v>
      </c>
      <c r="AR498" s="25">
        <f t="shared" si="332"/>
        <v>18.562359853877492</v>
      </c>
      <c r="AS498" s="25">
        <f t="shared" si="333"/>
        <v>-26.946600306339011</v>
      </c>
      <c r="AT498" s="56">
        <f t="shared" si="339"/>
        <v>-65.258313659239406</v>
      </c>
      <c r="AU498" s="57">
        <f t="shared" si="361"/>
        <v>-294.26241754474131</v>
      </c>
      <c r="AV498" s="26">
        <f t="shared" si="362"/>
        <v>3.2943356004380155E-4</v>
      </c>
      <c r="AW498" s="26">
        <f t="shared" si="363"/>
        <v>0.49901276039944437</v>
      </c>
      <c r="AX498" s="27">
        <f t="shared" si="364"/>
        <v>-3.2943356004337779E-4</v>
      </c>
      <c r="AY498" s="26">
        <f t="shared" si="365"/>
        <v>-0.49901276039944437</v>
      </c>
      <c r="AZ498" s="28">
        <f t="shared" si="366"/>
        <v>4.2376041911595941E-16</v>
      </c>
      <c r="BA498" s="29">
        <f t="shared" si="367"/>
        <v>0</v>
      </c>
      <c r="BB498" s="5">
        <f t="shared" si="340"/>
        <v>-101.99751631374883</v>
      </c>
      <c r="BC498" s="5">
        <f t="shared" si="341"/>
        <v>-451.55963002432532</v>
      </c>
      <c r="BD498" s="5">
        <f t="shared" si="368"/>
        <v>-271.55963002432532</v>
      </c>
      <c r="BE498" s="41"/>
      <c r="BF498" s="40">
        <f t="shared" si="369"/>
        <v>-102</v>
      </c>
      <c r="BG498" s="40">
        <f t="shared" si="370"/>
        <v>-452</v>
      </c>
      <c r="BH498" s="40">
        <f t="shared" si="371"/>
        <v>-272</v>
      </c>
      <c r="BL498" s="26">
        <f t="shared" si="334"/>
        <v>-7.6279786706812125</v>
      </c>
      <c r="BM498" s="26">
        <f t="shared" si="335"/>
        <v>-65.447381866510952</v>
      </c>
      <c r="BO498" s="238" t="str">
        <f t="shared" si="342"/>
        <v>8709635.89956201i</v>
      </c>
      <c r="BP498" s="238" t="str">
        <f t="shared" si="343"/>
        <v>-0.00113076583817758-0.0350116368657362i</v>
      </c>
      <c r="BQ498" s="238">
        <f t="shared" si="344"/>
        <v>-29.111223983828218</v>
      </c>
      <c r="BR498" s="238">
        <f t="shared" si="345"/>
        <v>-91.849830613073053</v>
      </c>
    </row>
    <row r="499" spans="22:70" x14ac:dyDescent="0.3">
      <c r="V499" s="24">
        <v>5.9500000000000597</v>
      </c>
      <c r="W499" s="32">
        <f t="shared" si="346"/>
        <v>8912509.3813386895</v>
      </c>
      <c r="X499" s="25">
        <f t="shared" si="336"/>
        <v>31.048525809863797</v>
      </c>
      <c r="Y499" s="26">
        <f t="shared" si="347"/>
        <v>-79.733056958048323</v>
      </c>
      <c r="Z499" s="26">
        <f t="shared" si="348"/>
        <v>-89.994091601417495</v>
      </c>
      <c r="AA499" s="26">
        <f t="shared" si="349"/>
        <v>31.437217024581315</v>
      </c>
      <c r="AB499" s="26">
        <f t="shared" si="350"/>
        <v>-88.464273834218403</v>
      </c>
      <c r="AC499" s="26">
        <f t="shared" si="351"/>
        <v>4.0101553243179495</v>
      </c>
      <c r="AD499" s="26">
        <f t="shared" si="352"/>
        <v>50.933638784558021</v>
      </c>
      <c r="AE499" s="26">
        <f t="shared" si="353"/>
        <v>-13.237158799285261</v>
      </c>
      <c r="AF499" s="26">
        <f t="shared" si="354"/>
        <v>-127.52472665107788</v>
      </c>
      <c r="AG499" s="26">
        <f t="shared" si="329"/>
        <v>63.934760580666506</v>
      </c>
      <c r="AH499" s="26">
        <f t="shared" si="355"/>
        <v>-148.98631868901404</v>
      </c>
      <c r="AI499" s="26">
        <f t="shared" si="356"/>
        <v>-89.999997963864402</v>
      </c>
      <c r="AJ499" s="26">
        <f t="shared" si="357"/>
        <v>80.984197315066112</v>
      </c>
      <c r="AK499" s="26">
        <f t="shared" si="358"/>
        <v>89.994884209309973</v>
      </c>
      <c r="AL499" s="27">
        <f t="shared" si="359"/>
        <v>-34.964982066033528</v>
      </c>
      <c r="AM499" s="26">
        <f t="shared" si="360"/>
        <v>-88.976950596610237</v>
      </c>
      <c r="AN499" s="26">
        <f t="shared" si="330"/>
        <v>-13.259783449211344</v>
      </c>
      <c r="AO499" s="26">
        <f t="shared" si="331"/>
        <v>-77.450937739497064</v>
      </c>
      <c r="AP499" s="26">
        <f t="shared" si="337"/>
        <v>-52.292126308526292</v>
      </c>
      <c r="AQ499" s="26">
        <f t="shared" si="338"/>
        <v>-166.43300209066172</v>
      </c>
      <c r="AR499" s="25">
        <f t="shared" si="332"/>
        <v>18.562359853877492</v>
      </c>
      <c r="AS499" s="25">
        <f t="shared" si="333"/>
        <v>-26.946600306339011</v>
      </c>
      <c r="AT499" s="56">
        <f t="shared" si="339"/>
        <v>-65.529285107811546</v>
      </c>
      <c r="AU499" s="57">
        <f t="shared" si="361"/>
        <v>-293.95772874173963</v>
      </c>
      <c r="AV499" s="26">
        <f t="shared" si="362"/>
        <v>3.4495866882214364E-4</v>
      </c>
      <c r="AW499" s="26">
        <f t="shared" si="363"/>
        <v>0.51063565229729524</v>
      </c>
      <c r="AX499" s="27">
        <f t="shared" si="364"/>
        <v>-3.4495866882196832E-4</v>
      </c>
      <c r="AY499" s="26">
        <f t="shared" si="365"/>
        <v>-0.51063565229729524</v>
      </c>
      <c r="AZ499" s="28">
        <f t="shared" si="366"/>
        <v>1.7531549129090607E-16</v>
      </c>
      <c r="BA499" s="29">
        <f t="shared" si="367"/>
        <v>0</v>
      </c>
      <c r="BB499" s="5">
        <f t="shared" si="340"/>
        <v>-102.63529360130744</v>
      </c>
      <c r="BC499" s="5">
        <f t="shared" si="341"/>
        <v>-451.88524555239201</v>
      </c>
      <c r="BD499" s="5">
        <f t="shared" si="368"/>
        <v>-271.88524555239201</v>
      </c>
      <c r="BE499" s="31"/>
      <c r="BF499" s="40">
        <f t="shared" si="369"/>
        <v>-103</v>
      </c>
      <c r="BG499" s="40">
        <f t="shared" si="370"/>
        <v>-452</v>
      </c>
      <c r="BH499" s="40">
        <f t="shared" si="371"/>
        <v>-272</v>
      </c>
      <c r="BL499" s="26">
        <f t="shared" si="334"/>
        <v>-7.7940971042007758</v>
      </c>
      <c r="BM499" s="26">
        <f t="shared" si="335"/>
        <v>-65.942249882646806</v>
      </c>
      <c r="BO499" s="238" t="str">
        <f t="shared" si="342"/>
        <v>8912509.38133869i</v>
      </c>
      <c r="BP499" s="238" t="str">
        <f t="shared" si="343"/>
        <v>-0.00118580643102158-0.0342092596088569i</v>
      </c>
      <c r="BQ499" s="238">
        <f t="shared" si="344"/>
        <v>-29.311911389295119</v>
      </c>
      <c r="BR499" s="238">
        <f t="shared" si="345"/>
        <v>-91.985266928005544</v>
      </c>
    </row>
    <row r="500" spans="22:70" x14ac:dyDescent="0.3">
      <c r="V500" s="24">
        <v>5.9600000000000604</v>
      </c>
      <c r="W500" s="32">
        <f t="shared" si="346"/>
        <v>9120108.393560376</v>
      </c>
      <c r="X500" s="25">
        <f t="shared" si="336"/>
        <v>31.048525809863797</v>
      </c>
      <c r="Y500" s="26">
        <f t="shared" si="347"/>
        <v>-79.933056955969775</v>
      </c>
      <c r="Z500" s="26">
        <f t="shared" si="348"/>
        <v>-89.994226092988015</v>
      </c>
      <c r="AA500" s="26">
        <f t="shared" si="349"/>
        <v>31.637076628919424</v>
      </c>
      <c r="AB500" s="26">
        <f t="shared" si="350"/>
        <v>-88.499215056068905</v>
      </c>
      <c r="AC500" s="26">
        <f t="shared" si="351"/>
        <v>4.1318188948151597</v>
      </c>
      <c r="AD500" s="26">
        <f t="shared" si="352"/>
        <v>51.577601757765734</v>
      </c>
      <c r="AE500" s="26">
        <f t="shared" si="353"/>
        <v>-13.115635622371395</v>
      </c>
      <c r="AF500" s="26">
        <f t="shared" si="354"/>
        <v>-126.9158393912912</v>
      </c>
      <c r="AG500" s="26">
        <f t="shared" si="329"/>
        <v>63.934760580666506</v>
      </c>
      <c r="AH500" s="26">
        <f t="shared" si="355"/>
        <v>-149.18631868901406</v>
      </c>
      <c r="AI500" s="26">
        <f t="shared" si="356"/>
        <v>-89.999998010212494</v>
      </c>
      <c r="AJ500" s="26">
        <f t="shared" si="357"/>
        <v>81.184197313507838</v>
      </c>
      <c r="AK500" s="26">
        <f t="shared" si="358"/>
        <v>89.995000658922478</v>
      </c>
      <c r="AL500" s="27">
        <f t="shared" si="359"/>
        <v>-35.164919753805471</v>
      </c>
      <c r="AM500" s="26">
        <f t="shared" si="360"/>
        <v>-89.000233262419002</v>
      </c>
      <c r="AN500" s="26">
        <f t="shared" si="330"/>
        <v>-13.450546005249233</v>
      </c>
      <c r="AO500" s="26">
        <f t="shared" si="331"/>
        <v>-77.727836624203292</v>
      </c>
      <c r="AP500" s="26">
        <f t="shared" si="337"/>
        <v>-52.682826553894415</v>
      </c>
      <c r="AQ500" s="26">
        <f t="shared" si="338"/>
        <v>-166.73306723791231</v>
      </c>
      <c r="AR500" s="25">
        <f t="shared" si="332"/>
        <v>18.562359853877492</v>
      </c>
      <c r="AS500" s="25">
        <f t="shared" si="333"/>
        <v>-26.946600306339011</v>
      </c>
      <c r="AT500" s="56">
        <f t="shared" si="339"/>
        <v>-65.798462176265815</v>
      </c>
      <c r="AU500" s="57">
        <f t="shared" si="361"/>
        <v>-293.64890662920351</v>
      </c>
      <c r="AV500" s="26">
        <f t="shared" si="362"/>
        <v>3.6121539395174342E-4</v>
      </c>
      <c r="AW500" s="26">
        <f t="shared" si="363"/>
        <v>0.52252923261133344</v>
      </c>
      <c r="AX500" s="27">
        <f t="shared" si="364"/>
        <v>-3.6121539395158882E-4</v>
      </c>
      <c r="AY500" s="26">
        <f t="shared" si="365"/>
        <v>-0.52252923261133344</v>
      </c>
      <c r="AZ500" s="28">
        <f t="shared" si="366"/>
        <v>1.5460722979643293E-16</v>
      </c>
      <c r="BA500" s="29">
        <f t="shared" si="367"/>
        <v>0</v>
      </c>
      <c r="BB500" s="5">
        <f t="shared" si="340"/>
        <v>-103.27260716915717</v>
      </c>
      <c r="BC500" s="5">
        <f t="shared" si="341"/>
        <v>-452.2002084044949</v>
      </c>
      <c r="BD500" s="5">
        <f t="shared" si="368"/>
        <v>-272.2002084044949</v>
      </c>
      <c r="BE500" s="31"/>
      <c r="BF500" s="40">
        <f t="shared" si="369"/>
        <v>-103</v>
      </c>
      <c r="BG500" s="40">
        <f t="shared" si="370"/>
        <v>-452</v>
      </c>
      <c r="BH500" s="40">
        <f t="shared" si="371"/>
        <v>-272</v>
      </c>
      <c r="BL500" s="26">
        <f t="shared" si="334"/>
        <v>-7.9614918263907972</v>
      </c>
      <c r="BM500" s="26">
        <f t="shared" si="335"/>
        <v>-66.429569129706167</v>
      </c>
      <c r="BO500" s="238" t="str">
        <f t="shared" si="342"/>
        <v>9120108.39356038i</v>
      </c>
      <c r="BP500" s="238" t="str">
        <f t="shared" si="343"/>
        <v>-0.00123832917360079-0.033424852321597i</v>
      </c>
      <c r="BQ500" s="238">
        <f t="shared" si="344"/>
        <v>-29.512653166500549</v>
      </c>
      <c r="BR500" s="238">
        <f t="shared" si="345"/>
        <v>-92.121732645585183</v>
      </c>
    </row>
    <row r="501" spans="22:70" x14ac:dyDescent="0.3">
      <c r="V501" s="24">
        <v>5.9700000000000601</v>
      </c>
      <c r="W501" s="30">
        <f t="shared" si="346"/>
        <v>9332543.0079712179</v>
      </c>
      <c r="X501" s="25">
        <f t="shared" si="336"/>
        <v>31.048525809863797</v>
      </c>
      <c r="Y501" s="26">
        <f t="shared" si="347"/>
        <v>-80.133056953984777</v>
      </c>
      <c r="Z501" s="26">
        <f t="shared" si="348"/>
        <v>-89.994357523156694</v>
      </c>
      <c r="AA501" s="26">
        <f t="shared" si="349"/>
        <v>31.836942547866258</v>
      </c>
      <c r="AB501" s="26">
        <f t="shared" si="350"/>
        <v>-88.533361997548283</v>
      </c>
      <c r="AC501" s="26">
        <f t="shared" si="351"/>
        <v>4.2556656204011505</v>
      </c>
      <c r="AD501" s="26">
        <f t="shared" si="352"/>
        <v>52.218199327531444</v>
      </c>
      <c r="AE501" s="26">
        <f t="shared" si="353"/>
        <v>-12.991922975853573</v>
      </c>
      <c r="AF501" s="26">
        <f t="shared" si="354"/>
        <v>-126.30952019317354</v>
      </c>
      <c r="AG501" s="26">
        <f t="shared" si="329"/>
        <v>63.934760580666506</v>
      </c>
      <c r="AH501" s="26">
        <f t="shared" si="355"/>
        <v>-149.38631868901405</v>
      </c>
      <c r="AI501" s="26">
        <f t="shared" si="356"/>
        <v>-89.9999980555056</v>
      </c>
      <c r="AJ501" s="26">
        <f t="shared" si="357"/>
        <v>81.384197312019694</v>
      </c>
      <c r="AK501" s="26">
        <f t="shared" si="358"/>
        <v>89.995114457818246</v>
      </c>
      <c r="AL501" s="27">
        <f t="shared" si="359"/>
        <v>-35.364860245255038</v>
      </c>
      <c r="AM501" s="26">
        <f t="shared" si="360"/>
        <v>-89.02298626913398</v>
      </c>
      <c r="AN501" s="26">
        <f t="shared" si="330"/>
        <v>-13.641705935342527</v>
      </c>
      <c r="AO501" s="26">
        <f t="shared" si="331"/>
        <v>-77.998996241839393</v>
      </c>
      <c r="AP501" s="26">
        <f t="shared" si="337"/>
        <v>-53.073926976925414</v>
      </c>
      <c r="AQ501" s="26">
        <f t="shared" si="338"/>
        <v>-167.02686610866073</v>
      </c>
      <c r="AR501" s="25">
        <f t="shared" si="332"/>
        <v>18.562359853877492</v>
      </c>
      <c r="AS501" s="25">
        <f t="shared" si="333"/>
        <v>-26.946600306339011</v>
      </c>
      <c r="AT501" s="56">
        <f t="shared" si="339"/>
        <v>-66.06584995277899</v>
      </c>
      <c r="AU501" s="57">
        <f t="shared" si="361"/>
        <v>-293.3363863018343</v>
      </c>
      <c r="AV501" s="26">
        <f t="shared" si="362"/>
        <v>3.7823820971054871E-4</v>
      </c>
      <c r="AW501" s="26">
        <f t="shared" si="363"/>
        <v>0.53469980337292744</v>
      </c>
      <c r="AX501" s="27">
        <f t="shared" si="364"/>
        <v>-3.7823820971034938E-4</v>
      </c>
      <c r="AY501" s="26">
        <f t="shared" si="365"/>
        <v>-0.53469980337292744</v>
      </c>
      <c r="AZ501" s="28">
        <f t="shared" si="366"/>
        <v>1.9933056941145999E-16</v>
      </c>
      <c r="BA501" s="29">
        <f t="shared" si="367"/>
        <v>0</v>
      </c>
      <c r="BB501" s="5">
        <f t="shared" si="340"/>
        <v>-103.90942465310275</v>
      </c>
      <c r="BC501" s="5">
        <f t="shared" si="341"/>
        <v>-452.50500022998358</v>
      </c>
      <c r="BD501" s="5">
        <f t="shared" si="368"/>
        <v>-272.50500022998358</v>
      </c>
      <c r="BE501" s="41"/>
      <c r="BF501" s="40">
        <f t="shared" si="369"/>
        <v>-104</v>
      </c>
      <c r="BG501" s="40">
        <f t="shared" si="370"/>
        <v>-453</v>
      </c>
      <c r="BH501" s="40">
        <f t="shared" si="371"/>
        <v>-273</v>
      </c>
      <c r="BL501" s="26">
        <f t="shared" si="334"/>
        <v>-8.130123839767915</v>
      </c>
      <c r="BM501" s="26">
        <f t="shared" si="335"/>
        <v>-66.909315907266688</v>
      </c>
      <c r="BO501" s="238" t="str">
        <f t="shared" si="342"/>
        <v>9332543.00797122i</v>
      </c>
      <c r="BP501" s="238" t="str">
        <f t="shared" si="343"/>
        <v>-0.00128844472964579-0.0326580107550031i</v>
      </c>
      <c r="BQ501" s="238">
        <f t="shared" si="344"/>
        <v>-29.713450860555845</v>
      </c>
      <c r="BR501" s="238">
        <f t="shared" si="345"/>
        <v>-92.259298020882639</v>
      </c>
    </row>
    <row r="502" spans="22:70" x14ac:dyDescent="0.3">
      <c r="V502" s="24">
        <v>5.9800000000000599</v>
      </c>
      <c r="W502" s="32">
        <f t="shared" si="346"/>
        <v>9549925.8602156974</v>
      </c>
      <c r="X502" s="25">
        <f t="shared" si="336"/>
        <v>31.048525809863797</v>
      </c>
      <c r="Y502" s="26">
        <f t="shared" si="347"/>
        <v>-80.333056952089095</v>
      </c>
      <c r="Z502" s="26">
        <f t="shared" si="348"/>
        <v>-89.994485961609541</v>
      </c>
      <c r="AA502" s="26">
        <f t="shared" si="349"/>
        <v>32.036814497590186</v>
      </c>
      <c r="AB502" s="26">
        <f t="shared" si="350"/>
        <v>-88.566732666732662</v>
      </c>
      <c r="AC502" s="26">
        <f t="shared" si="351"/>
        <v>4.3816716631439858</v>
      </c>
      <c r="AD502" s="26">
        <f t="shared" si="352"/>
        <v>52.855130559482916</v>
      </c>
      <c r="AE502" s="26">
        <f t="shared" si="353"/>
        <v>-12.866044981491125</v>
      </c>
      <c r="AF502" s="26">
        <f t="shared" si="354"/>
        <v>-125.70608806885929</v>
      </c>
      <c r="AG502" s="26">
        <f t="shared" si="329"/>
        <v>63.934760580666506</v>
      </c>
      <c r="AH502" s="26">
        <f t="shared" si="355"/>
        <v>-149.58631868901404</v>
      </c>
      <c r="AI502" s="26">
        <f t="shared" si="356"/>
        <v>-89.999998099767694</v>
      </c>
      <c r="AJ502" s="26">
        <f t="shared" si="357"/>
        <v>81.584197310598512</v>
      </c>
      <c r="AK502" s="26">
        <f t="shared" si="358"/>
        <v>89.995225666334917</v>
      </c>
      <c r="AL502" s="27">
        <f t="shared" si="359"/>
        <v>-35.56480341426937</v>
      </c>
      <c r="AM502" s="26">
        <f t="shared" si="360"/>
        <v>-89.045221651978835</v>
      </c>
      <c r="AN502" s="26">
        <f t="shared" si="330"/>
        <v>-13.833246903480044</v>
      </c>
      <c r="AO502" s="26">
        <f t="shared" si="331"/>
        <v>-78.264511755392434</v>
      </c>
      <c r="AP502" s="26">
        <f t="shared" si="337"/>
        <v>-53.465411115498434</v>
      </c>
      <c r="AQ502" s="26">
        <f t="shared" si="338"/>
        <v>-167.31450584080403</v>
      </c>
      <c r="AR502" s="25">
        <f t="shared" si="332"/>
        <v>18.562359853877492</v>
      </c>
      <c r="AS502" s="25">
        <f t="shared" si="333"/>
        <v>-26.946600306339011</v>
      </c>
      <c r="AT502" s="56">
        <f t="shared" si="339"/>
        <v>-66.331456096989555</v>
      </c>
      <c r="AU502" s="57">
        <f t="shared" si="361"/>
        <v>-293.02059390966332</v>
      </c>
      <c r="AV502" s="26">
        <f t="shared" si="362"/>
        <v>3.9606321454588138E-4</v>
      </c>
      <c r="AW502" s="26">
        <f t="shared" si="363"/>
        <v>0.54715381318410417</v>
      </c>
      <c r="AX502" s="27">
        <f t="shared" si="364"/>
        <v>-3.9606321454590957E-4</v>
      </c>
      <c r="AY502" s="26">
        <f t="shared" si="365"/>
        <v>-0.54715381318410417</v>
      </c>
      <c r="AZ502" s="28">
        <f t="shared" si="366"/>
        <v>-2.8189256484623115E-17</v>
      </c>
      <c r="BA502" s="29">
        <f t="shared" si="367"/>
        <v>0</v>
      </c>
      <c r="BB502" s="5">
        <f t="shared" si="340"/>
        <v>-104.54571688424554</v>
      </c>
      <c r="BC502" s="5">
        <f t="shared" si="341"/>
        <v>-452.80010312646618</v>
      </c>
      <c r="BD502" s="5">
        <f t="shared" si="368"/>
        <v>-272.80010312646618</v>
      </c>
      <c r="BE502" s="31"/>
      <c r="BF502" s="40">
        <f t="shared" si="369"/>
        <v>-105</v>
      </c>
      <c r="BG502" s="40">
        <f t="shared" si="370"/>
        <v>-453</v>
      </c>
      <c r="BH502" s="40">
        <f t="shared" si="371"/>
        <v>-273</v>
      </c>
      <c r="BL502" s="26">
        <f t="shared" si="334"/>
        <v>-8.2999546550970802</v>
      </c>
      <c r="BM502" s="26">
        <f t="shared" si="335"/>
        <v>-67.381475443518013</v>
      </c>
      <c r="BO502" s="238" t="str">
        <f t="shared" si="342"/>
        <v>9549925.8602157i</v>
      </c>
      <c r="BP502" s="238" t="str">
        <f t="shared" si="343"/>
        <v>-0.00133625872822575-0.0319083392303981i</v>
      </c>
      <c r="BQ502" s="238">
        <f t="shared" si="344"/>
        <v>-29.914306132158902</v>
      </c>
      <c r="BR502" s="238">
        <f t="shared" si="345"/>
        <v>-92.39803377328488</v>
      </c>
    </row>
    <row r="503" spans="22:70" x14ac:dyDescent="0.3">
      <c r="V503" s="24">
        <v>5.9900000000000597</v>
      </c>
      <c r="W503" s="32">
        <f t="shared" si="346"/>
        <v>9772372.2095594574</v>
      </c>
      <c r="X503" s="25">
        <f t="shared" si="336"/>
        <v>31.048525809863797</v>
      </c>
      <c r="Y503" s="26">
        <f t="shared" si="347"/>
        <v>-80.533056950278734</v>
      </c>
      <c r="Z503" s="26">
        <f t="shared" si="348"/>
        <v>-89.994611476446309</v>
      </c>
      <c r="AA503" s="26">
        <f t="shared" si="349"/>
        <v>32.236692207001333</v>
      </c>
      <c r="AB503" s="26">
        <f t="shared" si="350"/>
        <v>-88.599344666580023</v>
      </c>
      <c r="AC503" s="26">
        <f t="shared" si="351"/>
        <v>4.5098113231274901</v>
      </c>
      <c r="AD503" s="26">
        <f t="shared" si="352"/>
        <v>53.488103506831138</v>
      </c>
      <c r="AE503" s="26">
        <f t="shared" si="353"/>
        <v>-12.738027610286114</v>
      </c>
      <c r="AF503" s="26">
        <f t="shared" si="354"/>
        <v>-125.10585263619519</v>
      </c>
      <c r="AG503" s="26">
        <f t="shared" si="329"/>
        <v>63.934760580666506</v>
      </c>
      <c r="AH503" s="26">
        <f t="shared" si="355"/>
        <v>-149.78631868901405</v>
      </c>
      <c r="AI503" s="26">
        <f t="shared" si="356"/>
        <v>-89.999998143022253</v>
      </c>
      <c r="AJ503" s="26">
        <f t="shared" si="357"/>
        <v>81.784197309241279</v>
      </c>
      <c r="AK503" s="26">
        <f t="shared" si="358"/>
        <v>89.995334343436724</v>
      </c>
      <c r="AL503" s="27">
        <f t="shared" si="359"/>
        <v>-35.764749140405151</v>
      </c>
      <c r="AM503" s="26">
        <f t="shared" si="360"/>
        <v>-89.066951173642096</v>
      </c>
      <c r="AN503" s="26">
        <f t="shared" si="330"/>
        <v>-14.025153181088818</v>
      </c>
      <c r="AO503" s="26">
        <f t="shared" si="331"/>
        <v>-78.524478307689279</v>
      </c>
      <c r="AP503" s="26">
        <f t="shared" si="337"/>
        <v>-53.857263120600237</v>
      </c>
      <c r="AQ503" s="26">
        <f t="shared" si="338"/>
        <v>-167.5960932809169</v>
      </c>
      <c r="AR503" s="25">
        <f t="shared" si="332"/>
        <v>18.562359853877492</v>
      </c>
      <c r="AS503" s="25">
        <f t="shared" si="333"/>
        <v>-26.946600306339011</v>
      </c>
      <c r="AT503" s="56">
        <f t="shared" si="339"/>
        <v>-66.595290730886347</v>
      </c>
      <c r="AU503" s="57">
        <f t="shared" si="361"/>
        <v>-292.70194591711208</v>
      </c>
      <c r="AV503" s="26">
        <f t="shared" si="362"/>
        <v>4.1472820756476995E-4</v>
      </c>
      <c r="AW503" s="26">
        <f t="shared" si="363"/>
        <v>0.55989786061570446</v>
      </c>
      <c r="AX503" s="27">
        <f t="shared" si="364"/>
        <v>-4.1472820756507987E-4</v>
      </c>
      <c r="AY503" s="26">
        <f t="shared" si="365"/>
        <v>-0.55989786061570446</v>
      </c>
      <c r="AZ503" s="28">
        <f t="shared" si="366"/>
        <v>-3.0991919100498144E-16</v>
      </c>
      <c r="BA503" s="29">
        <f t="shared" si="367"/>
        <v>0</v>
      </c>
      <c r="BB503" s="5">
        <f t="shared" si="340"/>
        <v>-105.18145783106442</v>
      </c>
      <c r="BC503" s="5">
        <f t="shared" si="341"/>
        <v>-453.08599854028074</v>
      </c>
      <c r="BD503" s="5">
        <f t="shared" si="368"/>
        <v>-273.08599854028074</v>
      </c>
      <c r="BE503" s="31"/>
      <c r="BF503" s="40">
        <f t="shared" si="369"/>
        <v>-105</v>
      </c>
      <c r="BG503" s="40">
        <f t="shared" si="370"/>
        <v>-453</v>
      </c>
      <c r="BH503" s="40">
        <f t="shared" si="371"/>
        <v>-273</v>
      </c>
      <c r="BL503" s="26">
        <f t="shared" si="334"/>
        <v>-8.4709463393225999</v>
      </c>
      <c r="BM503" s="26">
        <f t="shared" si="335"/>
        <v>-67.846041509506946</v>
      </c>
      <c r="BO503" s="238" t="str">
        <f t="shared" si="342"/>
        <v>9772372.20955946i</v>
      </c>
      <c r="BP503" s="238" t="str">
        <f t="shared" si="343"/>
        <v>-0.00138187198211622-0.0311754504811205i</v>
      </c>
      <c r="BQ503" s="238">
        <f t="shared" si="344"/>
        <v>-30.115220760855475</v>
      </c>
      <c r="BR503" s="238">
        <f t="shared" si="345"/>
        <v>-92.538011113661682</v>
      </c>
    </row>
    <row r="504" spans="22:70" x14ac:dyDescent="0.3">
      <c r="V504" s="24">
        <v>6.0000000000000604</v>
      </c>
      <c r="W504" s="30">
        <f t="shared" si="346"/>
        <v>10000000.000001399</v>
      </c>
      <c r="X504" s="25">
        <f t="shared" si="336"/>
        <v>31.048525809863797</v>
      </c>
      <c r="Y504" s="26">
        <f t="shared" si="347"/>
        <v>-80.733056948549873</v>
      </c>
      <c r="Z504" s="26">
        <f t="shared" si="348"/>
        <v>-89.994734134216642</v>
      </c>
      <c r="AA504" s="26">
        <f t="shared" si="349"/>
        <v>32.436575417181061</v>
      </c>
      <c r="AB504" s="26">
        <f t="shared" si="350"/>
        <v>-88.631215203832539</v>
      </c>
      <c r="AC504" s="26">
        <f t="shared" si="351"/>
        <v>4.640057136287135</v>
      </c>
      <c r="AD504" s="26">
        <f t="shared" si="352"/>
        <v>54.116835785738083</v>
      </c>
      <c r="AE504" s="26">
        <f t="shared" si="353"/>
        <v>-12.60789858521788</v>
      </c>
      <c r="AF504" s="26">
        <f t="shared" si="354"/>
        <v>-124.50911355231108</v>
      </c>
      <c r="AG504" s="26">
        <f t="shared" si="329"/>
        <v>63.934760580666506</v>
      </c>
      <c r="AH504" s="26">
        <f t="shared" si="355"/>
        <v>-149.98631868901407</v>
      </c>
      <c r="AI504" s="26">
        <f t="shared" si="356"/>
        <v>-89.999998185292242</v>
      </c>
      <c r="AJ504" s="26">
        <f t="shared" si="357"/>
        <v>81.984197307945152</v>
      </c>
      <c r="AK504" s="26">
        <f t="shared" si="358"/>
        <v>89.995440546745712</v>
      </c>
      <c r="AL504" s="27">
        <f t="shared" si="359"/>
        <v>-35.964697308634072</v>
      </c>
      <c r="AM504" s="26">
        <f t="shared" si="360"/>
        <v>-89.088186330386293</v>
      </c>
      <c r="AN504" s="26">
        <f t="shared" si="330"/>
        <v>-14.217409629904989</v>
      </c>
      <c r="AO504" s="26">
        <f t="shared" si="331"/>
        <v>-78.778990901132431</v>
      </c>
      <c r="AP504" s="26">
        <f t="shared" si="337"/>
        <v>-54.249467738941476</v>
      </c>
      <c r="AQ504" s="26">
        <f t="shared" si="338"/>
        <v>-167.87173487006527</v>
      </c>
      <c r="AR504" s="25">
        <f t="shared" si="332"/>
        <v>18.562359853877492</v>
      </c>
      <c r="AS504" s="25">
        <f t="shared" si="333"/>
        <v>-26.946600306339011</v>
      </c>
      <c r="AT504" s="56">
        <f t="shared" si="339"/>
        <v>-66.857366324159358</v>
      </c>
      <c r="AU504" s="57">
        <f t="shared" si="361"/>
        <v>-292.38084842237635</v>
      </c>
      <c r="AV504" s="26">
        <f t="shared" si="362"/>
        <v>4.3427276862583245E-4</v>
      </c>
      <c r="AW504" s="26">
        <f t="shared" si="363"/>
        <v>0.57293869768356598</v>
      </c>
      <c r="AX504" s="27">
        <f t="shared" si="364"/>
        <v>-4.342727686253966E-4</v>
      </c>
      <c r="AY504" s="26">
        <f t="shared" si="365"/>
        <v>-0.57293869768356598</v>
      </c>
      <c r="AZ504" s="28">
        <f t="shared" si="366"/>
        <v>4.3584927333917278E-16</v>
      </c>
      <c r="BA504" s="29">
        <f t="shared" si="367"/>
        <v>0</v>
      </c>
      <c r="BB504" s="5">
        <f t="shared" si="340"/>
        <v>-105.8166245314894</v>
      </c>
      <c r="BC504" s="5">
        <f t="shared" si="341"/>
        <v>-453.36316622204731</v>
      </c>
      <c r="BD504" s="5">
        <f t="shared" si="368"/>
        <v>-273.36316622204731</v>
      </c>
      <c r="BE504" s="41"/>
      <c r="BF504" s="40">
        <f t="shared" si="369"/>
        <v>-106</v>
      </c>
      <c r="BG504" s="40">
        <f t="shared" si="370"/>
        <v>-453</v>
      </c>
      <c r="BH504" s="40">
        <f t="shared" si="371"/>
        <v>-273</v>
      </c>
      <c r="BL504" s="26">
        <f t="shared" si="334"/>
        <v>-8.643061558804451</v>
      </c>
      <c r="BM504" s="26">
        <f t="shared" si="335"/>
        <v>-68.303016028462707</v>
      </c>
      <c r="BO504" s="238" t="str">
        <f t="shared" si="342"/>
        <v>10000000.0000014i</v>
      </c>
      <c r="BP504" s="238" t="str">
        <f t="shared" si="343"/>
        <v>-0.00142538069650277-0.0304589654954685i</v>
      </c>
      <c r="BQ504" s="238">
        <f t="shared" si="344"/>
        <v>-30.316196648525594</v>
      </c>
      <c r="BR504" s="238">
        <f t="shared" si="345"/>
        <v>-92.679301771208273</v>
      </c>
    </row>
    <row r="505" spans="22:70" x14ac:dyDescent="0.3">
      <c r="V505" s="24">
        <v>6.0100000000000602</v>
      </c>
      <c r="W505" s="32">
        <f t="shared" si="346"/>
        <v>10232929.922808971</v>
      </c>
      <c r="X505" s="25">
        <f t="shared" si="336"/>
        <v>31.048525809863797</v>
      </c>
      <c r="Y505" s="26">
        <f t="shared" si="347"/>
        <v>-80.933056946898816</v>
      </c>
      <c r="Z505" s="26">
        <f t="shared" si="348"/>
        <v>-89.994853999955296</v>
      </c>
      <c r="AA505" s="26">
        <f t="shared" si="349"/>
        <v>32.636463880836629</v>
      </c>
      <c r="AB505" s="26">
        <f t="shared" si="350"/>
        <v>-88.66236109773736</v>
      </c>
      <c r="AC505" s="26">
        <f t="shared" si="351"/>
        <v>4.7723799769488355</v>
      </c>
      <c r="AD505" s="26">
        <f t="shared" si="352"/>
        <v>54.74105509689953</v>
      </c>
      <c r="AE505" s="26">
        <f t="shared" si="353"/>
        <v>-12.475687279249554</v>
      </c>
      <c r="AF505" s="26">
        <f t="shared" si="354"/>
        <v>-123.91616000079311</v>
      </c>
      <c r="AG505" s="26">
        <f t="shared" si="329"/>
        <v>63.934760580666506</v>
      </c>
      <c r="AH505" s="26">
        <f t="shared" si="355"/>
        <v>-150.18631868901406</v>
      </c>
      <c r="AI505" s="26">
        <f t="shared" si="356"/>
        <v>-89.999998226600027</v>
      </c>
      <c r="AJ505" s="26">
        <f t="shared" si="357"/>
        <v>82.184197306707347</v>
      </c>
      <c r="AK505" s="26">
        <f t="shared" si="358"/>
        <v>89.99554433257228</v>
      </c>
      <c r="AL505" s="27">
        <f t="shared" si="359"/>
        <v>-36.164647809099492</v>
      </c>
      <c r="AM505" s="26">
        <f t="shared" si="360"/>
        <v>-89.108938358024034</v>
      </c>
      <c r="AN505" s="26">
        <f t="shared" si="330"/>
        <v>-14.410001684841308</v>
      </c>
      <c r="AO505" s="26">
        <f t="shared" si="331"/>
        <v>-79.028144286011624</v>
      </c>
      <c r="AP505" s="26">
        <f t="shared" si="337"/>
        <v>-54.642010295581002</v>
      </c>
      <c r="AQ505" s="26">
        <f t="shared" si="338"/>
        <v>-168.14153653806341</v>
      </c>
      <c r="AR505" s="25">
        <f t="shared" si="332"/>
        <v>18.562359853877492</v>
      </c>
      <c r="AS505" s="25">
        <f t="shared" si="333"/>
        <v>-26.946600306339011</v>
      </c>
      <c r="AT505" s="56">
        <f t="shared" si="339"/>
        <v>-67.117697574830558</v>
      </c>
      <c r="AU505" s="57">
        <f t="shared" si="361"/>
        <v>-292.05769653885653</v>
      </c>
      <c r="AV505" s="26">
        <f t="shared" si="362"/>
        <v>4.547383422019457E-4</v>
      </c>
      <c r="AW505" s="26">
        <f t="shared" si="363"/>
        <v>0.58628323340444199</v>
      </c>
      <c r="AX505" s="27">
        <f t="shared" si="364"/>
        <v>-4.5473834220177158E-4</v>
      </c>
      <c r="AY505" s="26">
        <f t="shared" si="365"/>
        <v>-0.58628323340444199</v>
      </c>
      <c r="AZ505" s="28">
        <f t="shared" si="366"/>
        <v>1.7412286890117201E-16</v>
      </c>
      <c r="BA505" s="29">
        <f t="shared" si="367"/>
        <v>0</v>
      </c>
      <c r="BB505" s="5">
        <f t="shared" si="340"/>
        <v>-106.45119701592171</v>
      </c>
      <c r="BC505" s="5">
        <f t="shared" si="341"/>
        <v>-453.63208324119557</v>
      </c>
      <c r="BD505" s="5">
        <f t="shared" si="368"/>
        <v>-273.63208324119557</v>
      </c>
      <c r="BE505" s="31"/>
      <c r="BF505" s="40">
        <f t="shared" si="369"/>
        <v>-106</v>
      </c>
      <c r="BG505" s="40">
        <f t="shared" si="370"/>
        <v>-454</v>
      </c>
      <c r="BH505" s="40">
        <f t="shared" si="371"/>
        <v>-274</v>
      </c>
      <c r="BL505" s="26">
        <f t="shared" si="334"/>
        <v>-8.8162636179915168</v>
      </c>
      <c r="BM505" s="26">
        <f t="shared" si="335"/>
        <v>-68.752408682410831</v>
      </c>
      <c r="BO505" s="238" t="str">
        <f t="shared" si="342"/>
        <v>10232929.922809i</v>
      </c>
      <c r="BP505" s="238" t="str">
        <f t="shared" si="343"/>
        <v>-0.00146687666841948-0.0297585133609914i</v>
      </c>
      <c r="BQ505" s="238">
        <f t="shared" si="344"/>
        <v>-30.517235823099632</v>
      </c>
      <c r="BR505" s="238">
        <f t="shared" si="345"/>
        <v>-92.821978019928224</v>
      </c>
    </row>
    <row r="506" spans="22:70" x14ac:dyDescent="0.3">
      <c r="V506" s="24">
        <v>6.02000000000006</v>
      </c>
      <c r="W506" s="32">
        <f t="shared" si="346"/>
        <v>10471285.480510458</v>
      </c>
      <c r="X506" s="25">
        <f t="shared" si="336"/>
        <v>31.048525809863797</v>
      </c>
      <c r="Y506" s="26">
        <f t="shared" si="347"/>
        <v>-81.133056945322068</v>
      </c>
      <c r="Z506" s="26">
        <f t="shared" si="348"/>
        <v>-89.994971137216666</v>
      </c>
      <c r="AA506" s="26">
        <f t="shared" si="349"/>
        <v>32.83635736178055</v>
      </c>
      <c r="AB506" s="26">
        <f t="shared" si="350"/>
        <v>-88.692798788588817</v>
      </c>
      <c r="AC506" s="26">
        <f t="shared" si="351"/>
        <v>4.9067491642995096</v>
      </c>
      <c r="AD506" s="26">
        <f t="shared" si="352"/>
        <v>55.360499691787751</v>
      </c>
      <c r="AE506" s="26">
        <f t="shared" si="353"/>
        <v>-12.341424609378212</v>
      </c>
      <c r="AF506" s="26">
        <f t="shared" si="354"/>
        <v>-123.32727023401772</v>
      </c>
      <c r="AG506" s="26">
        <f t="shared" si="329"/>
        <v>63.934760580666506</v>
      </c>
      <c r="AH506" s="26">
        <f t="shared" si="355"/>
        <v>-150.38631868901405</v>
      </c>
      <c r="AI506" s="26">
        <f t="shared" si="356"/>
        <v>-89.999998266967552</v>
      </c>
      <c r="AJ506" s="26">
        <f t="shared" si="357"/>
        <v>82.384197305525277</v>
      </c>
      <c r="AK506" s="26">
        <f t="shared" si="358"/>
        <v>89.995645755945048</v>
      </c>
      <c r="AL506" s="27">
        <f t="shared" si="359"/>
        <v>-36.364600536884282</v>
      </c>
      <c r="AM506" s="26">
        <f t="shared" si="360"/>
        <v>-89.129218237764121</v>
      </c>
      <c r="AN506" s="26">
        <f t="shared" si="330"/>
        <v>-14.602915336905561</v>
      </c>
      <c r="AO506" s="26">
        <f t="shared" si="331"/>
        <v>-79.272032857016825</v>
      </c>
      <c r="AP506" s="26">
        <f t="shared" si="337"/>
        <v>-55.034876676612107</v>
      </c>
      <c r="AQ506" s="26">
        <f t="shared" si="338"/>
        <v>-168.40560360580344</v>
      </c>
      <c r="AR506" s="25">
        <f t="shared" si="332"/>
        <v>18.562359853877492</v>
      </c>
      <c r="AS506" s="25">
        <f t="shared" si="333"/>
        <v>-26.946600306339011</v>
      </c>
      <c r="AT506" s="56">
        <f t="shared" si="339"/>
        <v>-67.376301285990323</v>
      </c>
      <c r="AU506" s="57">
        <f t="shared" si="361"/>
        <v>-291.73287383982114</v>
      </c>
      <c r="AV506" s="26">
        <f t="shared" si="362"/>
        <v>4.7616832517903389E-4</v>
      </c>
      <c r="AW506" s="26">
        <f t="shared" si="363"/>
        <v>0.59993853743346204</v>
      </c>
      <c r="AX506" s="27">
        <f t="shared" si="364"/>
        <v>-4.7616832517918188E-4</v>
      </c>
      <c r="AY506" s="26">
        <f t="shared" si="365"/>
        <v>-0.59993853743346204</v>
      </c>
      <c r="AZ506" s="28">
        <f t="shared" si="366"/>
        <v>-1.4799359654427136E-16</v>
      </c>
      <c r="BA506" s="29">
        <f t="shared" si="367"/>
        <v>0</v>
      </c>
      <c r="BB506" s="5">
        <f t="shared" si="340"/>
        <v>-107.08515822218361</v>
      </c>
      <c r="BC506" s="5">
        <f t="shared" si="341"/>
        <v>-453.89322306266365</v>
      </c>
      <c r="BD506" s="5">
        <f t="shared" si="368"/>
        <v>-273.89322306266365</v>
      </c>
      <c r="BE506" s="31"/>
      <c r="BF506" s="40">
        <f t="shared" si="369"/>
        <v>-107</v>
      </c>
      <c r="BG506" s="40">
        <f t="shared" si="370"/>
        <v>-454</v>
      </c>
      <c r="BH506" s="40">
        <f t="shared" si="371"/>
        <v>-274</v>
      </c>
      <c r="BL506" s="26">
        <f t="shared" si="334"/>
        <v>-8.9905164936831881</v>
      </c>
      <c r="BM506" s="26">
        <f t="shared" si="335"/>
        <v>-69.19423651812086</v>
      </c>
      <c r="BO506" s="238" t="str">
        <f t="shared" si="342"/>
        <v>10471285.4805105i</v>
      </c>
      <c r="BP506" s="238" t="str">
        <f t="shared" si="343"/>
        <v>-0.00150644747730691-0.0290737311102528i</v>
      </c>
      <c r="BQ506" s="238">
        <f t="shared" si="344"/>
        <v>-30.718340442510097</v>
      </c>
      <c r="BR506" s="238">
        <f t="shared" si="345"/>
        <v>-92.966112704721638</v>
      </c>
    </row>
    <row r="507" spans="22:70" x14ac:dyDescent="0.3">
      <c r="V507" s="24">
        <v>6.0300000000000598</v>
      </c>
      <c r="W507" s="30">
        <f t="shared" si="346"/>
        <v>10715193.052377559</v>
      </c>
      <c r="X507" s="25">
        <f t="shared" si="336"/>
        <v>31.048525809863797</v>
      </c>
      <c r="Y507" s="26">
        <f t="shared" si="347"/>
        <v>-81.333056943816274</v>
      </c>
      <c r="Z507" s="26">
        <f t="shared" si="348"/>
        <v>-89.995085608108468</v>
      </c>
      <c r="AA507" s="26">
        <f t="shared" si="349"/>
        <v>33.03625563443282</v>
      </c>
      <c r="AB507" s="26">
        <f t="shared" si="350"/>
        <v>-88.722544346094608</v>
      </c>
      <c r="AC507" s="26">
        <f t="shared" si="351"/>
        <v>5.0431325720126825</v>
      </c>
      <c r="AD507" s="26">
        <f t="shared" si="352"/>
        <v>55.974918782524242</v>
      </c>
      <c r="AE507" s="26">
        <f t="shared" si="353"/>
        <v>-12.205142927506975</v>
      </c>
      <c r="AF507" s="26">
        <f t="shared" si="354"/>
        <v>-122.74271117167882</v>
      </c>
      <c r="AG507" s="26">
        <f t="shared" si="329"/>
        <v>63.934760580666506</v>
      </c>
      <c r="AH507" s="26">
        <f t="shared" si="355"/>
        <v>-150.58631868901404</v>
      </c>
      <c r="AI507" s="26">
        <f t="shared" si="356"/>
        <v>-89.999998306416174</v>
      </c>
      <c r="AJ507" s="26">
        <f t="shared" si="357"/>
        <v>82.584197304396397</v>
      </c>
      <c r="AK507" s="26">
        <f t="shared" si="358"/>
        <v>89.99574487064001</v>
      </c>
      <c r="AL507" s="27">
        <f t="shared" si="359"/>
        <v>-36.5645553917889</v>
      </c>
      <c r="AM507" s="26">
        <f t="shared" si="360"/>
        <v>-89.1490367019301</v>
      </c>
      <c r="AN507" s="26">
        <f t="shared" si="330"/>
        <v>-14.796137116217485</v>
      </c>
      <c r="AO507" s="26">
        <f t="shared" si="331"/>
        <v>-79.510750557578419</v>
      </c>
      <c r="AP507" s="26">
        <f t="shared" si="337"/>
        <v>-55.42805331195752</v>
      </c>
      <c r="AQ507" s="26">
        <f t="shared" si="338"/>
        <v>-168.66404069528468</v>
      </c>
      <c r="AR507" s="25">
        <f t="shared" si="332"/>
        <v>18.562359853877492</v>
      </c>
      <c r="AS507" s="25">
        <f t="shared" si="333"/>
        <v>-26.946600306339011</v>
      </c>
      <c r="AT507" s="56">
        <f t="shared" si="339"/>
        <v>-67.633196239464496</v>
      </c>
      <c r="AU507" s="57">
        <f t="shared" si="361"/>
        <v>-291.40675186696353</v>
      </c>
      <c r="AV507" s="26">
        <f t="shared" si="362"/>
        <v>4.9860815880254348E-4</v>
      </c>
      <c r="AW507" s="26">
        <f t="shared" si="363"/>
        <v>0.61391184378490737</v>
      </c>
      <c r="AX507" s="27">
        <f t="shared" si="364"/>
        <v>-4.9860815880245913E-4</v>
      </c>
      <c r="AY507" s="26">
        <f t="shared" si="365"/>
        <v>-0.61391184378490737</v>
      </c>
      <c r="AZ507" s="28">
        <f t="shared" si="366"/>
        <v>8.4350929019372245E-17</v>
      </c>
      <c r="BA507" s="29">
        <f t="shared" si="367"/>
        <v>0</v>
      </c>
      <c r="BB507" s="5">
        <f t="shared" si="340"/>
        <v>-107.71849390339422</v>
      </c>
      <c r="BC507" s="5">
        <f t="shared" si="341"/>
        <v>-454.14705468826304</v>
      </c>
      <c r="BD507" s="5">
        <f t="shared" si="368"/>
        <v>-274.14705468826304</v>
      </c>
      <c r="BE507" s="41"/>
      <c r="BF507" s="40">
        <f t="shared" si="369"/>
        <v>-108</v>
      </c>
      <c r="BG507" s="40">
        <f t="shared" si="370"/>
        <v>-454</v>
      </c>
      <c r="BH507" s="40">
        <f t="shared" si="371"/>
        <v>-274</v>
      </c>
      <c r="BL507" s="26">
        <f t="shared" si="334"/>
        <v>-9.1657848650458558</v>
      </c>
      <c r="BM507" s="26">
        <f t="shared" si="335"/>
        <v>-69.628523554262017</v>
      </c>
      <c r="BO507" s="238" t="str">
        <f t="shared" si="342"/>
        <v>10715193.0523776i</v>
      </c>
      <c r="BP507" s="238" t="str">
        <f t="shared" si="343"/>
        <v>-0.00154417666705817-0.0284042635681837i</v>
      </c>
      <c r="BQ507" s="238">
        <f t="shared" si="344"/>
        <v>-30.919512798883876</v>
      </c>
      <c r="BR507" s="238">
        <f t="shared" si="345"/>
        <v>-93.111779267037505</v>
      </c>
    </row>
    <row r="508" spans="22:70" x14ac:dyDescent="0.3">
      <c r="V508" s="24">
        <v>6.0400000000000604</v>
      </c>
      <c r="W508" s="32">
        <f t="shared" si="346"/>
        <v>10964781.961433399</v>
      </c>
      <c r="X508" s="25">
        <f t="shared" si="336"/>
        <v>31.048525809863797</v>
      </c>
      <c r="Y508" s="26">
        <f t="shared" si="347"/>
        <v>-81.53305694237828</v>
      </c>
      <c r="Z508" s="26">
        <f t="shared" si="348"/>
        <v>-89.995197473324708</v>
      </c>
      <c r="AA508" s="26">
        <f t="shared" si="349"/>
        <v>33.236158483345541</v>
      </c>
      <c r="AB508" s="26">
        <f t="shared" si="350"/>
        <v>-88.751613477568981</v>
      </c>
      <c r="AC508" s="26">
        <f t="shared" si="351"/>
        <v>5.1814967402572361</v>
      </c>
      <c r="AD508" s="26">
        <f t="shared" si="352"/>
        <v>56.584072894874033</v>
      </c>
      <c r="AE508" s="26">
        <f t="shared" si="353"/>
        <v>-12.066875908911706</v>
      </c>
      <c r="AF508" s="26">
        <f t="shared" si="354"/>
        <v>-122.16273805601966</v>
      </c>
      <c r="AG508" s="26">
        <f t="shared" si="329"/>
        <v>63.934760580666506</v>
      </c>
      <c r="AH508" s="26">
        <f t="shared" si="355"/>
        <v>-150.78631868901405</v>
      </c>
      <c r="AI508" s="26">
        <f t="shared" si="356"/>
        <v>-89.999998344966841</v>
      </c>
      <c r="AJ508" s="26">
        <f t="shared" si="357"/>
        <v>82.784197303318336</v>
      </c>
      <c r="AK508" s="26">
        <f t="shared" si="358"/>
        <v>89.99584172920909</v>
      </c>
      <c r="AL508" s="27">
        <f t="shared" si="359"/>
        <v>-36.76451227811944</v>
      </c>
      <c r="AM508" s="26">
        <f t="shared" si="360"/>
        <v>-89.168404239553666</v>
      </c>
      <c r="AN508" s="26">
        <f t="shared" si="330"/>
        <v>-14.989654075167682</v>
      </c>
      <c r="AO508" s="26">
        <f t="shared" si="331"/>
        <v>-79.74439079166612</v>
      </c>
      <c r="AP508" s="26">
        <f t="shared" si="337"/>
        <v>-55.821527158316329</v>
      </c>
      <c r="AQ508" s="26">
        <f t="shared" si="338"/>
        <v>-168.91695164697754</v>
      </c>
      <c r="AR508" s="25">
        <f t="shared" si="332"/>
        <v>18.562359853877492</v>
      </c>
      <c r="AS508" s="25">
        <f t="shared" si="333"/>
        <v>-26.946600306339011</v>
      </c>
      <c r="AT508" s="56">
        <f t="shared" si="339"/>
        <v>-67.88840306722804</v>
      </c>
      <c r="AU508" s="57">
        <f t="shared" si="361"/>
        <v>-291.0796897029972</v>
      </c>
      <c r="AV508" s="26">
        <f t="shared" si="362"/>
        <v>5.221054249329723E-4</v>
      </c>
      <c r="AW508" s="26">
        <f t="shared" si="363"/>
        <v>0.62821055463816355</v>
      </c>
      <c r="AX508" s="27">
        <f t="shared" si="364"/>
        <v>-5.2210542493328683E-4</v>
      </c>
      <c r="AY508" s="26">
        <f t="shared" si="365"/>
        <v>-0.62821055463816355</v>
      </c>
      <c r="AZ508" s="28">
        <f t="shared" si="366"/>
        <v>-3.1452705023804484E-16</v>
      </c>
      <c r="BA508" s="29">
        <f t="shared" si="367"/>
        <v>0</v>
      </c>
      <c r="BB508" s="5">
        <f t="shared" si="340"/>
        <v>-108.35119252977374</v>
      </c>
      <c r="BC508" s="5">
        <f t="shared" si="341"/>
        <v>-454.39404186452083</v>
      </c>
      <c r="BD508" s="5">
        <f t="shared" si="368"/>
        <v>-274.39404186452083</v>
      </c>
      <c r="BE508" s="31"/>
      <c r="BF508" s="40">
        <f t="shared" si="369"/>
        <v>-108</v>
      </c>
      <c r="BG508" s="40">
        <f t="shared" si="370"/>
        <v>-454</v>
      </c>
      <c r="BH508" s="40">
        <f t="shared" si="371"/>
        <v>-274</v>
      </c>
      <c r="BL508" s="26">
        <f t="shared" si="334"/>
        <v>-9.342034139564392</v>
      </c>
      <c r="BM508" s="26">
        <f t="shared" si="335"/>
        <v>-70.055300391475654</v>
      </c>
      <c r="BO508" s="238" t="str">
        <f t="shared" si="342"/>
        <v>10964781.9614334i</v>
      </c>
      <c r="BP508" s="238" t="str">
        <f t="shared" si="343"/>
        <v>-0.00158014391990814-0.0277497632011271i</v>
      </c>
      <c r="BQ508" s="238">
        <f t="shared" si="344"/>
        <v>-31.120755322981314</v>
      </c>
      <c r="BR508" s="238">
        <f t="shared" si="345"/>
        <v>-93.259051770047947</v>
      </c>
    </row>
    <row r="509" spans="22:70" x14ac:dyDescent="0.3">
      <c r="V509" s="24">
        <v>6.0500000000000602</v>
      </c>
      <c r="W509" s="32">
        <f t="shared" si="346"/>
        <v>11220184.543021198</v>
      </c>
      <c r="X509" s="25">
        <f t="shared" si="336"/>
        <v>31.048525809863797</v>
      </c>
      <c r="Y509" s="26">
        <f t="shared" si="347"/>
        <v>-81.733056941004975</v>
      </c>
      <c r="Z509" s="26">
        <f t="shared" si="348"/>
        <v>-89.995306792177786</v>
      </c>
      <c r="AA509" s="26">
        <f t="shared" si="349"/>
        <v>33.436065702748643</v>
      </c>
      <c r="AB509" s="26">
        <f t="shared" si="350"/>
        <v>-88.780021535955285</v>
      </c>
      <c r="AC509" s="26">
        <f t="shared" si="351"/>
        <v>5.3218069893296072</v>
      </c>
      <c r="AD509" s="26">
        <f t="shared" si="352"/>
        <v>57.187734164350857</v>
      </c>
      <c r="AE509" s="26">
        <f t="shared" si="353"/>
        <v>-11.926658439062928</v>
      </c>
      <c r="AF509" s="26">
        <f t="shared" si="354"/>
        <v>-121.58759416378221</v>
      </c>
      <c r="AG509" s="26">
        <f t="shared" si="329"/>
        <v>63.934760580666506</v>
      </c>
      <c r="AH509" s="26">
        <f t="shared" si="355"/>
        <v>-150.98631868901404</v>
      </c>
      <c r="AI509" s="26">
        <f t="shared" si="356"/>
        <v>-89.999998382640001</v>
      </c>
      <c r="AJ509" s="26">
        <f t="shared" si="357"/>
        <v>82.984197302288777</v>
      </c>
      <c r="AK509" s="26">
        <f t="shared" si="358"/>
        <v>89.995936383007972</v>
      </c>
      <c r="AL509" s="27">
        <f t="shared" si="359"/>
        <v>-36.964471104485177</v>
      </c>
      <c r="AM509" s="26">
        <f t="shared" si="360"/>
        <v>-89.187331101845601</v>
      </c>
      <c r="AN509" s="26">
        <f t="shared" si="330"/>
        <v>-15.183453771756451</v>
      </c>
      <c r="AO509" s="26">
        <f t="shared" si="331"/>
        <v>-79.973046342682011</v>
      </c>
      <c r="AP509" s="26">
        <f t="shared" si="337"/>
        <v>-56.21528568230039</v>
      </c>
      <c r="AQ509" s="26">
        <f t="shared" si="338"/>
        <v>-169.16443944415965</v>
      </c>
      <c r="AR509" s="25">
        <f t="shared" si="332"/>
        <v>18.562359853877492</v>
      </c>
      <c r="AS509" s="25">
        <f t="shared" si="333"/>
        <v>-26.946600306339011</v>
      </c>
      <c r="AT509" s="56">
        <f t="shared" si="339"/>
        <v>-68.141944121363323</v>
      </c>
      <c r="AU509" s="57">
        <f t="shared" si="361"/>
        <v>-290.75203360794188</v>
      </c>
      <c r="AV509" s="26">
        <f t="shared" si="362"/>
        <v>5.4670994684119045E-4</v>
      </c>
      <c r="AW509" s="26">
        <f t="shared" si="363"/>
        <v>0.64284224423070824</v>
      </c>
      <c r="AX509" s="27">
        <f t="shared" si="364"/>
        <v>-5.4670994684076046E-4</v>
      </c>
      <c r="AY509" s="26">
        <f t="shared" si="365"/>
        <v>-0.64284224423070824</v>
      </c>
      <c r="AZ509" s="28">
        <f t="shared" si="366"/>
        <v>4.2999458160775106E-16</v>
      </c>
      <c r="BA509" s="29">
        <f t="shared" si="367"/>
        <v>0</v>
      </c>
      <c r="BB509" s="5">
        <f t="shared" si="340"/>
        <v>-108.9832451853697</v>
      </c>
      <c r="BC509" s="5">
        <f t="shared" si="341"/>
        <v>-454.63464235814547</v>
      </c>
      <c r="BD509" s="5">
        <f t="shared" si="368"/>
        <v>-274.63464235814547</v>
      </c>
      <c r="BE509" s="31"/>
      <c r="BF509" s="40">
        <f t="shared" si="369"/>
        <v>-109</v>
      </c>
      <c r="BG509" s="40">
        <f t="shared" si="370"/>
        <v>-455</v>
      </c>
      <c r="BH509" s="40">
        <f t="shared" si="371"/>
        <v>-275</v>
      </c>
      <c r="BL509" s="26">
        <f t="shared" si="334"/>
        <v>-9.5192304751185191</v>
      </c>
      <c r="BM509" s="26">
        <f t="shared" si="335"/>
        <v>-70.474603826906062</v>
      </c>
      <c r="BO509" s="238" t="str">
        <f t="shared" si="342"/>
        <v>11220184.5430212i</v>
      </c>
      <c r="BP509" s="238" t="str">
        <f t="shared" si="343"/>
        <v>-0.00161442522250618-0.0271098899676688i</v>
      </c>
      <c r="BQ509" s="238">
        <f t="shared" si="344"/>
        <v>-31.322070588887861</v>
      </c>
      <c r="BR509" s="238">
        <f t="shared" si="345"/>
        <v>-93.408004923297511</v>
      </c>
    </row>
    <row r="510" spans="22:70" x14ac:dyDescent="0.3">
      <c r="V510" s="24">
        <v>6.06000000000006</v>
      </c>
      <c r="W510" s="30">
        <f t="shared" si="346"/>
        <v>11481536.214970427</v>
      </c>
      <c r="X510" s="25">
        <f t="shared" si="336"/>
        <v>31.048525809863797</v>
      </c>
      <c r="Y510" s="26">
        <f t="shared" si="347"/>
        <v>-81.933056939693486</v>
      </c>
      <c r="Z510" s="26">
        <f t="shared" si="348"/>
        <v>-89.995413622629982</v>
      </c>
      <c r="AA510" s="26">
        <f t="shared" si="349"/>
        <v>33.63597709611615</v>
      </c>
      <c r="AB510" s="26">
        <f t="shared" si="350"/>
        <v>-88.807783527681295</v>
      </c>
      <c r="AC510" s="26">
        <f t="shared" si="351"/>
        <v>5.464027534170639</v>
      </c>
      <c r="AD510" s="26">
        <f t="shared" si="352"/>
        <v>57.785686575899447</v>
      </c>
      <c r="AE510" s="26">
        <f t="shared" si="353"/>
        <v>-11.784526499542899</v>
      </c>
      <c r="AF510" s="26">
        <f t="shared" si="354"/>
        <v>-121.01751057441184</v>
      </c>
      <c r="AG510" s="26">
        <f t="shared" si="329"/>
        <v>63.934760580666506</v>
      </c>
      <c r="AH510" s="26">
        <f t="shared" si="355"/>
        <v>-151.18631868901406</v>
      </c>
      <c r="AI510" s="26">
        <f t="shared" si="356"/>
        <v>-89.999998419455608</v>
      </c>
      <c r="AJ510" s="26">
        <f t="shared" si="357"/>
        <v>83.184197301305559</v>
      </c>
      <c r="AK510" s="26">
        <f t="shared" si="358"/>
        <v>89.996028882223399</v>
      </c>
      <c r="AL510" s="27">
        <f t="shared" si="359"/>
        <v>-37.164431783605338</v>
      </c>
      <c r="AM510" s="26">
        <f t="shared" si="360"/>
        <v>-89.205827307546642</v>
      </c>
      <c r="AN510" s="26">
        <f t="shared" si="330"/>
        <v>-15.377524253146754</v>
      </c>
      <c r="AO510" s="26">
        <f t="shared" si="331"/>
        <v>-80.196809299091328</v>
      </c>
      <c r="AP510" s="26">
        <f t="shared" si="337"/>
        <v>-56.609316843794083</v>
      </c>
      <c r="AQ510" s="26">
        <f t="shared" si="338"/>
        <v>-169.40660614387019</v>
      </c>
      <c r="AR510" s="25">
        <f t="shared" si="332"/>
        <v>18.562359853877492</v>
      </c>
      <c r="AS510" s="25">
        <f t="shared" si="333"/>
        <v>-26.946600306339011</v>
      </c>
      <c r="AT510" s="56">
        <f t="shared" si="339"/>
        <v>-68.393843343336982</v>
      </c>
      <c r="AU510" s="57">
        <f t="shared" si="361"/>
        <v>-290.42411671828205</v>
      </c>
      <c r="AV510" s="26">
        <f t="shared" si="362"/>
        <v>5.7247389473757699E-4</v>
      </c>
      <c r="AW510" s="26">
        <f t="shared" si="363"/>
        <v>0.65781466284007895</v>
      </c>
      <c r="AX510" s="27">
        <f t="shared" si="364"/>
        <v>-5.7247389473746716E-4</v>
      </c>
      <c r="AY510" s="26">
        <f t="shared" si="365"/>
        <v>-0.65781466284007895</v>
      </c>
      <c r="AZ510" s="28">
        <f t="shared" si="366"/>
        <v>1.098296800727816E-16</v>
      </c>
      <c r="BA510" s="29">
        <f t="shared" si="367"/>
        <v>0</v>
      </c>
      <c r="BB510" s="5">
        <f t="shared" si="340"/>
        <v>-109.61464546068328</v>
      </c>
      <c r="BC510" s="5">
        <f t="shared" si="341"/>
        <v>-454.86930729962995</v>
      </c>
      <c r="BD510" s="5">
        <f t="shared" si="368"/>
        <v>-274.86930729962995</v>
      </c>
      <c r="BE510" s="41"/>
      <c r="BF510" s="40">
        <f t="shared" si="369"/>
        <v>-110</v>
      </c>
      <c r="BG510" s="40">
        <f t="shared" si="370"/>
        <v>-455</v>
      </c>
      <c r="BH510" s="40">
        <f t="shared" si="371"/>
        <v>-275</v>
      </c>
      <c r="BL510" s="26">
        <f t="shared" si="334"/>
        <v>-9.6973407983819602</v>
      </c>
      <c r="BM510" s="26">
        <f t="shared" si="335"/>
        <v>-70.886476474570046</v>
      </c>
      <c r="BO510" s="238" t="str">
        <f t="shared" si="342"/>
        <v>11481536.2149704i</v>
      </c>
      <c r="BP510" s="238" t="str">
        <f t="shared" si="343"/>
        <v>-0.00164709302449993-0.0264843111713383i</v>
      </c>
      <c r="BQ510" s="238">
        <f t="shared" si="344"/>
        <v>-31.52346131896433</v>
      </c>
      <c r="BR510" s="238">
        <f t="shared" si="345"/>
        <v>-93.558714106777884</v>
      </c>
    </row>
    <row r="511" spans="22:70" x14ac:dyDescent="0.3">
      <c r="V511" s="24">
        <v>6.0700000000000598</v>
      </c>
      <c r="W511" s="32">
        <f t="shared" si="346"/>
        <v>11748975.54939693</v>
      </c>
      <c r="X511" s="25">
        <f t="shared" si="336"/>
        <v>31.048525809863797</v>
      </c>
      <c r="Y511" s="26">
        <f t="shared" si="347"/>
        <v>-82.13305693844103</v>
      </c>
      <c r="Z511" s="26">
        <f t="shared" si="348"/>
        <v>-89.99551802132423</v>
      </c>
      <c r="AA511" s="26">
        <f t="shared" si="349"/>
        <v>33.835892475751436</v>
      </c>
      <c r="AB511" s="26">
        <f t="shared" si="350"/>
        <v>-88.834914120349524</v>
      </c>
      <c r="AC511" s="26">
        <f t="shared" si="351"/>
        <v>5.6081215990551385</v>
      </c>
      <c r="AD511" s="26">
        <f t="shared" si="352"/>
        <v>58.377726148063523</v>
      </c>
      <c r="AE511" s="26">
        <f t="shared" si="353"/>
        <v>-11.640517053770658</v>
      </c>
      <c r="AF511" s="26">
        <f t="shared" si="354"/>
        <v>-120.45270599361024</v>
      </c>
      <c r="AG511" s="26">
        <f t="shared" si="329"/>
        <v>63.934760580666506</v>
      </c>
      <c r="AH511" s="26">
        <f t="shared" si="355"/>
        <v>-151.38631868901405</v>
      </c>
      <c r="AI511" s="26">
        <f t="shared" si="356"/>
        <v>-89.9999984554332</v>
      </c>
      <c r="AJ511" s="26">
        <f t="shared" si="357"/>
        <v>83.384197300366594</v>
      </c>
      <c r="AK511" s="26">
        <f t="shared" si="358"/>
        <v>89.996119275899616</v>
      </c>
      <c r="AL511" s="27">
        <f t="shared" si="359"/>
        <v>-37.364394232124276</v>
      </c>
      <c r="AM511" s="26">
        <f t="shared" si="360"/>
        <v>-89.22390264816076</v>
      </c>
      <c r="AN511" s="26">
        <f t="shared" si="330"/>
        <v>-15.57185403946033</v>
      </c>
      <c r="AO511" s="26">
        <f t="shared" si="331"/>
        <v>-80.415770986441146</v>
      </c>
      <c r="AP511" s="26">
        <f t="shared" si="337"/>
        <v>-57.00360907956555</v>
      </c>
      <c r="AQ511" s="26">
        <f t="shared" si="338"/>
        <v>-169.64355281413549</v>
      </c>
      <c r="AR511" s="25">
        <f t="shared" si="332"/>
        <v>18.562359853877492</v>
      </c>
      <c r="AS511" s="25">
        <f t="shared" si="333"/>
        <v>-26.946600306339011</v>
      </c>
      <c r="AT511" s="56">
        <f t="shared" si="339"/>
        <v>-68.644126133336215</v>
      </c>
      <c r="AU511" s="57">
        <f t="shared" si="361"/>
        <v>-290.0962588077457</v>
      </c>
      <c r="AV511" s="26">
        <f t="shared" si="362"/>
        <v>5.9945189627713929E-4</v>
      </c>
      <c r="AW511" s="26">
        <f t="shared" si="363"/>
        <v>0.67313574085672423</v>
      </c>
      <c r="AX511" s="27">
        <f t="shared" si="364"/>
        <v>-5.9945189627697189E-4</v>
      </c>
      <c r="AY511" s="26">
        <f t="shared" si="365"/>
        <v>-0.67313574085672423</v>
      </c>
      <c r="AZ511" s="28">
        <f t="shared" si="366"/>
        <v>1.6740081543176188E-16</v>
      </c>
      <c r="BA511" s="29">
        <f t="shared" si="367"/>
        <v>0</v>
      </c>
      <c r="BB511" s="5">
        <f t="shared" si="340"/>
        <v>-110.24538934214569</v>
      </c>
      <c r="BC511" s="5">
        <f t="shared" si="341"/>
        <v>-455.09848059490605</v>
      </c>
      <c r="BD511" s="5">
        <f t="shared" si="368"/>
        <v>-275.09848059490605</v>
      </c>
      <c r="BE511" s="31"/>
      <c r="BF511" s="40">
        <f t="shared" si="369"/>
        <v>-110</v>
      </c>
      <c r="BG511" s="40">
        <f t="shared" si="370"/>
        <v>-455</v>
      </c>
      <c r="BH511" s="40">
        <f t="shared" si="371"/>
        <v>-275</v>
      </c>
      <c r="BL511" s="26">
        <f t="shared" si="334"/>
        <v>-9.8763328197466898</v>
      </c>
      <c r="BM511" s="26">
        <f t="shared" si="335"/>
        <v>-71.290966392786601</v>
      </c>
      <c r="BO511" s="238" t="str">
        <f t="shared" si="342"/>
        <v>11748975.5493969i</v>
      </c>
      <c r="BP511" s="238" t="str">
        <f t="shared" si="343"/>
        <v>-0.00167821638994415-0.0258727013152531i</v>
      </c>
      <c r="BQ511" s="238">
        <f t="shared" si="344"/>
        <v>-31.724930389062781</v>
      </c>
      <c r="BR511" s="238">
        <f t="shared" si="345"/>
        <v>-93.711255394373765</v>
      </c>
    </row>
    <row r="512" spans="22:70" x14ac:dyDescent="0.3">
      <c r="V512" s="24">
        <v>6.0800000000000702</v>
      </c>
      <c r="W512" s="32">
        <f t="shared" si="346"/>
        <v>12022644.346176079</v>
      </c>
      <c r="X512" s="25">
        <f t="shared" si="336"/>
        <v>31.048525809863797</v>
      </c>
      <c r="Y512" s="26">
        <f t="shared" si="347"/>
        <v>-82.333056937245146</v>
      </c>
      <c r="Z512" s="26">
        <f t="shared" si="348"/>
        <v>-89.995620043614096</v>
      </c>
      <c r="AA512" s="26">
        <f t="shared" si="349"/>
        <v>34.035811662391538</v>
      </c>
      <c r="AB512" s="26">
        <f t="shared" si="350"/>
        <v>-88.861427650265796</v>
      </c>
      <c r="AC512" s="26">
        <f t="shared" si="351"/>
        <v>5.7540515317769305</v>
      </c>
      <c r="AD512" s="26">
        <f t="shared" si="352"/>
        <v>58.963661062963212</v>
      </c>
      <c r="AE512" s="26">
        <f t="shared" si="353"/>
        <v>-11.494667933212881</v>
      </c>
      <c r="AF512" s="26">
        <f t="shared" si="354"/>
        <v>-119.89338663091669</v>
      </c>
      <c r="AG512" s="26">
        <f t="shared" si="329"/>
        <v>63.934760580666506</v>
      </c>
      <c r="AH512" s="26">
        <f t="shared" si="355"/>
        <v>-151.58631868901423</v>
      </c>
      <c r="AI512" s="26">
        <f t="shared" si="356"/>
        <v>-89.999998490591821</v>
      </c>
      <c r="AJ512" s="26">
        <f t="shared" si="357"/>
        <v>83.584197299470077</v>
      </c>
      <c r="AK512" s="26">
        <f t="shared" si="358"/>
        <v>89.996207611964593</v>
      </c>
      <c r="AL512" s="27">
        <f t="shared" si="359"/>
        <v>-37.564358370435365</v>
      </c>
      <c r="AM512" s="26">
        <f t="shared" si="360"/>
        <v>-89.241566693073082</v>
      </c>
      <c r="AN512" s="26">
        <f t="shared" si="330"/>
        <v>-15.766432107843453</v>
      </c>
      <c r="AO512" s="26">
        <f t="shared" si="331"/>
        <v>-80.630021905427697</v>
      </c>
      <c r="AP512" s="26">
        <f t="shared" si="337"/>
        <v>-57.398151287156466</v>
      </c>
      <c r="AQ512" s="26">
        <f t="shared" si="338"/>
        <v>-169.87537947712801</v>
      </c>
      <c r="AR512" s="25">
        <f t="shared" si="332"/>
        <v>18.562359853877492</v>
      </c>
      <c r="AS512" s="25">
        <f t="shared" si="333"/>
        <v>-26.946600306339011</v>
      </c>
      <c r="AT512" s="56">
        <f t="shared" si="339"/>
        <v>-68.892819220369347</v>
      </c>
      <c r="AU512" s="57">
        <f t="shared" si="361"/>
        <v>-289.7687661080447</v>
      </c>
      <c r="AV512" s="26">
        <f t="shared" si="362"/>
        <v>6.2770115224027327E-4</v>
      </c>
      <c r="AW512" s="26">
        <f t="shared" si="363"/>
        <v>0.6888135929497825</v>
      </c>
      <c r="AX512" s="27">
        <f t="shared" si="364"/>
        <v>-6.277011522402505E-4</v>
      </c>
      <c r="AY512" s="26">
        <f t="shared" si="365"/>
        <v>-0.6888135929497825</v>
      </c>
      <c r="AZ512" s="28">
        <f t="shared" si="366"/>
        <v>2.2768245622195593E-17</v>
      </c>
      <c r="BA512" s="29">
        <f t="shared" si="367"/>
        <v>0</v>
      </c>
      <c r="BB512" s="5">
        <f t="shared" si="340"/>
        <v>-110.87547509936198</v>
      </c>
      <c r="BC512" s="5">
        <f t="shared" si="341"/>
        <v>-455.32259840440565</v>
      </c>
      <c r="BD512" s="5">
        <f t="shared" si="368"/>
        <v>-275.32259840440565</v>
      </c>
      <c r="BE512" s="31"/>
      <c r="BF512" s="40">
        <f t="shared" si="369"/>
        <v>-111</v>
      </c>
      <c r="BG512" s="40">
        <f t="shared" si="370"/>
        <v>-455</v>
      </c>
      <c r="BH512" s="40">
        <f t="shared" si="371"/>
        <v>-275</v>
      </c>
      <c r="BL512" s="26">
        <f t="shared" si="334"/>
        <v>-10.056175044978794</v>
      </c>
      <c r="BM512" s="26">
        <f t="shared" si="335"/>
        <v>-71.688126719739131</v>
      </c>
      <c r="BO512" s="238" t="str">
        <f t="shared" si="342"/>
        <v>12022644.3461761i</v>
      </c>
      <c r="BP512" s="238" t="str">
        <f t="shared" si="343"/>
        <v>-0.00170786114183644-0.0252747419587757i</v>
      </c>
      <c r="BQ512" s="238">
        <f t="shared" si="344"/>
        <v>-31.926480834013823</v>
      </c>
      <c r="BR512" s="238">
        <f t="shared" si="345"/>
        <v>-93.865705576621878</v>
      </c>
    </row>
    <row r="513" spans="22:70" x14ac:dyDescent="0.3">
      <c r="V513" s="24">
        <v>6.09000000000007</v>
      </c>
      <c r="W513" s="30">
        <f t="shared" si="346"/>
        <v>12302687.708125811</v>
      </c>
      <c r="X513" s="25">
        <f t="shared" si="336"/>
        <v>31.048525809863797</v>
      </c>
      <c r="Y513" s="26">
        <f t="shared" si="347"/>
        <v>-82.533056936102881</v>
      </c>
      <c r="Z513" s="26">
        <f t="shared" si="348"/>
        <v>-89.99571974359317</v>
      </c>
      <c r="AA513" s="26">
        <f t="shared" si="349"/>
        <v>34.235734484827979</v>
      </c>
      <c r="AB513" s="26">
        <f t="shared" si="350"/>
        <v>-88.887338129808469</v>
      </c>
      <c r="AC513" s="26">
        <f t="shared" si="351"/>
        <v>5.9017789166897767</v>
      </c>
      <c r="AD513" s="26">
        <f t="shared" si="352"/>
        <v>59.543311743771376</v>
      </c>
      <c r="AE513" s="26">
        <f t="shared" si="353"/>
        <v>-11.347017724721328</v>
      </c>
      <c r="AF513" s="26">
        <f t="shared" si="354"/>
        <v>-119.33974612963027</v>
      </c>
      <c r="AG513" s="26">
        <f t="shared" si="329"/>
        <v>63.934760580666506</v>
      </c>
      <c r="AH513" s="26">
        <f t="shared" si="355"/>
        <v>-151.78631868901425</v>
      </c>
      <c r="AI513" s="26">
        <f t="shared" si="356"/>
        <v>-89.999998524950144</v>
      </c>
      <c r="AJ513" s="26">
        <f t="shared" si="357"/>
        <v>83.784197298613748</v>
      </c>
      <c r="AK513" s="26">
        <f t="shared" si="358"/>
        <v>89.996293937255246</v>
      </c>
      <c r="AL513" s="27">
        <f t="shared" si="359"/>
        <v>-37.764324122511702</v>
      </c>
      <c r="AM513" s="26">
        <f t="shared" si="360"/>
        <v>-89.258828794555114</v>
      </c>
      <c r="AN513" s="26">
        <f t="shared" si="330"/>
        <v>-15.961247876823027</v>
      </c>
      <c r="AO513" s="26">
        <f t="shared" si="331"/>
        <v>-80.839651675679946</v>
      </c>
      <c r="AP513" s="26">
        <f t="shared" si="337"/>
        <v>-57.792932809068731</v>
      </c>
      <c r="AQ513" s="26">
        <f t="shared" si="338"/>
        <v>-170.10218505792994</v>
      </c>
      <c r="AR513" s="25">
        <f t="shared" si="332"/>
        <v>18.562359853877492</v>
      </c>
      <c r="AS513" s="25">
        <f t="shared" si="333"/>
        <v>-26.946600306339011</v>
      </c>
      <c r="AT513" s="56">
        <f t="shared" si="339"/>
        <v>-69.139950533790056</v>
      </c>
      <c r="AU513" s="57">
        <f t="shared" si="361"/>
        <v>-289.44193118756021</v>
      </c>
      <c r="AV513" s="26">
        <f t="shared" si="362"/>
        <v>6.5728155767937231E-4</v>
      </c>
      <c r="AW513" s="26">
        <f t="shared" si="363"/>
        <v>0.70485652232769225</v>
      </c>
      <c r="AX513" s="27">
        <f t="shared" si="364"/>
        <v>-6.5728155767920361E-4</v>
      </c>
      <c r="AY513" s="26">
        <f t="shared" si="365"/>
        <v>-0.70485652232769225</v>
      </c>
      <c r="AZ513" s="28">
        <f t="shared" si="366"/>
        <v>1.6870185803874449E-16</v>
      </c>
      <c r="BA513" s="29">
        <f t="shared" si="367"/>
        <v>0</v>
      </c>
      <c r="BB513" s="5">
        <f t="shared" si="340"/>
        <v>-111.50490317099344</v>
      </c>
      <c r="BC513" s="5">
        <f t="shared" si="341"/>
        <v>-455.54208868837338</v>
      </c>
      <c r="BD513" s="5">
        <f t="shared" si="368"/>
        <v>-275.54208868837338</v>
      </c>
      <c r="BE513" s="41"/>
      <c r="BF513" s="40">
        <f t="shared" si="369"/>
        <v>-112</v>
      </c>
      <c r="BG513" s="40">
        <f t="shared" si="370"/>
        <v>-456</v>
      </c>
      <c r="BH513" s="40">
        <f t="shared" si="371"/>
        <v>-276</v>
      </c>
      <c r="BL513" s="26">
        <f t="shared" si="334"/>
        <v>-10.236836783811443</v>
      </c>
      <c r="BM513" s="26">
        <f t="shared" si="335"/>
        <v>-72.078015318093293</v>
      </c>
      <c r="BO513" s="238" t="str">
        <f t="shared" si="342"/>
        <v>12302687.7081258i</v>
      </c>
      <c r="BP513" s="238" t="str">
        <f t="shared" si="343"/>
        <v>-0.0017360900000693-0.0246901215762429i</v>
      </c>
      <c r="BQ513" s="238">
        <f t="shared" si="344"/>
        <v>-32.128115853391947</v>
      </c>
      <c r="BR513" s="238">
        <f t="shared" si="345"/>
        <v>-94.022142182719875</v>
      </c>
    </row>
    <row r="514" spans="22:70" x14ac:dyDescent="0.3">
      <c r="V514" s="24">
        <v>6.1000000000000698</v>
      </c>
      <c r="W514" s="32">
        <f t="shared" si="346"/>
        <v>12589254.117943712</v>
      </c>
      <c r="X514" s="25">
        <f t="shared" si="336"/>
        <v>31.048525809863797</v>
      </c>
      <c r="Y514" s="26">
        <f t="shared" si="347"/>
        <v>-82.73305693501203</v>
      </c>
      <c r="Z514" s="26">
        <f t="shared" si="348"/>
        <v>-89.995817174123658</v>
      </c>
      <c r="AA514" s="26">
        <f t="shared" si="349"/>
        <v>34.435660779546652</v>
      </c>
      <c r="AB514" s="26">
        <f t="shared" si="350"/>
        <v>-88.912659254641781</v>
      </c>
      <c r="AC514" s="26">
        <f t="shared" si="351"/>
        <v>6.0512646860115797</v>
      </c>
      <c r="AD514" s="26">
        <f t="shared" si="352"/>
        <v>60.116510881724572</v>
      </c>
      <c r="AE514" s="26">
        <f t="shared" si="353"/>
        <v>-11.197605659590002</v>
      </c>
      <c r="AF514" s="26">
        <f t="shared" si="354"/>
        <v>-118.79196554704086</v>
      </c>
      <c r="AG514" s="26">
        <f t="shared" si="329"/>
        <v>63.934760580666506</v>
      </c>
      <c r="AH514" s="26">
        <f t="shared" si="355"/>
        <v>-151.98631868901424</v>
      </c>
      <c r="AI514" s="26">
        <f t="shared" si="356"/>
        <v>-89.999998558526386</v>
      </c>
      <c r="AJ514" s="26">
        <f t="shared" si="357"/>
        <v>83.98419729779593</v>
      </c>
      <c r="AK514" s="26">
        <f t="shared" si="358"/>
        <v>89.996378297542407</v>
      </c>
      <c r="AL514" s="27">
        <f t="shared" si="359"/>
        <v>-37.964291415746402</v>
      </c>
      <c r="AM514" s="26">
        <f t="shared" si="360"/>
        <v>-89.275698092659326</v>
      </c>
      <c r="AN514" s="26">
        <f t="shared" si="330"/>
        <v>-16.156291190974926</v>
      </c>
      <c r="AO514" s="26">
        <f t="shared" si="331"/>
        <v>-81.044748984942728</v>
      </c>
      <c r="AP514" s="26">
        <f t="shared" si="337"/>
        <v>-58.187943417273132</v>
      </c>
      <c r="AQ514" s="26">
        <f t="shared" si="338"/>
        <v>-170.32406733858602</v>
      </c>
      <c r="AR514" s="25">
        <f t="shared" si="332"/>
        <v>18.562359853877492</v>
      </c>
      <c r="AS514" s="25">
        <f t="shared" si="333"/>
        <v>-26.946600306339011</v>
      </c>
      <c r="AT514" s="56">
        <f t="shared" si="339"/>
        <v>-69.385549076863128</v>
      </c>
      <c r="AU514" s="57">
        <f t="shared" si="361"/>
        <v>-289.11603288562685</v>
      </c>
      <c r="AV514" s="26">
        <f t="shared" si="362"/>
        <v>6.8825582873269057E-4</v>
      </c>
      <c r="AW514" s="26">
        <f t="shared" si="363"/>
        <v>0.7212730250959366</v>
      </c>
      <c r="AX514" s="27">
        <f t="shared" si="364"/>
        <v>-6.8825582873243969E-4</v>
      </c>
      <c r="AY514" s="26">
        <f t="shared" si="365"/>
        <v>-0.7212730250959366</v>
      </c>
      <c r="AZ514" s="28">
        <f t="shared" si="366"/>
        <v>2.5088438271314573E-16</v>
      </c>
      <c r="BA514" s="29">
        <f t="shared" si="367"/>
        <v>0</v>
      </c>
      <c r="BB514" s="5">
        <f t="shared" si="340"/>
        <v>-112.13367605011547</v>
      </c>
      <c r="BC514" s="5">
        <f t="shared" si="341"/>
        <v>-455.75737081681285</v>
      </c>
      <c r="BD514" s="5">
        <f t="shared" si="368"/>
        <v>-275.75737081681285</v>
      </c>
      <c r="BE514" s="31"/>
      <c r="BF514" s="40">
        <f t="shared" si="369"/>
        <v>-112</v>
      </c>
      <c r="BG514" s="40">
        <f t="shared" si="370"/>
        <v>-456</v>
      </c>
      <c r="BH514" s="40">
        <f t="shared" si="371"/>
        <v>-276</v>
      </c>
      <c r="BL514" s="26">
        <f t="shared" si="334"/>
        <v>-10.418288155684053</v>
      </c>
      <c r="BM514" s="26">
        <f t="shared" si="335"/>
        <v>-72.460694429465846</v>
      </c>
      <c r="BO514" s="238" t="str">
        <f t="shared" si="342"/>
        <v>12589254.1179437i</v>
      </c>
      <c r="BP514" s="238" t="str">
        <f t="shared" si="343"/>
        <v>-0.00176296271307706-0.0241185354178124i</v>
      </c>
      <c r="BQ514" s="238">
        <f t="shared" si="344"/>
        <v>-32.329838817568294</v>
      </c>
      <c r="BR514" s="238">
        <f t="shared" si="345"/>
        <v>-94.180643501720169</v>
      </c>
    </row>
    <row r="515" spans="22:70" x14ac:dyDescent="0.3">
      <c r="V515" s="24">
        <v>6.1100000000000696</v>
      </c>
      <c r="W515" s="32">
        <f t="shared" si="346"/>
        <v>12882495.516933426</v>
      </c>
      <c r="X515" s="25">
        <f t="shared" si="336"/>
        <v>31.048525809863797</v>
      </c>
      <c r="Y515" s="26">
        <f t="shared" si="347"/>
        <v>-82.933056933970292</v>
      </c>
      <c r="Z515" s="26">
        <f t="shared" si="348"/>
        <v>-89.995912386864532</v>
      </c>
      <c r="AA515" s="26">
        <f t="shared" si="349"/>
        <v>34.635590390381729</v>
      </c>
      <c r="AB515" s="26">
        <f t="shared" si="350"/>
        <v>-88.937404410775144</v>
      </c>
      <c r="AC515" s="26">
        <f t="shared" si="351"/>
        <v>6.2024692288414274</v>
      </c>
      <c r="AD515" s="26">
        <f t="shared" si="352"/>
        <v>60.683103414973402</v>
      </c>
      <c r="AE515" s="26">
        <f t="shared" si="353"/>
        <v>-11.046471504883339</v>
      </c>
      <c r="AF515" s="26">
        <f t="shared" si="354"/>
        <v>-118.25021338266629</v>
      </c>
      <c r="AG515" s="26">
        <f t="shared" si="329"/>
        <v>63.934760580666506</v>
      </c>
      <c r="AH515" s="26">
        <f t="shared" si="355"/>
        <v>-152.18631868901423</v>
      </c>
      <c r="AI515" s="26">
        <f t="shared" si="356"/>
        <v>-89.99999859133834</v>
      </c>
      <c r="AJ515" s="26">
        <f t="shared" si="357"/>
        <v>84.184197297014947</v>
      </c>
      <c r="AK515" s="26">
        <f t="shared" si="358"/>
        <v>89.996460737554997</v>
      </c>
      <c r="AL515" s="27">
        <f t="shared" si="359"/>
        <v>-38.164260180798095</v>
      </c>
      <c r="AM515" s="26">
        <f t="shared" si="360"/>
        <v>-89.29218352000548</v>
      </c>
      <c r="AN515" s="26">
        <f t="shared" si="330"/>
        <v>-16.351552305916588</v>
      </c>
      <c r="AO515" s="26">
        <f t="shared" si="331"/>
        <v>-81.245401543345395</v>
      </c>
      <c r="AP515" s="26">
        <f t="shared" si="337"/>
        <v>-58.583173298047456</v>
      </c>
      <c r="AQ515" s="26">
        <f t="shared" si="338"/>
        <v>-170.5411229171342</v>
      </c>
      <c r="AR515" s="25">
        <f t="shared" si="332"/>
        <v>18.562359853877492</v>
      </c>
      <c r="AS515" s="25">
        <f t="shared" si="333"/>
        <v>-26.946600306339011</v>
      </c>
      <c r="AT515" s="56">
        <f t="shared" si="339"/>
        <v>-69.629644802930798</v>
      </c>
      <c r="AU515" s="57">
        <f t="shared" si="361"/>
        <v>-288.79133629980049</v>
      </c>
      <c r="AV515" s="26">
        <f t="shared" si="362"/>
        <v>7.2068963543981573E-4</v>
      </c>
      <c r="AW515" s="26">
        <f t="shared" si="363"/>
        <v>0.73807179471370665</v>
      </c>
      <c r="AX515" s="27">
        <f t="shared" si="364"/>
        <v>-7.20689635439527E-4</v>
      </c>
      <c r="AY515" s="26">
        <f t="shared" si="365"/>
        <v>-0.73807179471370665</v>
      </c>
      <c r="AZ515" s="28">
        <f t="shared" si="366"/>
        <v>2.8872303853288983E-16</v>
      </c>
      <c r="BA515" s="29">
        <f t="shared" si="367"/>
        <v>0</v>
      </c>
      <c r="BB515" s="5">
        <f t="shared" si="340"/>
        <v>-112.76179816981207</v>
      </c>
      <c r="BC515" s="5">
        <f t="shared" si="341"/>
        <v>-455.96885524203026</v>
      </c>
      <c r="BD515" s="5">
        <f t="shared" si="368"/>
        <v>-275.96885524203026</v>
      </c>
      <c r="BE515" s="31"/>
      <c r="BF515" s="40">
        <f t="shared" si="369"/>
        <v>-113</v>
      </c>
      <c r="BG515" s="40">
        <f t="shared" si="370"/>
        <v>-456</v>
      </c>
      <c r="BH515" s="40">
        <f t="shared" si="371"/>
        <v>-276</v>
      </c>
      <c r="BL515" s="26">
        <f t="shared" si="334"/>
        <v>-10.600500092827996</v>
      </c>
      <c r="BM515" s="26">
        <f t="shared" si="335"/>
        <v>-72.836230339396678</v>
      </c>
      <c r="BO515" s="238" t="str">
        <f t="shared" si="342"/>
        <v>12882495.5169334i</v>
      </c>
      <c r="BP515" s="238" t="str">
        <f t="shared" si="343"/>
        <v>-0.00178853618344401-0.0235596853724868i</v>
      </c>
      <c r="BQ515" s="238">
        <f t="shared" si="344"/>
        <v>-32.531653274053269</v>
      </c>
      <c r="BR515" s="238">
        <f t="shared" si="345"/>
        <v>-94.341288602833032</v>
      </c>
    </row>
    <row r="516" spans="22:70" x14ac:dyDescent="0.3">
      <c r="V516" s="24">
        <v>6.1200000000000703</v>
      </c>
      <c r="W516" s="30">
        <f t="shared" si="346"/>
        <v>13182567.385566227</v>
      </c>
      <c r="X516" s="25">
        <f t="shared" si="336"/>
        <v>31.048525809863797</v>
      </c>
      <c r="Y516" s="26">
        <f t="shared" si="347"/>
        <v>-83.13305693297545</v>
      </c>
      <c r="Z516" s="26">
        <f t="shared" si="348"/>
        <v>-89.996005432298844</v>
      </c>
      <c r="AA516" s="26">
        <f t="shared" si="349"/>
        <v>34.835523168186107</v>
      </c>
      <c r="AB516" s="26">
        <f t="shared" si="350"/>
        <v>-88.961586681472156</v>
      </c>
      <c r="AC516" s="26">
        <f t="shared" si="351"/>
        <v>6.3553524973941506</v>
      </c>
      <c r="AD516" s="26">
        <f t="shared" si="352"/>
        <v>61.242946461844326</v>
      </c>
      <c r="AE516" s="26">
        <f t="shared" si="353"/>
        <v>-10.893655457531395</v>
      </c>
      <c r="AF516" s="26">
        <f t="shared" si="354"/>
        <v>-117.71464565192667</v>
      </c>
      <c r="AG516" s="26">
        <f t="shared" ref="AG516:AG579" si="372">DC_gain_comp</f>
        <v>63.934760580666506</v>
      </c>
      <c r="AH516" s="26">
        <f t="shared" si="355"/>
        <v>-152.38631868901425</v>
      </c>
      <c r="AI516" s="26">
        <f t="shared" si="356"/>
        <v>-89.999998623403386</v>
      </c>
      <c r="AJ516" s="26">
        <f t="shared" si="357"/>
        <v>84.384197296269122</v>
      </c>
      <c r="AK516" s="26">
        <f t="shared" si="358"/>
        <v>89.996541301003816</v>
      </c>
      <c r="AL516" s="27">
        <f t="shared" si="359"/>
        <v>-38.364230351444341</v>
      </c>
      <c r="AM516" s="26">
        <f t="shared" si="360"/>
        <v>-89.308293806461052</v>
      </c>
      <c r="AN516" s="26">
        <f t="shared" ref="AN516:AN579" si="373">20*LOG(1/SQRT((W516/fp3p)^2+1))</f>
        <v>-16.54702187363981</v>
      </c>
      <c r="AO516" s="26">
        <f t="shared" ref="AO516:AO579" si="374">-180/PI()*ATAN(W516/fp3p)</f>
        <v>-81.441696042460848</v>
      </c>
      <c r="AP516" s="26">
        <f t="shared" si="337"/>
        <v>-58.978613037162773</v>
      </c>
      <c r="AQ516" s="26">
        <f t="shared" si="338"/>
        <v>-170.75344717132145</v>
      </c>
      <c r="AR516" s="25">
        <f t="shared" ref="AR516:AR579" si="375">-20*LOG(GmPS*Rsns)</f>
        <v>18.562359853877492</v>
      </c>
      <c r="AS516" s="25">
        <f t="shared" ref="AS516:AS579" si="376">20*LOG(Vref/Vout)</f>
        <v>-26.946600306339011</v>
      </c>
      <c r="AT516" s="56">
        <f t="shared" si="339"/>
        <v>-69.872268494694168</v>
      </c>
      <c r="AU516" s="57">
        <f t="shared" si="361"/>
        <v>-288.46809282324813</v>
      </c>
      <c r="AV516" s="26">
        <f t="shared" si="362"/>
        <v>7.5465174075029645E-4</v>
      </c>
      <c r="AW516" s="26">
        <f t="shared" si="363"/>
        <v>0.75526172655184964</v>
      </c>
      <c r="AX516" s="27">
        <f t="shared" si="364"/>
        <v>-7.5465174074983827E-4</v>
      </c>
      <c r="AY516" s="26">
        <f t="shared" si="365"/>
        <v>-0.75526172655184964</v>
      </c>
      <c r="AZ516" s="28">
        <f t="shared" si="366"/>
        <v>4.5818383809237417E-16</v>
      </c>
      <c r="BA516" s="29">
        <f t="shared" si="367"/>
        <v>0</v>
      </c>
      <c r="BB516" s="5">
        <f t="shared" si="340"/>
        <v>-113.38927578973653</v>
      </c>
      <c r="BC516" s="5">
        <f t="shared" si="341"/>
        <v>-456.1769432313813</v>
      </c>
      <c r="BD516" s="5">
        <f t="shared" si="368"/>
        <v>-276.1769432313813</v>
      </c>
      <c r="BE516" s="41"/>
      <c r="BF516" s="40">
        <f t="shared" si="369"/>
        <v>-113</v>
      </c>
      <c r="BG516" s="40">
        <f t="shared" si="370"/>
        <v>-456</v>
      </c>
      <c r="BH516" s="40">
        <f t="shared" si="371"/>
        <v>-276</v>
      </c>
      <c r="BL516" s="26">
        <f t="shared" ref="BL516:BL579" si="377">20*LOG(1/SQRT((W516/fp_comp2p)^2+1))</f>
        <v>-10.78344434090207</v>
      </c>
      <c r="BM516" s="26">
        <f t="shared" ref="BM516:BM579" si="378">-180/PI()*ATAN(W516/fp_comp2p)</f>
        <v>-73.204693053368914</v>
      </c>
      <c r="BO516" s="238" t="str">
        <f t="shared" si="342"/>
        <v>13182567.3855662i</v>
      </c>
      <c r="BP516" s="238" t="str">
        <f t="shared" si="343"/>
        <v>-0.00181286458773044-0.0230132798333428i</v>
      </c>
      <c r="BQ516" s="238">
        <f t="shared" si="344"/>
        <v>-32.733562954140297</v>
      </c>
      <c r="BR516" s="238">
        <f t="shared" si="345"/>
        <v>-94.504157354764274</v>
      </c>
    </row>
    <row r="517" spans="22:70" x14ac:dyDescent="0.3">
      <c r="V517" s="24">
        <v>6.1300000000000701</v>
      </c>
      <c r="W517" s="32">
        <f t="shared" si="346"/>
        <v>13489628.825918742</v>
      </c>
      <c r="X517" s="25">
        <f t="shared" ref="X517:X580" si="379">DC_gain_power</f>
        <v>31.048525809863797</v>
      </c>
      <c r="Y517" s="26">
        <f t="shared" si="347"/>
        <v>-83.333056932025357</v>
      </c>
      <c r="Z517" s="26">
        <f t="shared" si="348"/>
        <v>-89.996096359760529</v>
      </c>
      <c r="AA517" s="26">
        <f t="shared" si="349"/>
        <v>35.035458970516331</v>
      </c>
      <c r="AB517" s="26">
        <f t="shared" si="350"/>
        <v>-88.985218854011435</v>
      </c>
      <c r="AC517" s="26">
        <f t="shared" si="351"/>
        <v>6.5098741100057858</v>
      </c>
      <c r="AD517" s="26">
        <f t="shared" si="352"/>
        <v>61.795909211275692</v>
      </c>
      <c r="AE517" s="26">
        <f t="shared" si="353"/>
        <v>-10.739198041639444</v>
      </c>
      <c r="AF517" s="26">
        <f t="shared" si="354"/>
        <v>-117.18540600249625</v>
      </c>
      <c r="AG517" s="26">
        <f t="shared" si="372"/>
        <v>63.934760580666506</v>
      </c>
      <c r="AH517" s="26">
        <f t="shared" si="355"/>
        <v>-152.58631868901426</v>
      </c>
      <c r="AI517" s="26">
        <f t="shared" si="356"/>
        <v>-89.999998654738548</v>
      </c>
      <c r="AJ517" s="26">
        <f t="shared" si="357"/>
        <v>84.584197295556834</v>
      </c>
      <c r="AK517" s="26">
        <f t="shared" si="358"/>
        <v>89.99662003060466</v>
      </c>
      <c r="AL517" s="27">
        <f t="shared" si="359"/>
        <v>-38.564201864441387</v>
      </c>
      <c r="AM517" s="26">
        <f t="shared" si="360"/>
        <v>-89.324037483717774</v>
      </c>
      <c r="AN517" s="26">
        <f t="shared" si="373"/>
        <v>-16.742690928193138</v>
      </c>
      <c r="AO517" s="26">
        <f t="shared" si="374"/>
        <v>-81.633718118866497</v>
      </c>
      <c r="AP517" s="26">
        <f t="shared" ref="AP517:AP580" si="380">AG517+AH517+AJ517+AL517+AN517</f>
        <v>-59.374253605425451</v>
      </c>
      <c r="AQ517" s="26">
        <f t="shared" ref="AQ517:AQ580" si="381">AI517+AK517+AM517+AO517</f>
        <v>-170.96113422671817</v>
      </c>
      <c r="AR517" s="25">
        <f t="shared" si="375"/>
        <v>18.562359853877492</v>
      </c>
      <c r="AS517" s="25">
        <f t="shared" si="376"/>
        <v>-26.946600306339011</v>
      </c>
      <c r="AT517" s="56">
        <f t="shared" ref="AT517:AT580" si="382">AE517+AP517</f>
        <v>-70.113451647064892</v>
      </c>
      <c r="AU517" s="57">
        <f t="shared" si="361"/>
        <v>-288.14654022921445</v>
      </c>
      <c r="AV517" s="26">
        <f t="shared" si="362"/>
        <v>7.9021414612124609E-4</v>
      </c>
      <c r="AW517" s="26">
        <f t="shared" si="363"/>
        <v>0.77285192255417745</v>
      </c>
      <c r="AX517" s="27">
        <f t="shared" si="364"/>
        <v>-7.9021414612090348E-4</v>
      </c>
      <c r="AY517" s="26">
        <f t="shared" si="365"/>
        <v>-0.77285192255417745</v>
      </c>
      <c r="AZ517" s="28">
        <f t="shared" si="366"/>
        <v>3.426078865054194E-16</v>
      </c>
      <c r="BA517" s="29">
        <f t="shared" si="367"/>
        <v>0</v>
      </c>
      <c r="BB517" s="5">
        <f t="shared" ref="BB517:BB580" si="383">AT517+AZ517+BL517+BQ517</f>
        <v>-114.01611688429274</v>
      </c>
      <c r="BC517" s="5">
        <f t="shared" ref="BC517:BC580" si="384">AU517+BA517+BM517+BR517</f>
        <v>-456.38202665751948</v>
      </c>
      <c r="BD517" s="5">
        <f t="shared" si="368"/>
        <v>-276.38202665751948</v>
      </c>
      <c r="BE517" s="31"/>
      <c r="BF517" s="40">
        <f t="shared" si="369"/>
        <v>-114</v>
      </c>
      <c r="BG517" s="40">
        <f t="shared" si="370"/>
        <v>-456</v>
      </c>
      <c r="BH517" s="40">
        <f t="shared" si="371"/>
        <v>-276</v>
      </c>
      <c r="BL517" s="26">
        <f t="shared" si="377"/>
        <v>-10.96709345737237</v>
      </c>
      <c r="BM517" s="26">
        <f t="shared" si="378"/>
        <v>-73.566155984302256</v>
      </c>
      <c r="BO517" s="238" t="str">
        <f t="shared" ref="BO517:BO580" si="385">COMPLEX(0,W517)</f>
        <v>13489628.8259187i</v>
      </c>
      <c r="BP517" s="238" t="str">
        <f t="shared" ref="BP517:BP580" si="386">IMDIV(1,IMSUM(1,IMPRODUCT($BO$1,BO517),IMPRODUCT(IMPOWER(BO517,2),$BN$1)))</f>
        <v>-0.00183599949076236-0.022479033565008i</v>
      </c>
      <c r="BQ517" s="238">
        <f t="shared" ref="BQ517:BQ580" si="387">20*LOG(IMABS(BP517))</f>
        <v>-32.935571779855479</v>
      </c>
      <c r="BR517" s="238">
        <f t="shared" ref="BR517:BR580" si="388">IMARGUMENT(BP517)*180/PI()</f>
        <v>-94.669330444002739</v>
      </c>
    </row>
    <row r="518" spans="22:70" x14ac:dyDescent="0.3">
      <c r="V518" s="24">
        <v>6.1400000000000698</v>
      </c>
      <c r="W518" s="32">
        <f t="shared" si="346"/>
        <v>13803842.64603108</v>
      </c>
      <c r="X518" s="25">
        <f t="shared" si="379"/>
        <v>31.048525809863797</v>
      </c>
      <c r="Y518" s="26">
        <f t="shared" si="347"/>
        <v>-83.533056931118011</v>
      </c>
      <c r="Z518" s="26">
        <f t="shared" si="348"/>
        <v>-89.996185217460493</v>
      </c>
      <c r="AA518" s="26">
        <f t="shared" si="349"/>
        <v>35.235397661331767</v>
      </c>
      <c r="AB518" s="26">
        <f t="shared" si="350"/>
        <v>-89.008313426302252</v>
      </c>
      <c r="AC518" s="26">
        <f t="shared" si="351"/>
        <v>6.6659934505173499</v>
      </c>
      <c r="AD518" s="26">
        <f t="shared" si="352"/>
        <v>62.341872773356286</v>
      </c>
      <c r="AE518" s="26">
        <f t="shared" si="353"/>
        <v>-10.583140009405097</v>
      </c>
      <c r="AF518" s="26">
        <f t="shared" si="354"/>
        <v>-116.66262587040647</v>
      </c>
      <c r="AG518" s="26">
        <f t="shared" si="372"/>
        <v>63.934760580666506</v>
      </c>
      <c r="AH518" s="26">
        <f t="shared" si="355"/>
        <v>-152.78631868901425</v>
      </c>
      <c r="AI518" s="26">
        <f t="shared" si="356"/>
        <v>-89.999998685360438</v>
      </c>
      <c r="AJ518" s="26">
        <f t="shared" si="357"/>
        <v>84.784197294876577</v>
      </c>
      <c r="AK518" s="26">
        <f t="shared" si="358"/>
        <v>89.99669696810102</v>
      </c>
      <c r="AL518" s="27">
        <f t="shared" si="359"/>
        <v>-38.764174659390321</v>
      </c>
      <c r="AM518" s="26">
        <f t="shared" si="360"/>
        <v>-89.339422889766638</v>
      </c>
      <c r="AN518" s="26">
        <f t="shared" si="373"/>
        <v>-16.938550871722505</v>
      </c>
      <c r="AO518" s="26">
        <f t="shared" si="374"/>
        <v>-81.821552321931918</v>
      </c>
      <c r="AP518" s="26">
        <f t="shared" si="380"/>
        <v>-59.770086344583994</v>
      </c>
      <c r="AQ518" s="26">
        <f t="shared" si="381"/>
        <v>-171.16427692895797</v>
      </c>
      <c r="AR518" s="25">
        <f t="shared" si="375"/>
        <v>18.562359853877492</v>
      </c>
      <c r="AS518" s="25">
        <f t="shared" si="376"/>
        <v>-26.946600306339011</v>
      </c>
      <c r="AT518" s="56">
        <f t="shared" si="382"/>
        <v>-70.353226353989086</v>
      </c>
      <c r="AU518" s="57">
        <f t="shared" si="361"/>
        <v>-287.82690279936446</v>
      </c>
      <c r="AV518" s="26">
        <f t="shared" si="362"/>
        <v>8.2745224391062564E-4</v>
      </c>
      <c r="AW518" s="26">
        <f t="shared" si="363"/>
        <v>0.79085169600437266</v>
      </c>
      <c r="AX518" s="27">
        <f t="shared" si="364"/>
        <v>-8.2745224391037725E-4</v>
      </c>
      <c r="AY518" s="26">
        <f t="shared" si="365"/>
        <v>-0.79085169600437266</v>
      </c>
      <c r="AZ518" s="28">
        <f t="shared" si="366"/>
        <v>2.4839071771642907E-16</v>
      </c>
      <c r="BA518" s="29">
        <f t="shared" si="367"/>
        <v>0</v>
      </c>
      <c r="BB518" s="5">
        <f t="shared" si="383"/>
        <v>-114.64233103303749</v>
      </c>
      <c r="BC518" s="5">
        <f t="shared" si="384"/>
        <v>-456.58448784317795</v>
      </c>
      <c r="BD518" s="5">
        <f t="shared" si="368"/>
        <v>-276.58448784317795</v>
      </c>
      <c r="BE518" s="31"/>
      <c r="BF518" s="40">
        <f t="shared" si="369"/>
        <v>-115</v>
      </c>
      <c r="BG518" s="40">
        <f t="shared" si="370"/>
        <v>-457</v>
      </c>
      <c r="BH518" s="40">
        <f t="shared" si="371"/>
        <v>-277</v>
      </c>
      <c r="BL518" s="26">
        <f t="shared" si="377"/>
        <v>-11.151420807827055</v>
      </c>
      <c r="BM518" s="26">
        <f t="shared" si="378"/>
        <v>-73.92069565184336</v>
      </c>
      <c r="BO518" s="238" t="str">
        <f t="shared" si="385"/>
        <v>13803842.6460311i</v>
      </c>
      <c r="BP518" s="238" t="str">
        <f t="shared" si="386"/>
        <v>-0.00185798995462156-0.0219566675734131i</v>
      </c>
      <c r="BQ518" s="238">
        <f t="shared" si="387"/>
        <v>-33.137683871221348</v>
      </c>
      <c r="BR518" s="238">
        <f t="shared" si="388"/>
        <v>-94.836889391970132</v>
      </c>
    </row>
    <row r="519" spans="22:70" x14ac:dyDescent="0.3">
      <c r="V519" s="24">
        <v>6.1500000000000696</v>
      </c>
      <c r="W519" s="30">
        <f t="shared" si="346"/>
        <v>14125375.446229823</v>
      </c>
      <c r="X519" s="25">
        <f t="shared" si="379"/>
        <v>31.048525809863797</v>
      </c>
      <c r="Y519" s="26">
        <f t="shared" si="347"/>
        <v>-83.733056930251536</v>
      </c>
      <c r="Z519" s="26">
        <f t="shared" si="348"/>
        <v>-89.996272052512296</v>
      </c>
      <c r="AA519" s="26">
        <f t="shared" si="349"/>
        <v>35.435339110707098</v>
      </c>
      <c r="AB519" s="26">
        <f t="shared" si="350"/>
        <v>-89.030882613357832</v>
      </c>
      <c r="AC519" s="26">
        <f t="shared" si="351"/>
        <v>6.8236697636970227</v>
      </c>
      <c r="AD519" s="26">
        <f t="shared" si="352"/>
        <v>62.88072999301221</v>
      </c>
      <c r="AE519" s="26">
        <f t="shared" si="353"/>
        <v>-10.425522245983618</v>
      </c>
      <c r="AF519" s="26">
        <f t="shared" si="354"/>
        <v>-116.1464246728579</v>
      </c>
      <c r="AG519" s="26">
        <f t="shared" si="372"/>
        <v>63.934760580666506</v>
      </c>
      <c r="AH519" s="26">
        <f t="shared" si="355"/>
        <v>-152.98631868901424</v>
      </c>
      <c r="AI519" s="26">
        <f t="shared" si="356"/>
        <v>-89.999998715285287</v>
      </c>
      <c r="AJ519" s="26">
        <f t="shared" si="357"/>
        <v>84.984197294226988</v>
      </c>
      <c r="AK519" s="26">
        <f t="shared" si="358"/>
        <v>89.996772154286134</v>
      </c>
      <c r="AL519" s="27">
        <f t="shared" si="359"/>
        <v>-38.964148678609178</v>
      </c>
      <c r="AM519" s="26">
        <f t="shared" si="360"/>
        <v>-89.354458173273429</v>
      </c>
      <c r="AN519" s="26">
        <f t="shared" si="373"/>
        <v>-17.134593460876058</v>
      </c>
      <c r="AO519" s="26">
        <f t="shared" si="374"/>
        <v>-82.005282085568737</v>
      </c>
      <c r="AP519" s="26">
        <f t="shared" si="380"/>
        <v>-60.166102953605986</v>
      </c>
      <c r="AQ519" s="26">
        <f t="shared" si="381"/>
        <v>-171.36296681984132</v>
      </c>
      <c r="AR519" s="25">
        <f t="shared" si="375"/>
        <v>18.562359853877492</v>
      </c>
      <c r="AS519" s="25">
        <f t="shared" si="376"/>
        <v>-26.946600306339011</v>
      </c>
      <c r="AT519" s="56">
        <f t="shared" si="382"/>
        <v>-70.5916251995896</v>
      </c>
      <c r="AU519" s="57">
        <f t="shared" si="361"/>
        <v>-287.50939149269925</v>
      </c>
      <c r="AV519" s="26">
        <f t="shared" si="362"/>
        <v>8.6644497696366759E-4</v>
      </c>
      <c r="AW519" s="26">
        <f t="shared" si="363"/>
        <v>0.80927057640072508</v>
      </c>
      <c r="AX519" s="27">
        <f t="shared" si="364"/>
        <v>-8.6644497696358215E-4</v>
      </c>
      <c r="AY519" s="26">
        <f t="shared" si="365"/>
        <v>-0.80927057640072508</v>
      </c>
      <c r="AZ519" s="28">
        <f t="shared" si="366"/>
        <v>8.5435131191857749E-17</v>
      </c>
      <c r="BA519" s="29">
        <f t="shared" si="367"/>
        <v>0</v>
      </c>
      <c r="BB519" s="5">
        <f t="shared" si="383"/>
        <v>-115.26792931384028</v>
      </c>
      <c r="BC519" s="5">
        <f t="shared" si="384"/>
        <v>-456.78469945731706</v>
      </c>
      <c r="BD519" s="5">
        <f t="shared" si="368"/>
        <v>-276.78469945731706</v>
      </c>
      <c r="BE519" s="41"/>
      <c r="BF519" s="40">
        <f t="shared" si="369"/>
        <v>-115</v>
      </c>
      <c r="BG519" s="40">
        <f t="shared" si="370"/>
        <v>-457</v>
      </c>
      <c r="BH519" s="40">
        <f t="shared" si="371"/>
        <v>-277</v>
      </c>
      <c r="BL519" s="26">
        <f t="shared" si="377"/>
        <v>-11.336400560409528</v>
      </c>
      <c r="BM519" s="26">
        <f t="shared" si="378"/>
        <v>-74.268391393681895</v>
      </c>
      <c r="BO519" s="238" t="str">
        <f t="shared" si="385"/>
        <v>14125375.4462298i</v>
      </c>
      <c r="BP519" s="238" t="str">
        <f t="shared" si="386"/>
        <v>-0.00187888264256229-0.0214459089778474i</v>
      </c>
      <c r="BQ519" s="238">
        <f t="shared" si="387"/>
        <v>-33.339903553841161</v>
      </c>
      <c r="BR519" s="238">
        <f t="shared" si="388"/>
        <v>-95.0069165709359</v>
      </c>
    </row>
    <row r="520" spans="22:70" x14ac:dyDescent="0.3">
      <c r="V520" s="24">
        <v>6.1600000000000703</v>
      </c>
      <c r="W520" s="32">
        <f t="shared" si="346"/>
        <v>14454397.707461633</v>
      </c>
      <c r="X520" s="25">
        <f t="shared" si="379"/>
        <v>31.048525809863797</v>
      </c>
      <c r="Y520" s="26">
        <f t="shared" si="347"/>
        <v>-83.933056929424055</v>
      </c>
      <c r="Z520" s="26">
        <f t="shared" si="348"/>
        <v>-89.996356910957019</v>
      </c>
      <c r="AA520" s="26">
        <f t="shared" si="349"/>
        <v>35.635283194557772</v>
      </c>
      <c r="AB520" s="26">
        <f t="shared" si="350"/>
        <v>-89.05293835362869</v>
      </c>
      <c r="AC520" s="26">
        <f t="shared" si="351"/>
        <v>6.9828622464134806</v>
      </c>
      <c r="AD520" s="26">
        <f t="shared" si="352"/>
        <v>63.412385229967619</v>
      </c>
      <c r="AE520" s="26">
        <f t="shared" si="353"/>
        <v>-10.266385678589005</v>
      </c>
      <c r="AF520" s="26">
        <f t="shared" si="354"/>
        <v>-115.6369100346181</v>
      </c>
      <c r="AG520" s="26">
        <f t="shared" si="372"/>
        <v>63.934760580666506</v>
      </c>
      <c r="AH520" s="26">
        <f t="shared" si="355"/>
        <v>-153.18631868901426</v>
      </c>
      <c r="AI520" s="26">
        <f t="shared" si="356"/>
        <v>-89.999998744528966</v>
      </c>
      <c r="AJ520" s="26">
        <f t="shared" si="357"/>
        <v>85.184197293606644</v>
      </c>
      <c r="AK520" s="26">
        <f t="shared" si="358"/>
        <v>89.996845629024762</v>
      </c>
      <c r="AL520" s="27">
        <f t="shared" si="359"/>
        <v>-39.16412386701073</v>
      </c>
      <c r="AM520" s="26">
        <f t="shared" si="360"/>
        <v>-89.369151297856874</v>
      </c>
      <c r="AN520" s="26">
        <f t="shared" si="373"/>
        <v>-17.330810793577509</v>
      </c>
      <c r="AO520" s="26">
        <f t="shared" si="374"/>
        <v>-82.184989703690135</v>
      </c>
      <c r="AP520" s="26">
        <f t="shared" si="380"/>
        <v>-60.56229547532935</v>
      </c>
      <c r="AQ520" s="26">
        <f t="shared" si="381"/>
        <v>-171.55729411705121</v>
      </c>
      <c r="AR520" s="25">
        <f t="shared" si="375"/>
        <v>18.562359853877492</v>
      </c>
      <c r="AS520" s="25">
        <f t="shared" si="376"/>
        <v>-26.946600306339011</v>
      </c>
      <c r="AT520" s="56">
        <f t="shared" si="382"/>
        <v>-70.828681153918353</v>
      </c>
      <c r="AU520" s="57">
        <f t="shared" si="361"/>
        <v>-287.19420415166928</v>
      </c>
      <c r="AV520" s="26">
        <f t="shared" si="362"/>
        <v>9.0727500568366917E-4</v>
      </c>
      <c r="AW520" s="26">
        <f t="shared" si="363"/>
        <v>0.82811831444097994</v>
      </c>
      <c r="AX520" s="27">
        <f t="shared" si="364"/>
        <v>-9.0727500568399161E-4</v>
      </c>
      <c r="AY520" s="26">
        <f t="shared" si="365"/>
        <v>-0.82811831444097994</v>
      </c>
      <c r="AZ520" s="28">
        <f t="shared" si="366"/>
        <v>-3.2244172609718902E-16</v>
      </c>
      <c r="BA520" s="29">
        <f t="shared" si="367"/>
        <v>0</v>
      </c>
      <c r="BB520" s="5">
        <f t="shared" si="383"/>
        <v>-115.89292419927645</v>
      </c>
      <c r="BC520" s="5">
        <f t="shared" si="384"/>
        <v>-456.98302445930091</v>
      </c>
      <c r="BD520" s="5">
        <f t="shared" si="368"/>
        <v>-276.98302445930091</v>
      </c>
      <c r="BE520" s="31"/>
      <c r="BF520" s="40">
        <f t="shared" si="369"/>
        <v>-116</v>
      </c>
      <c r="BG520" s="40">
        <f t="shared" si="370"/>
        <v>-457</v>
      </c>
      <c r="BH520" s="40">
        <f t="shared" si="371"/>
        <v>-277</v>
      </c>
      <c r="BL520" s="26">
        <f t="shared" si="377"/>
        <v>-11.522007678546608</v>
      </c>
      <c r="BM520" s="26">
        <f t="shared" si="378"/>
        <v>-74.609325089034144</v>
      </c>
      <c r="BO520" s="238" t="str">
        <f t="shared" si="385"/>
        <v>14454397.7074616i</v>
      </c>
      <c r="BP520" s="238" t="str">
        <f t="shared" si="386"/>
        <v>-0.00189872191807312-0.0209464908853386i</v>
      </c>
      <c r="BQ520" s="238">
        <f t="shared" si="387"/>
        <v>-33.542235366811497</v>
      </c>
      <c r="BR520" s="238">
        <f t="shared" si="388"/>
        <v>-95.179495218597495</v>
      </c>
    </row>
    <row r="521" spans="22:70" x14ac:dyDescent="0.3">
      <c r="V521" s="24">
        <v>6.1700000000000701</v>
      </c>
      <c r="W521" s="32">
        <f t="shared" si="346"/>
        <v>14791083.881684486</v>
      </c>
      <c r="X521" s="25">
        <f t="shared" si="379"/>
        <v>31.048525809863797</v>
      </c>
      <c r="Y521" s="26">
        <f t="shared" si="347"/>
        <v>-84.133056928633806</v>
      </c>
      <c r="Z521" s="26">
        <f t="shared" si="348"/>
        <v>-89.996439837787719</v>
      </c>
      <c r="AA521" s="26">
        <f t="shared" si="349"/>
        <v>35.835229794377653</v>
      </c>
      <c r="AB521" s="26">
        <f t="shared" si="350"/>
        <v>-89.074492315199024</v>
      </c>
      <c r="AC521" s="26">
        <f t="shared" si="351"/>
        <v>7.1435301343246991</v>
      </c>
      <c r="AD521" s="26">
        <f t="shared" si="352"/>
        <v>63.936754108147582</v>
      </c>
      <c r="AE521" s="26">
        <f t="shared" si="353"/>
        <v>-10.105771190067657</v>
      </c>
      <c r="AF521" s="26">
        <f t="shared" si="354"/>
        <v>-115.13417804483917</v>
      </c>
      <c r="AG521" s="26">
        <f t="shared" si="372"/>
        <v>63.934760580666506</v>
      </c>
      <c r="AH521" s="26">
        <f t="shared" si="355"/>
        <v>-153.38631868901425</v>
      </c>
      <c r="AI521" s="26">
        <f t="shared" si="356"/>
        <v>-89.999998773106967</v>
      </c>
      <c r="AJ521" s="26">
        <f t="shared" si="357"/>
        <v>85.384197293014182</v>
      </c>
      <c r="AK521" s="26">
        <f t="shared" si="358"/>
        <v>89.996917431274156</v>
      </c>
      <c r="AL521" s="27">
        <f t="shared" si="359"/>
        <v>-39.364100171985825</v>
      </c>
      <c r="AM521" s="26">
        <f t="shared" si="360"/>
        <v>-89.383510046271525</v>
      </c>
      <c r="AN521" s="26">
        <f t="shared" si="373"/>
        <v>-17.527195296170696</v>
      </c>
      <c r="AO521" s="26">
        <f t="shared" si="374"/>
        <v>-82.36075630913885</v>
      </c>
      <c r="AP521" s="26">
        <f t="shared" si="380"/>
        <v>-60.958656283490079</v>
      </c>
      <c r="AQ521" s="26">
        <f t="shared" si="381"/>
        <v>-171.74734769724319</v>
      </c>
      <c r="AR521" s="25">
        <f t="shared" si="375"/>
        <v>18.562359853877492</v>
      </c>
      <c r="AS521" s="25">
        <f t="shared" si="376"/>
        <v>-26.946600306339011</v>
      </c>
      <c r="AT521" s="56">
        <f t="shared" si="382"/>
        <v>-71.064427473557743</v>
      </c>
      <c r="AU521" s="57">
        <f t="shared" si="361"/>
        <v>-286.88152574208237</v>
      </c>
      <c r="AV521" s="26">
        <f t="shared" si="362"/>
        <v>9.5002888295341362E-4</v>
      </c>
      <c r="AW521" s="26">
        <f t="shared" si="363"/>
        <v>0.84740488711962947</v>
      </c>
      <c r="AX521" s="27">
        <f t="shared" si="364"/>
        <v>-9.5002888295328634E-4</v>
      </c>
      <c r="AY521" s="26">
        <f t="shared" si="365"/>
        <v>-0.84740488711962947</v>
      </c>
      <c r="AZ521" s="28">
        <f t="shared" si="366"/>
        <v>1.2728533504979822E-16</v>
      </c>
      <c r="BA521" s="29">
        <f t="shared" si="367"/>
        <v>0</v>
      </c>
      <c r="BB521" s="5">
        <f t="shared" si="383"/>
        <v>-116.51732945666785</v>
      </c>
      <c r="BC521" s="5">
        <f t="shared" si="384"/>
        <v>-457.17981608765683</v>
      </c>
      <c r="BD521" s="5">
        <f t="shared" si="368"/>
        <v>-277.17981608765683</v>
      </c>
      <c r="BE521" s="31"/>
      <c r="BF521" s="40">
        <f t="shared" si="369"/>
        <v>-117</v>
      </c>
      <c r="BG521" s="40">
        <f t="shared" si="370"/>
        <v>-457</v>
      </c>
      <c r="BH521" s="40">
        <f t="shared" si="371"/>
        <v>-277</v>
      </c>
      <c r="BL521" s="26">
        <f t="shared" si="377"/>
        <v>-11.708217912140782</v>
      </c>
      <c r="BM521" s="26">
        <f t="shared" si="378"/>
        <v>-74.94358089435849</v>
      </c>
      <c r="BO521" s="238" t="str">
        <f t="shared" si="385"/>
        <v>14791083.8816845i</v>
      </c>
      <c r="BP521" s="238" t="str">
        <f t="shared" si="386"/>
        <v>-0.00191754993929318-0.0204581522673776i</v>
      </c>
      <c r="BQ521" s="238">
        <f t="shared" si="387"/>
        <v>-33.744684070969328</v>
      </c>
      <c r="BR521" s="238">
        <f t="shared" si="388"/>
        <v>-95.354709451215982</v>
      </c>
    </row>
    <row r="522" spans="22:70" x14ac:dyDescent="0.3">
      <c r="V522" s="24">
        <v>6.1800000000000699</v>
      </c>
      <c r="W522" s="30">
        <f t="shared" si="346"/>
        <v>15135612.484364549</v>
      </c>
      <c r="X522" s="25">
        <f t="shared" si="379"/>
        <v>31.048525809863797</v>
      </c>
      <c r="Y522" s="26">
        <f t="shared" si="347"/>
        <v>-84.333056927879127</v>
      </c>
      <c r="Z522" s="26">
        <f t="shared" si="348"/>
        <v>-89.996520876973335</v>
      </c>
      <c r="AA522" s="26">
        <f t="shared" si="349"/>
        <v>36.035178796988589</v>
      </c>
      <c r="AB522" s="26">
        <f t="shared" si="350"/>
        <v>-89.095555901848485</v>
      </c>
      <c r="AC522" s="26">
        <f t="shared" si="351"/>
        <v>7.3056327838962272</v>
      </c>
      <c r="AD522" s="26">
        <f t="shared" si="352"/>
        <v>64.453763237698226</v>
      </c>
      <c r="AE522" s="26">
        <f t="shared" si="353"/>
        <v>-9.943719537130514</v>
      </c>
      <c r="AF522" s="26">
        <f t="shared" si="354"/>
        <v>-114.63831354112359</v>
      </c>
      <c r="AG522" s="26">
        <f t="shared" si="372"/>
        <v>63.934760580666506</v>
      </c>
      <c r="AH522" s="26">
        <f t="shared" si="355"/>
        <v>-153.58631868901423</v>
      </c>
      <c r="AI522" s="26">
        <f t="shared" si="356"/>
        <v>-89.999998801034465</v>
      </c>
      <c r="AJ522" s="26">
        <f t="shared" si="357"/>
        <v>85.584197292448408</v>
      </c>
      <c r="AK522" s="26">
        <f t="shared" si="358"/>
        <v>89.996987599104827</v>
      </c>
      <c r="AL522" s="27">
        <f t="shared" si="359"/>
        <v>-39.564077543292029</v>
      </c>
      <c r="AM522" s="26">
        <f t="shared" si="360"/>
        <v>-89.397542024497426</v>
      </c>
      <c r="AN522" s="26">
        <f t="shared" si="373"/>
        <v>-17.723739710936442</v>
      </c>
      <c r="AO522" s="26">
        <f t="shared" si="374"/>
        <v>-82.53266185585349</v>
      </c>
      <c r="AP522" s="26">
        <f t="shared" si="380"/>
        <v>-61.355178070127792</v>
      </c>
      <c r="AQ522" s="26">
        <f t="shared" si="381"/>
        <v>-171.93321508228055</v>
      </c>
      <c r="AR522" s="25">
        <f t="shared" si="375"/>
        <v>18.562359853877492</v>
      </c>
      <c r="AS522" s="25">
        <f t="shared" si="376"/>
        <v>-26.946600306339011</v>
      </c>
      <c r="AT522" s="56">
        <f t="shared" si="382"/>
        <v>-71.298897607258311</v>
      </c>
      <c r="AU522" s="57">
        <f t="shared" si="361"/>
        <v>-286.57152862340416</v>
      </c>
      <c r="AV522" s="26">
        <f t="shared" si="362"/>
        <v>9.947972372771252E-4</v>
      </c>
      <c r="AW522" s="26">
        <f t="shared" si="363"/>
        <v>0.86714050294000722</v>
      </c>
      <c r="AX522" s="27">
        <f t="shared" si="364"/>
        <v>-9.9479723727745892E-4</v>
      </c>
      <c r="AY522" s="26">
        <f t="shared" si="365"/>
        <v>-0.86714050294000722</v>
      </c>
      <c r="AZ522" s="28">
        <f t="shared" si="366"/>
        <v>-3.3371742869103826E-16</v>
      </c>
      <c r="BA522" s="29">
        <f t="shared" si="367"/>
        <v>0</v>
      </c>
      <c r="BB522" s="5">
        <f t="shared" si="383"/>
        <v>-117.14116005212676</v>
      </c>
      <c r="BC522" s="5">
        <f t="shared" si="384"/>
        <v>-457.37541788989176</v>
      </c>
      <c r="BD522" s="5">
        <f t="shared" si="368"/>
        <v>-277.37541788989176</v>
      </c>
      <c r="BE522" s="41"/>
      <c r="BF522" s="40">
        <f t="shared" si="369"/>
        <v>-117</v>
      </c>
      <c r="BG522" s="40">
        <f t="shared" si="370"/>
        <v>-457</v>
      </c>
      <c r="BH522" s="40">
        <f t="shared" si="371"/>
        <v>-277</v>
      </c>
      <c r="BL522" s="26">
        <f t="shared" si="377"/>
        <v>-11.895007787387634</v>
      </c>
      <c r="BM522" s="26">
        <f t="shared" si="378"/>
        <v>-75.271244991296328</v>
      </c>
      <c r="BO522" s="238" t="str">
        <f t="shared" si="385"/>
        <v>15135612.4843645i</v>
      </c>
      <c r="BP522" s="238" t="str">
        <f t="shared" si="386"/>
        <v>-0.00193540674898415-0.0199806378390032i</v>
      </c>
      <c r="BQ522" s="238">
        <f t="shared" si="387"/>
        <v>-33.947254657480819</v>
      </c>
      <c r="BR522" s="238">
        <f t="shared" si="388"/>
        <v>-95.532644275191274</v>
      </c>
    </row>
    <row r="523" spans="22:70" x14ac:dyDescent="0.3">
      <c r="V523" s="24">
        <v>6.1900000000000697</v>
      </c>
      <c r="W523" s="32">
        <f t="shared" si="346"/>
        <v>15488166.189127307</v>
      </c>
      <c r="X523" s="25">
        <f t="shared" si="379"/>
        <v>31.048525809863797</v>
      </c>
      <c r="Y523" s="26">
        <f t="shared" si="347"/>
        <v>-84.533056927158412</v>
      </c>
      <c r="Z523" s="26">
        <f t="shared" si="348"/>
        <v>-89.996600071481865</v>
      </c>
      <c r="AA523" s="26">
        <f t="shared" si="349"/>
        <v>36.235130094301098</v>
      </c>
      <c r="AB523" s="26">
        <f t="shared" si="350"/>
        <v>-89.116140258982341</v>
      </c>
      <c r="AC523" s="26">
        <f t="shared" si="351"/>
        <v>7.4691297496103566</v>
      </c>
      <c r="AD523" s="26">
        <f t="shared" si="352"/>
        <v>64.963349912774447</v>
      </c>
      <c r="AE523" s="26">
        <f t="shared" si="353"/>
        <v>-9.7802712733831605</v>
      </c>
      <c r="AF523" s="26">
        <f t="shared" si="354"/>
        <v>-114.14939041768974</v>
      </c>
      <c r="AG523" s="26">
        <f t="shared" si="372"/>
        <v>63.934760580666506</v>
      </c>
      <c r="AH523" s="26">
        <f t="shared" si="355"/>
        <v>-153.78631868901422</v>
      </c>
      <c r="AI523" s="26">
        <f t="shared" si="356"/>
        <v>-89.999998828326255</v>
      </c>
      <c r="AJ523" s="26">
        <f t="shared" si="357"/>
        <v>85.784197291908072</v>
      </c>
      <c r="AK523" s="26">
        <f t="shared" si="358"/>
        <v>89.997056169720665</v>
      </c>
      <c r="AL523" s="27">
        <f t="shared" si="359"/>
        <v>-39.764055932947151</v>
      </c>
      <c r="AM523" s="26">
        <f t="shared" si="360"/>
        <v>-89.411254665738383</v>
      </c>
      <c r="AN523" s="26">
        <f t="shared" si="373"/>
        <v>-17.92043708398112</v>
      </c>
      <c r="AO523" s="26">
        <f t="shared" si="374"/>
        <v>-82.700785104054063</v>
      </c>
      <c r="AP523" s="26">
        <f t="shared" si="380"/>
        <v>-61.751853833367917</v>
      </c>
      <c r="AQ523" s="26">
        <f t="shared" si="381"/>
        <v>-172.11498242839804</v>
      </c>
      <c r="AR523" s="25">
        <f t="shared" si="375"/>
        <v>18.562359853877492</v>
      </c>
      <c r="AS523" s="25">
        <f t="shared" si="376"/>
        <v>-26.946600306339011</v>
      </c>
      <c r="AT523" s="56">
        <f t="shared" si="382"/>
        <v>-71.532125106751081</v>
      </c>
      <c r="AU523" s="57">
        <f t="shared" si="361"/>
        <v>-286.26437284608778</v>
      </c>
      <c r="AV523" s="26">
        <f t="shared" si="362"/>
        <v>1.0416749645222937E-3</v>
      </c>
      <c r="AW523" s="26">
        <f t="shared" si="363"/>
        <v>0.88733560724355609</v>
      </c>
      <c r="AX523" s="27">
        <f t="shared" si="364"/>
        <v>-1.0416749645221651E-3</v>
      </c>
      <c r="AY523" s="26">
        <f t="shared" si="365"/>
        <v>-0.88733560724355609</v>
      </c>
      <c r="AZ523" s="28">
        <f t="shared" si="366"/>
        <v>1.2858637765678083E-16</v>
      </c>
      <c r="BA523" s="29">
        <f t="shared" si="367"/>
        <v>0</v>
      </c>
      <c r="BB523" s="5">
        <f t="shared" si="383"/>
        <v>-117.76443205890101</v>
      </c>
      <c r="BC523" s="5">
        <f t="shared" si="384"/>
        <v>-457.57016378981086</v>
      </c>
      <c r="BD523" s="5">
        <f t="shared" si="368"/>
        <v>-277.57016378981086</v>
      </c>
      <c r="BE523" s="31"/>
      <c r="BF523" s="40">
        <f t="shared" si="369"/>
        <v>-118</v>
      </c>
      <c r="BG523" s="40">
        <f t="shared" si="370"/>
        <v>-458</v>
      </c>
      <c r="BH523" s="40">
        <f t="shared" si="371"/>
        <v>-278</v>
      </c>
      <c r="BL523" s="26">
        <f t="shared" si="377"/>
        <v>-12.082354595370976</v>
      </c>
      <c r="BM523" s="26">
        <f t="shared" si="378"/>
        <v>-75.592405346768572</v>
      </c>
      <c r="BO523" s="238" t="str">
        <f t="shared" si="385"/>
        <v>15488166.1891273i</v>
      </c>
      <c r="BP523" s="238" t="str">
        <f t="shared" si="386"/>
        <v>-0.00195233036025185-0.0195136979402584i</v>
      </c>
      <c r="BQ523" s="238">
        <f t="shared" si="387"/>
        <v>-34.149952356778961</v>
      </c>
      <c r="BR523" s="238">
        <f t="shared" si="388"/>
        <v>-95.713385596954495</v>
      </c>
    </row>
    <row r="524" spans="22:70" x14ac:dyDescent="0.3">
      <c r="V524" s="24">
        <v>6.2000000000000703</v>
      </c>
      <c r="W524" s="32">
        <f t="shared" si="346"/>
        <v>15848931.924613714</v>
      </c>
      <c r="X524" s="25">
        <f t="shared" si="379"/>
        <v>31.048525809863797</v>
      </c>
      <c r="Y524" s="26">
        <f t="shared" si="347"/>
        <v>-84.733056926470141</v>
      </c>
      <c r="Z524" s="26">
        <f t="shared" si="348"/>
        <v>-89.996677463303314</v>
      </c>
      <c r="AA524" s="26">
        <f t="shared" si="349"/>
        <v>36.435083583085799</v>
      </c>
      <c r="AB524" s="26">
        <f t="shared" si="350"/>
        <v>-89.136256279432232</v>
      </c>
      <c r="AC524" s="26">
        <f t="shared" si="351"/>
        <v>7.633980856273066</v>
      </c>
      <c r="AD524" s="26">
        <f t="shared" si="352"/>
        <v>65.465461788194276</v>
      </c>
      <c r="AE524" s="26">
        <f t="shared" si="353"/>
        <v>-9.6154666772474791</v>
      </c>
      <c r="AF524" s="26">
        <f t="shared" si="354"/>
        <v>-113.66747195454126</v>
      </c>
      <c r="AG524" s="26">
        <f t="shared" si="372"/>
        <v>63.934760580666506</v>
      </c>
      <c r="AH524" s="26">
        <f t="shared" si="355"/>
        <v>-153.98631868901424</v>
      </c>
      <c r="AI524" s="26">
        <f t="shared" si="356"/>
        <v>-89.999998854996818</v>
      </c>
      <c r="AJ524" s="26">
        <f t="shared" si="357"/>
        <v>85.984197291392093</v>
      </c>
      <c r="AK524" s="26">
        <f t="shared" si="358"/>
        <v>89.997123179478749</v>
      </c>
      <c r="AL524" s="27">
        <f t="shared" si="359"/>
        <v>-39.964035295127658</v>
      </c>
      <c r="AM524" s="26">
        <f t="shared" si="360"/>
        <v>-89.424655234331112</v>
      </c>
      <c r="AN524" s="26">
        <f t="shared" si="373"/>
        <v>-18.117280753495734</v>
      </c>
      <c r="AO524" s="26">
        <f t="shared" si="374"/>
        <v>-82.86520360823873</v>
      </c>
      <c r="AP524" s="26">
        <f t="shared" si="380"/>
        <v>-62.148676865579034</v>
      </c>
      <c r="AQ524" s="26">
        <f t="shared" si="381"/>
        <v>-172.29273451808791</v>
      </c>
      <c r="AR524" s="25">
        <f t="shared" si="375"/>
        <v>18.562359853877492</v>
      </c>
      <c r="AS524" s="25">
        <f t="shared" si="376"/>
        <v>-26.946600306339011</v>
      </c>
      <c r="AT524" s="56">
        <f t="shared" si="382"/>
        <v>-71.764143542826517</v>
      </c>
      <c r="AU524" s="57">
        <f t="shared" si="361"/>
        <v>-285.96020647262918</v>
      </c>
      <c r="AV524" s="26">
        <f t="shared" si="362"/>
        <v>1.0907614286655184E-3</v>
      </c>
      <c r="AW524" s="26">
        <f t="shared" si="363"/>
        <v>0.90800088765873044</v>
      </c>
      <c r="AX524" s="27">
        <f t="shared" si="364"/>
        <v>-1.0907614286653784E-3</v>
      </c>
      <c r="AY524" s="26">
        <f t="shared" si="365"/>
        <v>-0.90800088765873044</v>
      </c>
      <c r="AZ524" s="28">
        <f t="shared" si="366"/>
        <v>1.4007892068512717E-16</v>
      </c>
      <c r="BA524" s="29">
        <f t="shared" si="367"/>
        <v>0</v>
      </c>
      <c r="BB524" s="5">
        <f t="shared" si="383"/>
        <v>-118.38716257026149</v>
      </c>
      <c r="BC524" s="5">
        <f t="shared" si="384"/>
        <v>-457.76437818877787</v>
      </c>
      <c r="BD524" s="5">
        <f t="shared" si="368"/>
        <v>-277.76437818877787</v>
      </c>
      <c r="BE524" s="31"/>
      <c r="BF524" s="40">
        <f t="shared" si="369"/>
        <v>-118</v>
      </c>
      <c r="BG524" s="40">
        <f t="shared" si="370"/>
        <v>-458</v>
      </c>
      <c r="BH524" s="40">
        <f t="shared" si="371"/>
        <v>-278</v>
      </c>
      <c r="BL524" s="26">
        <f t="shared" si="377"/>
        <v>-12.270236379580396</v>
      </c>
      <c r="BM524" s="26">
        <f t="shared" si="378"/>
        <v>-75.907151485104407</v>
      </c>
      <c r="BO524" s="238" t="str">
        <f t="shared" si="385"/>
        <v>15848931.9246137i</v>
      </c>
      <c r="BP524" s="238" t="str">
        <f t="shared" si="386"/>
        <v>-0.0019683568382038-0.019057088420033i</v>
      </c>
      <c r="BQ524" s="238">
        <f t="shared" si="387"/>
        <v>-34.352782647854582</v>
      </c>
      <c r="BR524" s="238">
        <f t="shared" si="388"/>
        <v>-95.897020231044266</v>
      </c>
    </row>
    <row r="525" spans="22:70" x14ac:dyDescent="0.3">
      <c r="V525" s="24">
        <v>6.2100000000000701</v>
      </c>
      <c r="W525" s="30">
        <f t="shared" si="346"/>
        <v>16218100.973591939</v>
      </c>
      <c r="X525" s="25">
        <f t="shared" si="379"/>
        <v>31.048525809863797</v>
      </c>
      <c r="Y525" s="26">
        <f t="shared" si="347"/>
        <v>-84.933056925812849</v>
      </c>
      <c r="Z525" s="26">
        <f t="shared" si="348"/>
        <v>-89.996753093471838</v>
      </c>
      <c r="AA525" s="26">
        <f t="shared" si="349"/>
        <v>36.635039164755014</v>
      </c>
      <c r="AB525" s="26">
        <f t="shared" si="350"/>
        <v>-89.155914609130335</v>
      </c>
      <c r="AC525" s="26">
        <f t="shared" si="351"/>
        <v>7.8001462663672383</v>
      </c>
      <c r="AD525" s="26">
        <f t="shared" si="352"/>
        <v>65.960056537978659</v>
      </c>
      <c r="AE525" s="26">
        <f t="shared" si="353"/>
        <v>-9.4493456848267989</v>
      </c>
      <c r="AF525" s="26">
        <f t="shared" si="354"/>
        <v>-113.19261116462351</v>
      </c>
      <c r="AG525" s="26">
        <f t="shared" si="372"/>
        <v>63.934760580666506</v>
      </c>
      <c r="AH525" s="26">
        <f t="shared" si="355"/>
        <v>-154.18631868901426</v>
      </c>
      <c r="AI525" s="26">
        <f t="shared" si="356"/>
        <v>-89.999998881060264</v>
      </c>
      <c r="AJ525" s="26">
        <f t="shared" si="357"/>
        <v>86.184197290899306</v>
      </c>
      <c r="AK525" s="26">
        <f t="shared" si="358"/>
        <v>89.997188663908517</v>
      </c>
      <c r="AL525" s="27">
        <f t="shared" si="359"/>
        <v>-40.164015586071471</v>
      </c>
      <c r="AM525" s="26">
        <f t="shared" si="360"/>
        <v>-89.437750829566809</v>
      </c>
      <c r="AN525" s="26">
        <f t="shared" si="373"/>
        <v>-18.314264338382497</v>
      </c>
      <c r="AO525" s="26">
        <f t="shared" si="374"/>
        <v>-83.025993707793802</v>
      </c>
      <c r="AP525" s="26">
        <f t="shared" si="380"/>
        <v>-62.545640741902417</v>
      </c>
      <c r="AQ525" s="26">
        <f t="shared" si="381"/>
        <v>-172.46655475451234</v>
      </c>
      <c r="AR525" s="25">
        <f t="shared" si="375"/>
        <v>18.562359853877492</v>
      </c>
      <c r="AS525" s="25">
        <f t="shared" si="376"/>
        <v>-26.946600306339011</v>
      </c>
      <c r="AT525" s="56">
        <f t="shared" si="382"/>
        <v>-71.994986426729213</v>
      </c>
      <c r="AU525" s="57">
        <f t="shared" si="361"/>
        <v>-285.65916591913583</v>
      </c>
      <c r="AV525" s="26">
        <f t="shared" si="362"/>
        <v>1.1421606719578424E-3</v>
      </c>
      <c r="AW525" s="26">
        <f t="shared" si="363"/>
        <v>0.92914727967195188</v>
      </c>
      <c r="AX525" s="27">
        <f t="shared" si="364"/>
        <v>-1.1421606719580573E-3</v>
      </c>
      <c r="AY525" s="26">
        <f t="shared" si="365"/>
        <v>-0.92914727967195188</v>
      </c>
      <c r="AZ525" s="28">
        <f t="shared" si="366"/>
        <v>-2.1488887058662698E-16</v>
      </c>
      <c r="BA525" s="29">
        <f t="shared" si="367"/>
        <v>0</v>
      </c>
      <c r="BB525" s="5">
        <f t="shared" si="383"/>
        <v>-119.00936961712469</v>
      </c>
      <c r="BC525" s="5">
        <f t="shared" si="384"/>
        <v>-457.95837609739243</v>
      </c>
      <c r="BD525" s="5">
        <f t="shared" si="368"/>
        <v>-277.95837609739243</v>
      </c>
      <c r="BE525" s="41"/>
      <c r="BF525" s="40">
        <f t="shared" si="369"/>
        <v>-119</v>
      </c>
      <c r="BG525" s="40">
        <f t="shared" si="370"/>
        <v>-458</v>
      </c>
      <c r="BH525" s="40">
        <f t="shared" si="371"/>
        <v>-278</v>
      </c>
      <c r="BL525" s="26">
        <f t="shared" si="377"/>
        <v>-12.45863192248682</v>
      </c>
      <c r="BM525" s="26">
        <f t="shared" si="378"/>
        <v>-76.215574272027808</v>
      </c>
      <c r="BO525" s="238" t="str">
        <f t="shared" si="385"/>
        <v>16218100.9735919i</v>
      </c>
      <c r="BP525" s="238" t="str">
        <f t="shared" si="386"/>
        <v>-0.00198352037772221-0.0186105705222962i</v>
      </c>
      <c r="BQ525" s="238">
        <f t="shared" si="387"/>
        <v>-34.555751267908668</v>
      </c>
      <c r="BR525" s="238">
        <f t="shared" si="388"/>
        <v>-96.083635906228764</v>
      </c>
    </row>
    <row r="526" spans="22:70" x14ac:dyDescent="0.3">
      <c r="V526" s="24">
        <v>6.2200000000000699</v>
      </c>
      <c r="W526" s="32">
        <f t="shared" si="346"/>
        <v>16595869.074378304</v>
      </c>
      <c r="X526" s="25">
        <f t="shared" si="379"/>
        <v>31.048525809863797</v>
      </c>
      <c r="Y526" s="26">
        <f t="shared" si="347"/>
        <v>-85.13305692518513</v>
      </c>
      <c r="Z526" s="26">
        <f t="shared" si="348"/>
        <v>-89.996827002087556</v>
      </c>
      <c r="AA526" s="26">
        <f t="shared" si="349"/>
        <v>36.834996745154328</v>
      </c>
      <c r="AB526" s="26">
        <f t="shared" si="350"/>
        <v>-89.175125652659275</v>
      </c>
      <c r="AC526" s="26">
        <f t="shared" si="351"/>
        <v>7.9675865424404613</v>
      </c>
      <c r="AD526" s="26">
        <f t="shared" si="352"/>
        <v>66.447101498698387</v>
      </c>
      <c r="AE526" s="26">
        <f t="shared" si="353"/>
        <v>-9.2819478277265439</v>
      </c>
      <c r="AF526" s="26">
        <f t="shared" si="354"/>
        <v>-112.72485115604844</v>
      </c>
      <c r="AG526" s="26">
        <f t="shared" si="372"/>
        <v>63.934760580666506</v>
      </c>
      <c r="AH526" s="26">
        <f t="shared" si="355"/>
        <v>-154.38631868901425</v>
      </c>
      <c r="AI526" s="26">
        <f t="shared" si="356"/>
        <v>-89.999998906530436</v>
      </c>
      <c r="AJ526" s="26">
        <f t="shared" si="357"/>
        <v>86.384197290428716</v>
      </c>
      <c r="AK526" s="26">
        <f t="shared" si="358"/>
        <v>89.997252657730684</v>
      </c>
      <c r="AL526" s="27">
        <f t="shared" si="359"/>
        <v>-40.363996763985455</v>
      </c>
      <c r="AM526" s="26">
        <f t="shared" si="360"/>
        <v>-89.450548389427325</v>
      </c>
      <c r="AN526" s="26">
        <f t="shared" si="373"/>
        <v>-18.51138172724583</v>
      </c>
      <c r="AO526" s="26">
        <f t="shared" si="374"/>
        <v>-83.183230520030136</v>
      </c>
      <c r="AP526" s="26">
        <f t="shared" si="380"/>
        <v>-62.942739309150312</v>
      </c>
      <c r="AQ526" s="26">
        <f t="shared" si="381"/>
        <v>-172.6365251582572</v>
      </c>
      <c r="AR526" s="25">
        <f t="shared" si="375"/>
        <v>18.562359853877492</v>
      </c>
      <c r="AS526" s="25">
        <f t="shared" si="376"/>
        <v>-26.946600306339011</v>
      </c>
      <c r="AT526" s="56">
        <f t="shared" si="382"/>
        <v>-72.224687136876852</v>
      </c>
      <c r="AU526" s="57">
        <f t="shared" si="361"/>
        <v>-285.36137631430563</v>
      </c>
      <c r="AV526" s="26">
        <f t="shared" si="362"/>
        <v>1.19598163497102E-3</v>
      </c>
      <c r="AW526" s="26">
        <f t="shared" si="363"/>
        <v>0.95078597232317874</v>
      </c>
      <c r="AX526" s="27">
        <f t="shared" si="364"/>
        <v>-1.1959816349706247E-3</v>
      </c>
      <c r="AY526" s="26">
        <f t="shared" si="365"/>
        <v>-0.95078597232317874</v>
      </c>
      <c r="AZ526" s="28">
        <f t="shared" si="366"/>
        <v>3.9530011208821492E-16</v>
      </c>
      <c r="BA526" s="29">
        <f t="shared" si="367"/>
        <v>0</v>
      </c>
      <c r="BB526" s="5">
        <f t="shared" si="383"/>
        <v>-119.63107209055124</v>
      </c>
      <c r="BC526" s="5">
        <f t="shared" si="384"/>
        <v>-458.15246329411809</v>
      </c>
      <c r="BD526" s="5">
        <f t="shared" si="368"/>
        <v>-278.15246329411809</v>
      </c>
      <c r="BE526" s="31"/>
      <c r="BF526" s="40">
        <f t="shared" si="369"/>
        <v>-120</v>
      </c>
      <c r="BG526" s="40">
        <f t="shared" si="370"/>
        <v>-458</v>
      </c>
      <c r="BH526" s="40">
        <f t="shared" si="371"/>
        <v>-278</v>
      </c>
      <c r="BL526" s="26">
        <f t="shared" si="377"/>
        <v>-12.647520731304136</v>
      </c>
      <c r="BM526" s="26">
        <f t="shared" si="378"/>
        <v>-76.517765710288074</v>
      </c>
      <c r="BO526" s="238" t="str">
        <f t="shared" si="385"/>
        <v>16595869.0743783i</v>
      </c>
      <c r="BP526" s="238" t="str">
        <f t="shared" si="386"/>
        <v>-0.00199785337752571-0.0181739107747283i</v>
      </c>
      <c r="BQ526" s="238">
        <f t="shared" si="387"/>
        <v>-34.758864222370249</v>
      </c>
      <c r="BR526" s="238">
        <f t="shared" si="388"/>
        <v>-96.273321269524416</v>
      </c>
    </row>
    <row r="527" spans="22:70" x14ac:dyDescent="0.3">
      <c r="V527" s="24">
        <v>6.2300000000000697</v>
      </c>
      <c r="W527" s="32">
        <f t="shared" si="346"/>
        <v>16982436.524620201</v>
      </c>
      <c r="X527" s="25">
        <f t="shared" si="379"/>
        <v>31.048525809863797</v>
      </c>
      <c r="Y527" s="26">
        <f t="shared" si="347"/>
        <v>-85.333056924585662</v>
      </c>
      <c r="Z527" s="26">
        <f t="shared" si="348"/>
        <v>-89.99689922833781</v>
      </c>
      <c r="AA527" s="26">
        <f t="shared" si="349"/>
        <v>37.034956234363399</v>
      </c>
      <c r="AB527" s="26">
        <f t="shared" si="350"/>
        <v>-89.193899578680558</v>
      </c>
      <c r="AC527" s="26">
        <f t="shared" si="351"/>
        <v>8.1362627045506599</v>
      </c>
      <c r="AD527" s="26">
        <f t="shared" si="352"/>
        <v>66.926573300428188</v>
      </c>
      <c r="AE527" s="26">
        <f t="shared" si="353"/>
        <v>-9.1133121758078062</v>
      </c>
      <c r="AF527" s="26">
        <f t="shared" si="354"/>
        <v>-112.26422550659019</v>
      </c>
      <c r="AG527" s="26">
        <f t="shared" si="372"/>
        <v>63.934760580666506</v>
      </c>
      <c r="AH527" s="26">
        <f t="shared" si="355"/>
        <v>-154.58631868901423</v>
      </c>
      <c r="AI527" s="26">
        <f t="shared" si="356"/>
        <v>-89.999998931420848</v>
      </c>
      <c r="AJ527" s="26">
        <f t="shared" si="357"/>
        <v>86.584197289979286</v>
      </c>
      <c r="AK527" s="26">
        <f t="shared" si="358"/>
        <v>89.997315194875625</v>
      </c>
      <c r="AL527" s="27">
        <f t="shared" si="359"/>
        <v>-40.563978788956703</v>
      </c>
      <c r="AM527" s="26">
        <f t="shared" si="360"/>
        <v>-89.46305469423767</v>
      </c>
      <c r="AN527" s="26">
        <f t="shared" si="373"/>
        <v>-18.708627067742881</v>
      </c>
      <c r="AO527" s="26">
        <f t="shared" si="374"/>
        <v>-83.336987935467803</v>
      </c>
      <c r="AP527" s="26">
        <f t="shared" si="380"/>
        <v>-63.339966675068027</v>
      </c>
      <c r="AQ527" s="26">
        <f t="shared" si="381"/>
        <v>-172.80272636625068</v>
      </c>
      <c r="AR527" s="25">
        <f t="shared" si="375"/>
        <v>18.562359853877492</v>
      </c>
      <c r="AS527" s="25">
        <f t="shared" si="376"/>
        <v>-26.946600306339011</v>
      </c>
      <c r="AT527" s="56">
        <f t="shared" si="382"/>
        <v>-72.453278850875833</v>
      </c>
      <c r="AU527" s="57">
        <f t="shared" si="361"/>
        <v>-285.06695187284089</v>
      </c>
      <c r="AV527" s="26">
        <f t="shared" si="362"/>
        <v>1.2523383869549995E-3</v>
      </c>
      <c r="AW527" s="26">
        <f t="shared" si="363"/>
        <v>0.97292841402856034</v>
      </c>
      <c r="AX527" s="27">
        <f t="shared" si="364"/>
        <v>-1.2523383869551593E-3</v>
      </c>
      <c r="AY527" s="26">
        <f t="shared" si="365"/>
        <v>-0.97292841402856034</v>
      </c>
      <c r="AZ527" s="28">
        <f t="shared" si="366"/>
        <v>-1.5981140022436335E-16</v>
      </c>
      <c r="BA527" s="29">
        <f t="shared" si="367"/>
        <v>0</v>
      </c>
      <c r="BB527" s="5">
        <f t="shared" si="383"/>
        <v>-120.25228966921641</v>
      </c>
      <c r="BC527" s="5">
        <f t="shared" si="384"/>
        <v>-458.34693650747647</v>
      </c>
      <c r="BD527" s="5">
        <f t="shared" si="368"/>
        <v>-278.34693650747647</v>
      </c>
      <c r="BE527" s="31"/>
      <c r="BF527" s="40">
        <f t="shared" si="369"/>
        <v>-120</v>
      </c>
      <c r="BG527" s="40">
        <f t="shared" si="370"/>
        <v>-458</v>
      </c>
      <c r="BH527" s="40">
        <f t="shared" si="371"/>
        <v>-278</v>
      </c>
      <c r="BL527" s="26">
        <f t="shared" si="377"/>
        <v>-12.836883023055616</v>
      </c>
      <c r="BM527" s="26">
        <f t="shared" si="378"/>
        <v>-76.813818746681818</v>
      </c>
      <c r="BO527" s="238" t="str">
        <f t="shared" si="385"/>
        <v>16982436.5246202i</v>
      </c>
      <c r="BP527" s="238" t="str">
        <f t="shared" si="386"/>
        <v>-0.00201138651068667-0.0177468808797561i</v>
      </c>
      <c r="BQ527" s="238">
        <f t="shared" si="387"/>
        <v>-34.962127795284957</v>
      </c>
      <c r="BR527" s="238">
        <f t="shared" si="388"/>
        <v>-96.466165887953764</v>
      </c>
    </row>
    <row r="528" spans="22:70" x14ac:dyDescent="0.3">
      <c r="V528" s="24">
        <v>6.2400000000000704</v>
      </c>
      <c r="W528" s="30">
        <f t="shared" si="346"/>
        <v>17378008.287496608</v>
      </c>
      <c r="X528" s="25">
        <f t="shared" si="379"/>
        <v>31.048525809863797</v>
      </c>
      <c r="Y528" s="26">
        <f t="shared" si="347"/>
        <v>-85.533056924013181</v>
      </c>
      <c r="Z528" s="26">
        <f t="shared" si="348"/>
        <v>-89.996969810517882</v>
      </c>
      <c r="AA528" s="26">
        <f t="shared" si="349"/>
        <v>37.234917546505663</v>
      </c>
      <c r="AB528" s="26">
        <f t="shared" si="350"/>
        <v>-89.212246325243626</v>
      </c>
      <c r="AC528" s="26">
        <f t="shared" si="351"/>
        <v>8.3061362828258538</v>
      </c>
      <c r="AD528" s="26">
        <f t="shared" si="352"/>
        <v>67.398457487976458</v>
      </c>
      <c r="AE528" s="26">
        <f t="shared" si="353"/>
        <v>-8.9434772848178667</v>
      </c>
      <c r="AF528" s="26">
        <f t="shared" si="354"/>
        <v>-111.81075864778504</v>
      </c>
      <c r="AG528" s="26">
        <f t="shared" si="372"/>
        <v>63.934760580666506</v>
      </c>
      <c r="AH528" s="26">
        <f t="shared" si="355"/>
        <v>-154.78631868901425</v>
      </c>
      <c r="AI528" s="26">
        <f t="shared" si="356"/>
        <v>-89.999998955744672</v>
      </c>
      <c r="AJ528" s="26">
        <f t="shared" si="357"/>
        <v>86.784197289550121</v>
      </c>
      <c r="AK528" s="26">
        <f t="shared" si="358"/>
        <v>89.997376308501373</v>
      </c>
      <c r="AL528" s="27">
        <f t="shared" si="359"/>
        <v>-40.763961622868067</v>
      </c>
      <c r="AM528" s="26">
        <f t="shared" si="360"/>
        <v>-89.475276370236585</v>
      </c>
      <c r="AN528" s="26">
        <f t="shared" si="373"/>
        <v>-18.90599475628872</v>
      </c>
      <c r="AO528" s="26">
        <f t="shared" si="374"/>
        <v>-83.487338615201892</v>
      </c>
      <c r="AP528" s="26">
        <f t="shared" si="380"/>
        <v>-63.737317197954411</v>
      </c>
      <c r="AQ528" s="26">
        <f t="shared" si="381"/>
        <v>-172.96523763268178</v>
      </c>
      <c r="AR528" s="25">
        <f t="shared" si="375"/>
        <v>18.562359853877492</v>
      </c>
      <c r="AS528" s="25">
        <f t="shared" si="376"/>
        <v>-26.946600306339011</v>
      </c>
      <c r="AT528" s="56">
        <f t="shared" si="382"/>
        <v>-72.680794482772285</v>
      </c>
      <c r="AU528" s="57">
        <f t="shared" si="361"/>
        <v>-284.77599628046681</v>
      </c>
      <c r="AV528" s="26">
        <f t="shared" si="362"/>
        <v>1.3113503670098233E-3</v>
      </c>
      <c r="AW528" s="26">
        <f t="shared" si="363"/>
        <v>0.99558631853278012</v>
      </c>
      <c r="AX528" s="27">
        <f t="shared" si="364"/>
        <v>-1.311350367009487E-3</v>
      </c>
      <c r="AY528" s="26">
        <f t="shared" si="365"/>
        <v>-0.99558631853278012</v>
      </c>
      <c r="AZ528" s="28">
        <f t="shared" si="366"/>
        <v>3.3631951390500348E-16</v>
      </c>
      <c r="BA528" s="29">
        <f t="shared" si="367"/>
        <v>0</v>
      </c>
      <c r="BB528" s="5">
        <f t="shared" si="383"/>
        <v>-120.87304275190789</v>
      </c>
      <c r="BC528" s="5">
        <f t="shared" si="384"/>
        <v>-458.5420836185279</v>
      </c>
      <c r="BD528" s="5">
        <f t="shared" si="368"/>
        <v>-278.5420836185279</v>
      </c>
      <c r="BE528" s="41"/>
      <c r="BF528" s="40">
        <f t="shared" si="369"/>
        <v>-121</v>
      </c>
      <c r="BG528" s="40">
        <f t="shared" si="370"/>
        <v>-459</v>
      </c>
      <c r="BH528" s="40">
        <f t="shared" si="371"/>
        <v>-279</v>
      </c>
      <c r="BL528" s="26">
        <f t="shared" si="377"/>
        <v>-13.02669970905635</v>
      </c>
      <c r="BM528" s="26">
        <f t="shared" si="378"/>
        <v>-77.103827090185078</v>
      </c>
      <c r="BO528" s="238" t="str">
        <f t="shared" si="385"/>
        <v>17378008.2874966i</v>
      </c>
      <c r="BP528" s="238" t="str">
        <f t="shared" si="386"/>
        <v>-0.00202414879176535-0.0173292576079934i</v>
      </c>
      <c r="BQ528" s="238">
        <f t="shared" si="387"/>
        <v>-35.165548560079266</v>
      </c>
      <c r="BR528" s="238">
        <f t="shared" si="388"/>
        <v>-96.662260247876006</v>
      </c>
    </row>
    <row r="529" spans="22:70" x14ac:dyDescent="0.3">
      <c r="V529" s="24">
        <v>6.2500000000000702</v>
      </c>
      <c r="W529" s="32">
        <f t="shared" si="346"/>
        <v>17782794.100392114</v>
      </c>
      <c r="X529" s="25">
        <f t="shared" si="379"/>
        <v>31.048525809863797</v>
      </c>
      <c r="Y529" s="26">
        <f t="shared" si="347"/>
        <v>-85.733056923466449</v>
      </c>
      <c r="Z529" s="26">
        <f t="shared" si="348"/>
        <v>-89.997038786051405</v>
      </c>
      <c r="AA529" s="26">
        <f t="shared" si="349"/>
        <v>37.434880599566597</v>
      </c>
      <c r="AB529" s="26">
        <f t="shared" si="350"/>
        <v>-89.2301756049782</v>
      </c>
      <c r="AC529" s="26">
        <f t="shared" si="351"/>
        <v>8.4771693652228279</v>
      </c>
      <c r="AD529" s="26">
        <f t="shared" si="352"/>
        <v>67.862748134911456</v>
      </c>
      <c r="AE529" s="26">
        <f t="shared" si="353"/>
        <v>-8.7724811488132275</v>
      </c>
      <c r="AF529" s="26">
        <f t="shared" si="354"/>
        <v>-111.36446625611815</v>
      </c>
      <c r="AG529" s="26">
        <f t="shared" si="372"/>
        <v>63.934760580666506</v>
      </c>
      <c r="AH529" s="26">
        <f t="shared" si="355"/>
        <v>-154.98631868901424</v>
      </c>
      <c r="AI529" s="26">
        <f t="shared" si="356"/>
        <v>-89.999998979514828</v>
      </c>
      <c r="AJ529" s="26">
        <f t="shared" si="357"/>
        <v>86.984197289140241</v>
      </c>
      <c r="AK529" s="26">
        <f t="shared" si="358"/>
        <v>89.997436031011148</v>
      </c>
      <c r="AL529" s="27">
        <f t="shared" si="359"/>
        <v>-40.963945229317332</v>
      </c>
      <c r="AM529" s="26">
        <f t="shared" si="360"/>
        <v>-89.487219893067149</v>
      </c>
      <c r="AN529" s="26">
        <f t="shared" si="373"/>
        <v>-19.103479428110223</v>
      </c>
      <c r="AO529" s="26">
        <f t="shared" si="374"/>
        <v>-83.634353990190121</v>
      </c>
      <c r="AP529" s="26">
        <f t="shared" si="380"/>
        <v>-64.134785476635045</v>
      </c>
      <c r="AQ529" s="26">
        <f t="shared" si="381"/>
        <v>-173.12413683176095</v>
      </c>
      <c r="AR529" s="25">
        <f t="shared" si="375"/>
        <v>18.562359853877492</v>
      </c>
      <c r="AS529" s="25">
        <f t="shared" si="376"/>
        <v>-26.946600306339011</v>
      </c>
      <c r="AT529" s="56">
        <f t="shared" si="382"/>
        <v>-72.907266625448273</v>
      </c>
      <c r="AU529" s="57">
        <f t="shared" si="361"/>
        <v>-284.48860308787908</v>
      </c>
      <c r="AV529" s="26">
        <f t="shared" si="362"/>
        <v>1.3731426365844123E-3</v>
      </c>
      <c r="AW529" s="26">
        <f t="shared" si="363"/>
        <v>1.0187716709936565</v>
      </c>
      <c r="AX529" s="27">
        <f t="shared" si="364"/>
        <v>-1.3731426365847117E-3</v>
      </c>
      <c r="AY529" s="26">
        <f t="shared" si="365"/>
        <v>-1.0187716709936565</v>
      </c>
      <c r="AZ529" s="28">
        <f t="shared" si="366"/>
        <v>-2.9945664004049632E-16</v>
      </c>
      <c r="BA529" s="29">
        <f t="shared" si="367"/>
        <v>0</v>
      </c>
      <c r="BB529" s="5">
        <f t="shared" si="383"/>
        <v>-121.49335239506556</v>
      </c>
      <c r="BC529" s="5">
        <f t="shared" si="384"/>
        <v>-458.73818388048062</v>
      </c>
      <c r="BD529" s="5">
        <f t="shared" si="368"/>
        <v>-278.73818388048062</v>
      </c>
      <c r="BE529" s="31"/>
      <c r="BF529" s="40">
        <f t="shared" si="369"/>
        <v>-121</v>
      </c>
      <c r="BG529" s="40">
        <f t="shared" si="370"/>
        <v>-459</v>
      </c>
      <c r="BH529" s="40">
        <f t="shared" si="371"/>
        <v>-279</v>
      </c>
      <c r="BL529" s="26">
        <f t="shared" si="377"/>
        <v>-13.216952378914632</v>
      </c>
      <c r="BM529" s="26">
        <f t="shared" si="378"/>
        <v>-77.387885040888193</v>
      </c>
      <c r="BO529" s="238" t="str">
        <f t="shared" si="385"/>
        <v>17782794.1003921i</v>
      </c>
      <c r="BP529" s="238" t="str">
        <f t="shared" si="386"/>
        <v>-0.00203616764071707-0.0169208226940916i</v>
      </c>
      <c r="BQ529" s="238">
        <f t="shared" si="387"/>
        <v>-35.369133390702657</v>
      </c>
      <c r="BR529" s="238">
        <f t="shared" si="388"/>
        <v>-96.861695751713327</v>
      </c>
    </row>
    <row r="530" spans="22:70" x14ac:dyDescent="0.3">
      <c r="V530" s="24">
        <v>6.26000000000007</v>
      </c>
      <c r="W530" s="32">
        <f t="shared" si="346"/>
        <v>18197008.586102787</v>
      </c>
      <c r="X530" s="25">
        <f t="shared" si="379"/>
        <v>31.048525809863797</v>
      </c>
      <c r="Y530" s="26">
        <f t="shared" si="347"/>
        <v>-85.933056922944346</v>
      </c>
      <c r="Z530" s="26">
        <f t="shared" si="348"/>
        <v>-89.997106191510113</v>
      </c>
      <c r="AA530" s="26">
        <f t="shared" si="349"/>
        <v>37.634845315220311</v>
      </c>
      <c r="AB530" s="26">
        <f t="shared" si="350"/>
        <v>-89.247696910172337</v>
      </c>
      <c r="AC530" s="26">
        <f t="shared" si="351"/>
        <v>8.6493246405955944</v>
      </c>
      <c r="AD530" s="26">
        <f t="shared" si="352"/>
        <v>68.319447452750765</v>
      </c>
      <c r="AE530" s="26">
        <f t="shared" si="353"/>
        <v>-8.6003611572646435</v>
      </c>
      <c r="AF530" s="26">
        <f t="shared" si="354"/>
        <v>-110.9253556489317</v>
      </c>
      <c r="AG530" s="26">
        <f t="shared" si="372"/>
        <v>63.934760580666506</v>
      </c>
      <c r="AH530" s="26">
        <f t="shared" si="355"/>
        <v>-155.18631868901426</v>
      </c>
      <c r="AI530" s="26">
        <f t="shared" si="356"/>
        <v>-89.999999002743905</v>
      </c>
      <c r="AJ530" s="26">
        <f t="shared" si="357"/>
        <v>87.184197288748805</v>
      </c>
      <c r="AK530" s="26">
        <f t="shared" si="358"/>
        <v>89.997494394070642</v>
      </c>
      <c r="AL530" s="27">
        <f t="shared" si="359"/>
        <v>-41.163929573540166</v>
      </c>
      <c r="AM530" s="26">
        <f t="shared" si="360"/>
        <v>-89.49889159118905</v>
      </c>
      <c r="AN530" s="26">
        <f t="shared" si="373"/>
        <v>-19.301075947642719</v>
      </c>
      <c r="AO530" s="26">
        <f t="shared" si="374"/>
        <v>-83.778104262313775</v>
      </c>
      <c r="AP530" s="26">
        <f t="shared" si="380"/>
        <v>-64.532366340781834</v>
      </c>
      <c r="AQ530" s="26">
        <f t="shared" si="381"/>
        <v>-173.27950046217609</v>
      </c>
      <c r="AR530" s="25">
        <f t="shared" si="375"/>
        <v>18.562359853877492</v>
      </c>
      <c r="AS530" s="25">
        <f t="shared" si="376"/>
        <v>-26.946600306339011</v>
      </c>
      <c r="AT530" s="56">
        <f t="shared" si="382"/>
        <v>-73.132727498046478</v>
      </c>
      <c r="AU530" s="57">
        <f t="shared" si="361"/>
        <v>-284.2048561111078</v>
      </c>
      <c r="AV530" s="26">
        <f t="shared" si="362"/>
        <v>1.4378461437969106E-3</v>
      </c>
      <c r="AW530" s="26">
        <f t="shared" si="363"/>
        <v>1.0424967342016693</v>
      </c>
      <c r="AX530" s="27">
        <f t="shared" si="364"/>
        <v>-1.4378461437971435E-3</v>
      </c>
      <c r="AY530" s="26">
        <f t="shared" si="365"/>
        <v>-1.0424967342016693</v>
      </c>
      <c r="AZ530" s="28">
        <f t="shared" si="366"/>
        <v>-2.3288662664988635E-16</v>
      </c>
      <c r="BA530" s="29">
        <f t="shared" si="367"/>
        <v>0</v>
      </c>
      <c r="BB530" s="5">
        <f t="shared" si="383"/>
        <v>-122.11324025534681</v>
      </c>
      <c r="BC530" s="5">
        <f t="shared" si="384"/>
        <v>-458.9355081524007</v>
      </c>
      <c r="BD530" s="5">
        <f t="shared" si="368"/>
        <v>-278.9355081524007</v>
      </c>
      <c r="BE530" s="31"/>
      <c r="BF530" s="40">
        <f t="shared" si="369"/>
        <v>-122</v>
      </c>
      <c r="BG530" s="40">
        <f t="shared" si="370"/>
        <v>-459</v>
      </c>
      <c r="BH530" s="40">
        <f t="shared" si="371"/>
        <v>-279</v>
      </c>
      <c r="BL530" s="26">
        <f t="shared" si="377"/>
        <v>-13.407623284147757</v>
      </c>
      <c r="BM530" s="26">
        <f t="shared" si="378"/>
        <v>-77.666087329405485</v>
      </c>
      <c r="BO530" s="238" t="str">
        <f t="shared" si="385"/>
        <v>18197008.5861028i</v>
      </c>
      <c r="BP530" s="238" t="str">
        <f t="shared" si="386"/>
        <v>-0.00204746894372326-0.0165213627349967i</v>
      </c>
      <c r="BQ530" s="238">
        <f t="shared" si="387"/>
        <v>-35.572889473152571</v>
      </c>
      <c r="BR530" s="238">
        <f t="shared" si="388"/>
        <v>-97.064564711887385</v>
      </c>
    </row>
    <row r="531" spans="22:70" x14ac:dyDescent="0.3">
      <c r="V531" s="24">
        <v>6.2700000000000697</v>
      </c>
      <c r="W531" s="30">
        <f t="shared" si="346"/>
        <v>18620871.366631694</v>
      </c>
      <c r="X531" s="25">
        <f t="shared" si="379"/>
        <v>31.048525809863797</v>
      </c>
      <c r="Y531" s="26">
        <f t="shared" si="347"/>
        <v>-86.133056922445732</v>
      </c>
      <c r="Z531" s="26">
        <f t="shared" si="348"/>
        <v>-89.997172062633254</v>
      </c>
      <c r="AA531" s="26">
        <f t="shared" si="349"/>
        <v>37.834811618663593</v>
      </c>
      <c r="AB531" s="26">
        <f t="shared" si="350"/>
        <v>-89.264819517738147</v>
      </c>
      <c r="AC531" s="26">
        <f t="shared" si="351"/>
        <v>8.8225654372058635</v>
      </c>
      <c r="AD531" s="26">
        <f t="shared" si="352"/>
        <v>68.768565397516369</v>
      </c>
      <c r="AE531" s="26">
        <f t="shared" si="353"/>
        <v>-8.4271540567124781</v>
      </c>
      <c r="AF531" s="26">
        <f t="shared" si="354"/>
        <v>-110.49342618285502</v>
      </c>
      <c r="AG531" s="26">
        <f t="shared" si="372"/>
        <v>63.934760580666506</v>
      </c>
      <c r="AH531" s="26">
        <f t="shared" si="355"/>
        <v>-155.38631868901425</v>
      </c>
      <c r="AI531" s="26">
        <f t="shared" si="356"/>
        <v>-89.999999025444225</v>
      </c>
      <c r="AJ531" s="26">
        <f t="shared" si="357"/>
        <v>87.384197288375006</v>
      </c>
      <c r="AK531" s="26">
        <f t="shared" si="358"/>
        <v>89.997551428624718</v>
      </c>
      <c r="AL531" s="27">
        <f t="shared" si="359"/>
        <v>-41.36391462233636</v>
      </c>
      <c r="AM531" s="26">
        <f t="shared" si="360"/>
        <v>-89.51029764921411</v>
      </c>
      <c r="AN531" s="26">
        <f t="shared" si="373"/>
        <v>-19.498779399262038</v>
      </c>
      <c r="AO531" s="26">
        <f t="shared" si="374"/>
        <v>-83.918658407069657</v>
      </c>
      <c r="AP531" s="26">
        <f t="shared" si="380"/>
        <v>-64.930054841571135</v>
      </c>
      <c r="AQ531" s="26">
        <f t="shared" si="381"/>
        <v>-173.43140365310327</v>
      </c>
      <c r="AR531" s="25">
        <f t="shared" si="375"/>
        <v>18.562359853877492</v>
      </c>
      <c r="AS531" s="25">
        <f t="shared" si="376"/>
        <v>-26.946600306339011</v>
      </c>
      <c r="AT531" s="56">
        <f t="shared" si="382"/>
        <v>-73.357208898283616</v>
      </c>
      <c r="AU531" s="57">
        <f t="shared" si="361"/>
        <v>-283.92482983595829</v>
      </c>
      <c r="AV531" s="26">
        <f t="shared" si="362"/>
        <v>1.5055980001691704E-3</v>
      </c>
      <c r="AW531" s="26">
        <f t="shared" si="363"/>
        <v>1.0667740549370053</v>
      </c>
      <c r="AX531" s="27">
        <f t="shared" si="364"/>
        <v>-1.5055980001690275E-3</v>
      </c>
      <c r="AY531" s="26">
        <f t="shared" si="365"/>
        <v>-1.0667740549370053</v>
      </c>
      <c r="AZ531" s="28">
        <f t="shared" si="366"/>
        <v>1.4289784633358948E-16</v>
      </c>
      <c r="BA531" s="29">
        <f t="shared" si="367"/>
        <v>0</v>
      </c>
      <c r="BB531" s="5">
        <f t="shared" si="383"/>
        <v>-122.73272853716455</v>
      </c>
      <c r="BC531" s="5">
        <f t="shared" si="384"/>
        <v>-459.13431914414053</v>
      </c>
      <c r="BD531" s="5">
        <f t="shared" si="368"/>
        <v>-279.13431914414053</v>
      </c>
      <c r="BE531" s="41"/>
      <c r="BF531" s="40">
        <f t="shared" si="369"/>
        <v>-123</v>
      </c>
      <c r="BG531" s="40">
        <f t="shared" si="370"/>
        <v>-459</v>
      </c>
      <c r="BH531" s="40">
        <f t="shared" si="371"/>
        <v>-279</v>
      </c>
      <c r="BL531" s="26">
        <f t="shared" si="377"/>
        <v>-13.598695321499488</v>
      </c>
      <c r="BM531" s="26">
        <f t="shared" si="378"/>
        <v>-77.938528966414765</v>
      </c>
      <c r="BO531" s="238" t="str">
        <f t="shared" si="385"/>
        <v>18620871.3666317i</v>
      </c>
      <c r="BP531" s="238" t="str">
        <f t="shared" si="386"/>
        <v>-0.00205807711109285-0.0161306690906176i</v>
      </c>
      <c r="BQ531" s="238">
        <f t="shared" si="387"/>
        <v>-35.776824317381433</v>
      </c>
      <c r="BR531" s="238">
        <f t="shared" si="388"/>
        <v>-97.270960341767463</v>
      </c>
    </row>
    <row r="532" spans="22:70" x14ac:dyDescent="0.3">
      <c r="V532" s="24">
        <v>6.2800000000000704</v>
      </c>
      <c r="W532" s="32">
        <f t="shared" si="346"/>
        <v>19054607.179635592</v>
      </c>
      <c r="X532" s="25">
        <f t="shared" si="379"/>
        <v>31.048525809863797</v>
      </c>
      <c r="Y532" s="26">
        <f t="shared" si="347"/>
        <v>-86.333056921969572</v>
      </c>
      <c r="Z532" s="26">
        <f t="shared" si="348"/>
        <v>-89.99723643434659</v>
      </c>
      <c r="AA532" s="26">
        <f t="shared" si="349"/>
        <v>38.034779438457711</v>
      </c>
      <c r="AB532" s="26">
        <f t="shared" si="350"/>
        <v>-89.281552494068237</v>
      </c>
      <c r="AC532" s="26">
        <f t="shared" si="351"/>
        <v>8.9968557568276388</v>
      </c>
      <c r="AD532" s="26">
        <f t="shared" si="352"/>
        <v>69.210119275694169</v>
      </c>
      <c r="AE532" s="26">
        <f t="shared" si="353"/>
        <v>-8.2528959168204246</v>
      </c>
      <c r="AF532" s="26">
        <f t="shared" si="354"/>
        <v>-110.06866965272066</v>
      </c>
      <c r="AG532" s="26">
        <f t="shared" si="372"/>
        <v>63.934760580666506</v>
      </c>
      <c r="AH532" s="26">
        <f t="shared" si="355"/>
        <v>-155.58631868901426</v>
      </c>
      <c r="AI532" s="26">
        <f t="shared" si="356"/>
        <v>-89.999999047627838</v>
      </c>
      <c r="AJ532" s="26">
        <f t="shared" si="357"/>
        <v>87.584197288018032</v>
      </c>
      <c r="AK532" s="26">
        <f t="shared" si="358"/>
        <v>89.997607164913831</v>
      </c>
      <c r="AL532" s="27">
        <f t="shared" si="359"/>
        <v>-41.563900343999535</v>
      </c>
      <c r="AM532" s="26">
        <f t="shared" si="360"/>
        <v>-89.521444111167</v>
      </c>
      <c r="AN532" s="26">
        <f t="shared" si="373"/>
        <v>-19.696585078345382</v>
      </c>
      <c r="AO532" s="26">
        <f t="shared" si="374"/>
        <v>-84.056084177761221</v>
      </c>
      <c r="AP532" s="26">
        <f t="shared" si="380"/>
        <v>-65.327846242674639</v>
      </c>
      <c r="AQ532" s="26">
        <f t="shared" si="381"/>
        <v>-173.57992017164224</v>
      </c>
      <c r="AR532" s="25">
        <f t="shared" si="375"/>
        <v>18.562359853877492</v>
      </c>
      <c r="AS532" s="25">
        <f t="shared" si="376"/>
        <v>-26.946600306339011</v>
      </c>
      <c r="AT532" s="56">
        <f t="shared" si="382"/>
        <v>-73.58074215949506</v>
      </c>
      <c r="AU532" s="57">
        <f t="shared" si="361"/>
        <v>-283.64858982436289</v>
      </c>
      <c r="AV532" s="26">
        <f t="shared" si="362"/>
        <v>1.5765417703250096E-3</v>
      </c>
      <c r="AW532" s="26">
        <f t="shared" si="363"/>
        <v>1.0916164704668645</v>
      </c>
      <c r="AX532" s="27">
        <f t="shared" si="364"/>
        <v>-1.5765417703246098E-3</v>
      </c>
      <c r="AY532" s="26">
        <f t="shared" si="365"/>
        <v>-1.0916164704668645</v>
      </c>
      <c r="AZ532" s="28">
        <f t="shared" si="366"/>
        <v>3.9985376121265404E-16</v>
      </c>
      <c r="BA532" s="29">
        <f t="shared" si="367"/>
        <v>0</v>
      </c>
      <c r="BB532" s="5">
        <f t="shared" si="383"/>
        <v>-123.35183994512434</v>
      </c>
      <c r="BC532" s="5">
        <f t="shared" si="384"/>
        <v>-459.33487166975829</v>
      </c>
      <c r="BD532" s="5">
        <f t="shared" si="368"/>
        <v>-279.33487166975829</v>
      </c>
      <c r="BE532" s="31"/>
      <c r="BF532" s="40">
        <f t="shared" si="369"/>
        <v>-123</v>
      </c>
      <c r="BG532" s="40">
        <f t="shared" si="370"/>
        <v>-459</v>
      </c>
      <c r="BH532" s="40">
        <f t="shared" si="371"/>
        <v>-279</v>
      </c>
      <c r="BL532" s="26">
        <f t="shared" si="377"/>
        <v>-13.790152016040269</v>
      </c>
      <c r="BM532" s="26">
        <f t="shared" si="378"/>
        <v>-78.205305101970566</v>
      </c>
      <c r="BO532" s="238" t="str">
        <f t="shared" si="385"/>
        <v>19054607.1796356i</v>
      </c>
      <c r="BP532" s="238" t="str">
        <f t="shared" si="386"/>
        <v>-0.0020680151323765-0.0157485377868993i</v>
      </c>
      <c r="BQ532" s="238">
        <f t="shared" si="387"/>
        <v>-35.980945769589013</v>
      </c>
      <c r="BR532" s="238">
        <f t="shared" si="388"/>
        <v>-97.480976743424819</v>
      </c>
    </row>
    <row r="533" spans="22:70" x14ac:dyDescent="0.3">
      <c r="V533" s="24">
        <v>6.2900000000000702</v>
      </c>
      <c r="W533" s="32">
        <f t="shared" si="346"/>
        <v>19498445.997583646</v>
      </c>
      <c r="X533" s="25">
        <f t="shared" si="379"/>
        <v>31.048525809863797</v>
      </c>
      <c r="Y533" s="26">
        <f t="shared" si="347"/>
        <v>-86.533056921514842</v>
      </c>
      <c r="Z533" s="26">
        <f t="shared" si="348"/>
        <v>-89.997299340780827</v>
      </c>
      <c r="AA533" s="26">
        <f t="shared" si="349"/>
        <v>38.234748706377061</v>
      </c>
      <c r="AB533" s="26">
        <f t="shared" si="350"/>
        <v>-89.297904699784226</v>
      </c>
      <c r="AC533" s="26">
        <f t="shared" si="351"/>
        <v>9.1721603046130475</v>
      </c>
      <c r="AD533" s="26">
        <f t="shared" si="352"/>
        <v>69.644133351466635</v>
      </c>
      <c r="AE533" s="26">
        <f t="shared" si="353"/>
        <v>-8.0776221006609354</v>
      </c>
      <c r="AF533" s="26">
        <f t="shared" si="354"/>
        <v>-109.65107068909843</v>
      </c>
      <c r="AG533" s="26">
        <f t="shared" si="372"/>
        <v>63.934760580666506</v>
      </c>
      <c r="AH533" s="26">
        <f t="shared" si="355"/>
        <v>-155.78631868901425</v>
      </c>
      <c r="AI533" s="26">
        <f t="shared" si="356"/>
        <v>-89.999999069306469</v>
      </c>
      <c r="AJ533" s="26">
        <f t="shared" si="357"/>
        <v>87.784197287677102</v>
      </c>
      <c r="AK533" s="26">
        <f t="shared" si="358"/>
        <v>89.997661632490136</v>
      </c>
      <c r="AL533" s="27">
        <f t="shared" si="359"/>
        <v>-41.763886708249899</v>
      </c>
      <c r="AM533" s="26">
        <f t="shared" si="360"/>
        <v>-89.532336883672599</v>
      </c>
      <c r="AN533" s="26">
        <f t="shared" si="373"/>
        <v>-19.894488482653163</v>
      </c>
      <c r="AO533" s="26">
        <f t="shared" si="374"/>
        <v>-84.190448111063674</v>
      </c>
      <c r="AP533" s="26">
        <f t="shared" si="380"/>
        <v>-65.725736011573701</v>
      </c>
      <c r="AQ533" s="26">
        <f t="shared" si="381"/>
        <v>-173.72512243155262</v>
      </c>
      <c r="AR533" s="25">
        <f t="shared" si="375"/>
        <v>18.562359853877492</v>
      </c>
      <c r="AS533" s="25">
        <f t="shared" si="376"/>
        <v>-26.946600306339011</v>
      </c>
      <c r="AT533" s="56">
        <f t="shared" si="382"/>
        <v>-73.803358112234633</v>
      </c>
      <c r="AU533" s="57">
        <f t="shared" si="361"/>
        <v>-283.37619312065107</v>
      </c>
      <c r="AV533" s="26">
        <f t="shared" si="362"/>
        <v>1.6508277752746011E-3</v>
      </c>
      <c r="AW533" s="26">
        <f t="shared" si="363"/>
        <v>1.1170371151856953</v>
      </c>
      <c r="AX533" s="27">
        <f t="shared" si="364"/>
        <v>-1.6508277752747291E-3</v>
      </c>
      <c r="AY533" s="26">
        <f t="shared" si="365"/>
        <v>-1.1170371151856953</v>
      </c>
      <c r="AZ533" s="28">
        <f t="shared" si="366"/>
        <v>-1.2793585635328952E-16</v>
      </c>
      <c r="BA533" s="29">
        <f t="shared" si="367"/>
        <v>0</v>
      </c>
      <c r="BB533" s="5">
        <f t="shared" si="383"/>
        <v>-123.97059764125598</v>
      </c>
      <c r="BC533" s="5">
        <f t="shared" si="384"/>
        <v>-459.53741290684854</v>
      </c>
      <c r="BD533" s="5">
        <f t="shared" si="368"/>
        <v>-279.53741290684854</v>
      </c>
      <c r="BE533" s="31"/>
      <c r="BF533" s="40">
        <f t="shared" si="369"/>
        <v>-124</v>
      </c>
      <c r="BG533" s="40">
        <f t="shared" si="370"/>
        <v>-460</v>
      </c>
      <c r="BH533" s="40">
        <f t="shared" si="371"/>
        <v>-280</v>
      </c>
      <c r="BL533" s="26">
        <f t="shared" si="377"/>
        <v>-13.981977504123385</v>
      </c>
      <c r="BM533" s="26">
        <f t="shared" si="378"/>
        <v>-78.466510894224328</v>
      </c>
      <c r="BO533" s="238" t="str">
        <f t="shared" si="385"/>
        <v>19498445.9975836i</v>
      </c>
      <c r="BP533" s="238" t="str">
        <f t="shared" si="386"/>
        <v>-0.00207730462883184-0.0153747694213026i</v>
      </c>
      <c r="BQ533" s="238">
        <f t="shared" si="387"/>
        <v>-36.185262024897959</v>
      </c>
      <c r="BR533" s="238">
        <f t="shared" si="388"/>
        <v>-97.694708891973193</v>
      </c>
    </row>
    <row r="534" spans="22:70" x14ac:dyDescent="0.3">
      <c r="V534" s="24">
        <v>6.30000000000007</v>
      </c>
      <c r="W534" s="30">
        <f t="shared" si="346"/>
        <v>19952623.149692025</v>
      </c>
      <c r="X534" s="25">
        <f t="shared" si="379"/>
        <v>31.048525809863797</v>
      </c>
      <c r="Y534" s="26">
        <f t="shared" si="347"/>
        <v>-86.733056921080561</v>
      </c>
      <c r="Z534" s="26">
        <f t="shared" si="348"/>
        <v>-89.997360815289824</v>
      </c>
      <c r="AA534" s="26">
        <f t="shared" si="349"/>
        <v>38.434719357264868</v>
      </c>
      <c r="AB534" s="26">
        <f t="shared" si="350"/>
        <v>-89.313884794380442</v>
      </c>
      <c r="AC534" s="26">
        <f t="shared" si="351"/>
        <v>9.3484445148999544</v>
      </c>
      <c r="AD534" s="26">
        <f t="shared" si="352"/>
        <v>70.070638456921174</v>
      </c>
      <c r="AE534" s="26">
        <f t="shared" si="353"/>
        <v>-7.9013672390519414</v>
      </c>
      <c r="AF534" s="26">
        <f t="shared" si="354"/>
        <v>-109.24060715274909</v>
      </c>
      <c r="AG534" s="26">
        <f t="shared" si="372"/>
        <v>63.934760580666506</v>
      </c>
      <c r="AH534" s="26">
        <f t="shared" si="355"/>
        <v>-155.98631868901424</v>
      </c>
      <c r="AI534" s="26">
        <f t="shared" si="356"/>
        <v>-89.999999090491642</v>
      </c>
      <c r="AJ534" s="26">
        <f t="shared" si="357"/>
        <v>87.984197287351535</v>
      </c>
      <c r="AK534" s="26">
        <f t="shared" si="358"/>
        <v>89.997714860233032</v>
      </c>
      <c r="AL534" s="27">
        <f t="shared" si="359"/>
        <v>-41.963873686170096</v>
      </c>
      <c r="AM534" s="26">
        <f t="shared" si="360"/>
        <v>-89.542981739071607</v>
      </c>
      <c r="AN534" s="26">
        <f t="shared" si="373"/>
        <v>-20.092485304024351</v>
      </c>
      <c r="AO534" s="26">
        <f t="shared" si="374"/>
        <v>-84.321815533845424</v>
      </c>
      <c r="AP534" s="26">
        <f t="shared" si="380"/>
        <v>-66.123719811190654</v>
      </c>
      <c r="AQ534" s="26">
        <f t="shared" si="381"/>
        <v>-173.86708150317565</v>
      </c>
      <c r="AR534" s="25">
        <f t="shared" si="375"/>
        <v>18.562359853877492</v>
      </c>
      <c r="AS534" s="25">
        <f t="shared" si="376"/>
        <v>-26.946600306339011</v>
      </c>
      <c r="AT534" s="56">
        <f t="shared" si="382"/>
        <v>-74.02508705024259</v>
      </c>
      <c r="AU534" s="57">
        <f t="shared" si="361"/>
        <v>-283.10768865592473</v>
      </c>
      <c r="AV534" s="26">
        <f t="shared" si="362"/>
        <v>1.728613409904822E-3</v>
      </c>
      <c r="AW534" s="26">
        <f t="shared" si="363"/>
        <v>1.1430494274011151</v>
      </c>
      <c r="AX534" s="27">
        <f t="shared" si="364"/>
        <v>-1.7286134099044309E-3</v>
      </c>
      <c r="AY534" s="26">
        <f t="shared" si="365"/>
        <v>-1.1430494274011151</v>
      </c>
      <c r="AZ534" s="28">
        <f t="shared" si="366"/>
        <v>3.9118014383277E-16</v>
      </c>
      <c r="BA534" s="29">
        <f t="shared" si="367"/>
        <v>0</v>
      </c>
      <c r="BB534" s="5">
        <f t="shared" si="383"/>
        <v>-124.58902520691839</v>
      </c>
      <c r="BC534" s="5">
        <f t="shared" si="384"/>
        <v>-459.74218265937213</v>
      </c>
      <c r="BD534" s="5">
        <f t="shared" si="368"/>
        <v>-279.74218265937213</v>
      </c>
      <c r="BE534" s="41"/>
      <c r="BF534" s="40">
        <f t="shared" si="369"/>
        <v>-125</v>
      </c>
      <c r="BG534" s="40">
        <f t="shared" si="370"/>
        <v>-460</v>
      </c>
      <c r="BH534" s="40">
        <f t="shared" si="371"/>
        <v>-280</v>
      </c>
      <c r="BL534" s="26">
        <f t="shared" si="377"/>
        <v>-14.174156516264496</v>
      </c>
      <c r="BM534" s="26">
        <f t="shared" si="378"/>
        <v>-78.722241387180432</v>
      </c>
      <c r="BO534" s="238" t="str">
        <f t="shared" si="385"/>
        <v>19952623.149692i</v>
      </c>
      <c r="BP534" s="238" t="str">
        <f t="shared" si="386"/>
        <v>-0.002085965903375-0.015009169070686i</v>
      </c>
      <c r="BQ534" s="238">
        <f t="shared" si="387"/>
        <v>-36.389781640411314</v>
      </c>
      <c r="BR534" s="238">
        <f t="shared" si="388"/>
        <v>-97.912252616266969</v>
      </c>
    </row>
    <row r="535" spans="22:70" x14ac:dyDescent="0.3">
      <c r="V535" s="24">
        <v>6.3100000000000698</v>
      </c>
      <c r="W535" s="32">
        <f t="shared" si="346"/>
        <v>20417379.446698599</v>
      </c>
      <c r="X535" s="25">
        <f t="shared" si="379"/>
        <v>31.048525809863797</v>
      </c>
      <c r="Y535" s="26">
        <f t="shared" si="347"/>
        <v>-86.93305692066582</v>
      </c>
      <c r="Z535" s="26">
        <f t="shared" si="348"/>
        <v>-89.997420890468149</v>
      </c>
      <c r="AA535" s="26">
        <f t="shared" si="349"/>
        <v>38.634691328895187</v>
      </c>
      <c r="AB535" s="26">
        <f t="shared" si="350"/>
        <v>-89.329501240764358</v>
      </c>
      <c r="AC535" s="26">
        <f t="shared" si="351"/>
        <v>9.5256745731515213</v>
      </c>
      <c r="AD535" s="26">
        <f t="shared" si="352"/>
        <v>70.489671606769605</v>
      </c>
      <c r="AE535" s="26">
        <f t="shared" si="353"/>
        <v>-7.7241652087553145</v>
      </c>
      <c r="AF535" s="26">
        <f t="shared" si="354"/>
        <v>-108.83725052446289</v>
      </c>
      <c r="AG535" s="26">
        <f t="shared" si="372"/>
        <v>63.934760580666506</v>
      </c>
      <c r="AH535" s="26">
        <f t="shared" si="355"/>
        <v>-156.18631868901423</v>
      </c>
      <c r="AI535" s="26">
        <f t="shared" si="356"/>
        <v>-89.999999111194583</v>
      </c>
      <c r="AJ535" s="26">
        <f t="shared" si="357"/>
        <v>88.184197287040604</v>
      </c>
      <c r="AK535" s="26">
        <f t="shared" si="358"/>
        <v>89.99776687636458</v>
      </c>
      <c r="AL535" s="27">
        <f t="shared" si="359"/>
        <v>-42.163861250144009</v>
      </c>
      <c r="AM535" s="26">
        <f t="shared" si="360"/>
        <v>-89.553384318466158</v>
      </c>
      <c r="AN535" s="26">
        <f t="shared" si="373"/>
        <v>-20.290571420377326</v>
      </c>
      <c r="AO535" s="26">
        <f t="shared" si="374"/>
        <v>-84.45025057113628</v>
      </c>
      <c r="AP535" s="26">
        <f t="shared" si="380"/>
        <v>-66.521793491828447</v>
      </c>
      <c r="AQ535" s="26">
        <f t="shared" si="381"/>
        <v>-174.00586712443243</v>
      </c>
      <c r="AR535" s="25">
        <f t="shared" si="375"/>
        <v>18.562359853877492</v>
      </c>
      <c r="AS535" s="25">
        <f t="shared" si="376"/>
        <v>-26.946600306339011</v>
      </c>
      <c r="AT535" s="56">
        <f t="shared" si="382"/>
        <v>-74.245958700583756</v>
      </c>
      <c r="AU535" s="57">
        <f t="shared" si="361"/>
        <v>-282.84311764889532</v>
      </c>
      <c r="AV535" s="26">
        <f t="shared" si="362"/>
        <v>1.810063475340992E-3</v>
      </c>
      <c r="AW535" s="26">
        <f t="shared" si="363"/>
        <v>1.1696671562682581</v>
      </c>
      <c r="AX535" s="27">
        <f t="shared" si="364"/>
        <v>-1.8100634753414669E-3</v>
      </c>
      <c r="AY535" s="26">
        <f t="shared" si="365"/>
        <v>-1.1696671562682581</v>
      </c>
      <c r="AZ535" s="28">
        <f t="shared" si="366"/>
        <v>-4.7488055154865094E-16</v>
      </c>
      <c r="BA535" s="29">
        <f t="shared" si="367"/>
        <v>0</v>
      </c>
      <c r="BB535" s="5">
        <f t="shared" si="383"/>
        <v>-125.20714660923738</v>
      </c>
      <c r="BC535" s="5">
        <f t="shared" si="384"/>
        <v>-459.94941362172392</v>
      </c>
      <c r="BD535" s="5">
        <f t="shared" si="368"/>
        <v>-279.94941362172392</v>
      </c>
      <c r="BE535" s="31"/>
      <c r="BF535" s="40">
        <f t="shared" si="369"/>
        <v>-125</v>
      </c>
      <c r="BG535" s="40">
        <f t="shared" si="370"/>
        <v>-460</v>
      </c>
      <c r="BH535" s="40">
        <f t="shared" si="371"/>
        <v>-280</v>
      </c>
      <c r="BL535" s="26">
        <f t="shared" si="377"/>
        <v>-14.366674360005124</v>
      </c>
      <c r="BM535" s="26">
        <f t="shared" si="378"/>
        <v>-78.972591397112595</v>
      </c>
      <c r="BO535" s="238" t="str">
        <f t="shared" si="385"/>
        <v>20417379.4466986i</v>
      </c>
      <c r="BP535" s="238" t="str">
        <f t="shared" si="386"/>
        <v>-0.00209401798815025-0.0146515462015867i</v>
      </c>
      <c r="BQ535" s="238">
        <f t="shared" si="387"/>
        <v>-36.5945135486485</v>
      </c>
      <c r="BR535" s="238">
        <f t="shared" si="388"/>
        <v>-98.133704575715996</v>
      </c>
    </row>
    <row r="536" spans="22:70" x14ac:dyDescent="0.3">
      <c r="V536" s="24">
        <v>6.3200000000000696</v>
      </c>
      <c r="W536" s="32">
        <f t="shared" si="346"/>
        <v>20892961.308543772</v>
      </c>
      <c r="X536" s="25">
        <f t="shared" si="379"/>
        <v>31.048525809863797</v>
      </c>
      <c r="Y536" s="26">
        <f t="shared" si="347"/>
        <v>-87.133056920269766</v>
      </c>
      <c r="Z536" s="26">
        <f t="shared" si="348"/>
        <v>-89.997479598168482</v>
      </c>
      <c r="AA536" s="26">
        <f t="shared" si="349"/>
        <v>38.834664561841066</v>
      </c>
      <c r="AB536" s="26">
        <f t="shared" si="350"/>
        <v>-89.344762309696279</v>
      </c>
      <c r="AC536" s="26">
        <f t="shared" si="351"/>
        <v>9.7038174342255701</v>
      </c>
      <c r="AD536" s="26">
        <f t="shared" si="352"/>
        <v>70.901275618952937</v>
      </c>
      <c r="AE536" s="26">
        <f t="shared" si="353"/>
        <v>-7.5460491143393327</v>
      </c>
      <c r="AF536" s="26">
        <f t="shared" si="354"/>
        <v>-108.44096628891184</v>
      </c>
      <c r="AG536" s="26">
        <f t="shared" si="372"/>
        <v>63.934760580666506</v>
      </c>
      <c r="AH536" s="26">
        <f t="shared" si="355"/>
        <v>-156.38631868901425</v>
      </c>
      <c r="AI536" s="26">
        <f t="shared" si="356"/>
        <v>-89.99999913142625</v>
      </c>
      <c r="AJ536" s="26">
        <f t="shared" si="357"/>
        <v>88.384197286743671</v>
      </c>
      <c r="AK536" s="26">
        <f t="shared" si="358"/>
        <v>89.99781770846441</v>
      </c>
      <c r="AL536" s="27">
        <f t="shared" si="359"/>
        <v>-42.36384937379804</v>
      </c>
      <c r="AM536" s="26">
        <f t="shared" si="360"/>
        <v>-89.563550134696683</v>
      </c>
      <c r="AN536" s="26">
        <f t="shared" si="373"/>
        <v>-20.488742888007994</v>
      </c>
      <c r="AO536" s="26">
        <f t="shared" si="374"/>
        <v>-84.575816155138241</v>
      </c>
      <c r="AP536" s="26">
        <f t="shared" si="380"/>
        <v>-66.919953083410107</v>
      </c>
      <c r="AQ536" s="26">
        <f t="shared" si="381"/>
        <v>-174.14154771279675</v>
      </c>
      <c r="AR536" s="25">
        <f t="shared" si="375"/>
        <v>18.562359853877492</v>
      </c>
      <c r="AS536" s="25">
        <f t="shared" si="376"/>
        <v>-26.946600306339011</v>
      </c>
      <c r="AT536" s="56">
        <f t="shared" si="382"/>
        <v>-74.466002197749447</v>
      </c>
      <c r="AU536" s="57">
        <f t="shared" si="361"/>
        <v>-282.5825140017086</v>
      </c>
      <c r="AV536" s="26">
        <f t="shared" si="362"/>
        <v>1.8953505268871301E-3</v>
      </c>
      <c r="AW536" s="26">
        <f t="shared" si="363"/>
        <v>1.1969043688753016</v>
      </c>
      <c r="AX536" s="27">
        <f t="shared" si="364"/>
        <v>-1.895350526887165E-3</v>
      </c>
      <c r="AY536" s="26">
        <f t="shared" si="365"/>
        <v>-1.1969043688753016</v>
      </c>
      <c r="AZ536" s="28">
        <f t="shared" si="366"/>
        <v>-3.4911309954033243E-17</v>
      </c>
      <c r="BA536" s="29">
        <f t="shared" si="367"/>
        <v>0</v>
      </c>
      <c r="BB536" s="5">
        <f t="shared" si="383"/>
        <v>-125.82498617191936</v>
      </c>
      <c r="BC536" s="5">
        <f t="shared" si="384"/>
        <v>-460.15933164193797</v>
      </c>
      <c r="BD536" s="5">
        <f t="shared" si="368"/>
        <v>-280.15933164193797</v>
      </c>
      <c r="BE536" s="31"/>
      <c r="BF536" s="40">
        <f t="shared" si="369"/>
        <v>-126</v>
      </c>
      <c r="BG536" s="40">
        <f t="shared" si="370"/>
        <v>-460</v>
      </c>
      <c r="BH536" s="40">
        <f t="shared" si="371"/>
        <v>-280</v>
      </c>
      <c r="BL536" s="26">
        <f t="shared" si="377"/>
        <v>-14.559516902815076</v>
      </c>
      <c r="BM536" s="26">
        <f t="shared" si="378"/>
        <v>-79.217655407265383</v>
      </c>
      <c r="BO536" s="238" t="str">
        <f t="shared" si="385"/>
        <v>20892961.3085438i</v>
      </c>
      <c r="BP536" s="238" t="str">
        <f t="shared" si="386"/>
        <v>-0.00210147868984681-0.0143017145828964i</v>
      </c>
      <c r="BQ536" s="238">
        <f t="shared" si="387"/>
        <v>-36.79946707135484</v>
      </c>
      <c r="BR536" s="238">
        <f t="shared" si="388"/>
        <v>-98.359162232963953</v>
      </c>
    </row>
    <row r="537" spans="22:70" x14ac:dyDescent="0.3">
      <c r="V537" s="24">
        <v>6.3300000000000702</v>
      </c>
      <c r="W537" s="30">
        <f t="shared" si="346"/>
        <v>21379620.895025812</v>
      </c>
      <c r="X537" s="25">
        <f t="shared" si="379"/>
        <v>31.048525809863797</v>
      </c>
      <c r="Y537" s="26">
        <f t="shared" si="347"/>
        <v>-87.333056919891533</v>
      </c>
      <c r="Z537" s="26">
        <f t="shared" si="348"/>
        <v>-89.997536969518393</v>
      </c>
      <c r="AA537" s="26">
        <f t="shared" si="349"/>
        <v>39.034638999348857</v>
      </c>
      <c r="AB537" s="26">
        <f t="shared" si="350"/>
        <v>-89.359676084130356</v>
      </c>
      <c r="AC537" s="26">
        <f t="shared" si="351"/>
        <v>9.8828408371768788</v>
      </c>
      <c r="AD537" s="26">
        <f t="shared" si="352"/>
        <v>71.305498742348647</v>
      </c>
      <c r="AE537" s="26">
        <f t="shared" si="353"/>
        <v>-7.3670512735019997</v>
      </c>
      <c r="AF537" s="26">
        <f t="shared" si="354"/>
        <v>-108.05171431130012</v>
      </c>
      <c r="AG537" s="26">
        <f t="shared" si="372"/>
        <v>63.934760580666506</v>
      </c>
      <c r="AH537" s="26">
        <f t="shared" si="355"/>
        <v>-156.58631868901426</v>
      </c>
      <c r="AI537" s="26">
        <f t="shared" si="356"/>
        <v>-89.999999151197414</v>
      </c>
      <c r="AJ537" s="26">
        <f t="shared" si="357"/>
        <v>88.584197286460125</v>
      </c>
      <c r="AK537" s="26">
        <f t="shared" si="358"/>
        <v>89.997867383484405</v>
      </c>
      <c r="AL537" s="27">
        <f t="shared" si="359"/>
        <v>-42.563838031945394</v>
      </c>
      <c r="AM537" s="26">
        <f t="shared" si="360"/>
        <v>-89.573484575251868</v>
      </c>
      <c r="AN537" s="26">
        <f t="shared" si="373"/>
        <v>-20.686995934177443</v>
      </c>
      <c r="AO537" s="26">
        <f t="shared" si="374"/>
        <v>-84.698574035182787</v>
      </c>
      <c r="AP537" s="26">
        <f t="shared" si="380"/>
        <v>-67.318194788010473</v>
      </c>
      <c r="AQ537" s="26">
        <f t="shared" si="381"/>
        <v>-174.27419037814767</v>
      </c>
      <c r="AR537" s="25">
        <f t="shared" si="375"/>
        <v>18.562359853877492</v>
      </c>
      <c r="AS537" s="25">
        <f t="shared" si="376"/>
        <v>-26.946600306339011</v>
      </c>
      <c r="AT537" s="56">
        <f t="shared" si="382"/>
        <v>-74.685246061512473</v>
      </c>
      <c r="AU537" s="57">
        <f t="shared" si="361"/>
        <v>-282.32590468944778</v>
      </c>
      <c r="AV537" s="26">
        <f t="shared" si="362"/>
        <v>1.9846552382414089E-3</v>
      </c>
      <c r="AW537" s="26">
        <f t="shared" si="363"/>
        <v>1.2247754574830036</v>
      </c>
      <c r="AX537" s="27">
        <f t="shared" si="364"/>
        <v>-1.9846552382411374E-3</v>
      </c>
      <c r="AY537" s="26">
        <f t="shared" si="365"/>
        <v>-1.2247754574830036</v>
      </c>
      <c r="AZ537" s="28">
        <f t="shared" si="366"/>
        <v>2.7148422399037031E-16</v>
      </c>
      <c r="BA537" s="29">
        <f t="shared" si="367"/>
        <v>0</v>
      </c>
      <c r="BB537" s="5">
        <f t="shared" si="383"/>
        <v>-126.44256855027353</v>
      </c>
      <c r="BC537" s="5">
        <f t="shared" si="384"/>
        <v>-460.37215598208411</v>
      </c>
      <c r="BD537" s="5">
        <f t="shared" si="368"/>
        <v>-280.37215598208411</v>
      </c>
      <c r="BE537" s="41"/>
      <c r="BF537" s="40">
        <f t="shared" si="369"/>
        <v>-126</v>
      </c>
      <c r="BG537" s="40">
        <f t="shared" si="370"/>
        <v>-460</v>
      </c>
      <c r="BH537" s="40">
        <f t="shared" si="371"/>
        <v>-280</v>
      </c>
      <c r="BL537" s="26">
        <f t="shared" si="377"/>
        <v>-14.752670555083407</v>
      </c>
      <c r="BM537" s="26">
        <f t="shared" si="378"/>
        <v>-79.457527470467298</v>
      </c>
      <c r="BO537" s="238" t="str">
        <f t="shared" si="385"/>
        <v>21379620.8950258i</v>
      </c>
      <c r="BP537" s="238" t="str">
        <f t="shared" si="386"/>
        <v>-0.00210836463289007-0.0139594922009269i</v>
      </c>
      <c r="BQ537" s="238">
        <f t="shared" si="387"/>
        <v>-37.004651933677643</v>
      </c>
      <c r="BR537" s="238">
        <f t="shared" si="388"/>
        <v>-98.588723822169015</v>
      </c>
    </row>
    <row r="538" spans="22:70" x14ac:dyDescent="0.3">
      <c r="V538" s="24">
        <v>6.34000000000007</v>
      </c>
      <c r="W538" s="32">
        <f t="shared" si="346"/>
        <v>21877616.239499096</v>
      </c>
      <c r="X538" s="25">
        <f t="shared" si="379"/>
        <v>31.048525809863797</v>
      </c>
      <c r="Y538" s="26">
        <f t="shared" si="347"/>
        <v>-87.533056919530324</v>
      </c>
      <c r="Z538" s="26">
        <f t="shared" si="348"/>
        <v>-89.997593034936969</v>
      </c>
      <c r="AA538" s="26">
        <f t="shared" si="349"/>
        <v>39.234614587217834</v>
      </c>
      <c r="AB538" s="26">
        <f t="shared" si="350"/>
        <v>-89.374250463458921</v>
      </c>
      <c r="AC538" s="26">
        <f t="shared" si="351"/>
        <v>10.062713316798042</v>
      </c>
      <c r="AD538" s="26">
        <f t="shared" si="352"/>
        <v>71.702394292645408</v>
      </c>
      <c r="AE538" s="26">
        <f t="shared" si="353"/>
        <v>-7.1872032056506505</v>
      </c>
      <c r="AF538" s="26">
        <f t="shared" si="354"/>
        <v>-107.66944920575048</v>
      </c>
      <c r="AG538" s="26">
        <f t="shared" si="372"/>
        <v>63.934760580666506</v>
      </c>
      <c r="AH538" s="26">
        <f t="shared" si="355"/>
        <v>-156.78631868901425</v>
      </c>
      <c r="AI538" s="26">
        <f t="shared" si="356"/>
        <v>-89.999999170518521</v>
      </c>
      <c r="AJ538" s="26">
        <f t="shared" si="357"/>
        <v>88.78419728618934</v>
      </c>
      <c r="AK538" s="26">
        <f t="shared" si="358"/>
        <v>89.99791592776289</v>
      </c>
      <c r="AL538" s="27">
        <f t="shared" si="359"/>
        <v>-42.763827200532546</v>
      </c>
      <c r="AM538" s="26">
        <f t="shared" si="360"/>
        <v>-89.583192905112895</v>
      </c>
      <c r="AN538" s="26">
        <f t="shared" si="373"/>
        <v>-20.885326949980442</v>
      </c>
      <c r="AO538" s="26">
        <f t="shared" si="374"/>
        <v>-84.81858478854349</v>
      </c>
      <c r="AP538" s="26">
        <f t="shared" si="380"/>
        <v>-67.716514972671391</v>
      </c>
      <c r="AQ538" s="26">
        <f t="shared" si="381"/>
        <v>-174.403860936412</v>
      </c>
      <c r="AR538" s="25">
        <f t="shared" si="375"/>
        <v>18.562359853877492</v>
      </c>
      <c r="AS538" s="25">
        <f t="shared" si="376"/>
        <v>-26.946600306339011</v>
      </c>
      <c r="AT538" s="56">
        <f t="shared" si="382"/>
        <v>-74.903718178322038</v>
      </c>
      <c r="AU538" s="57">
        <f t="shared" si="361"/>
        <v>-282.07331014216248</v>
      </c>
      <c r="AV538" s="26">
        <f t="shared" si="362"/>
        <v>2.0781667827713111E-3</v>
      </c>
      <c r="AW538" s="26">
        <f t="shared" si="363"/>
        <v>1.2532951469209985</v>
      </c>
      <c r="AX538" s="27">
        <f t="shared" si="364"/>
        <v>-2.0781667827714746E-3</v>
      </c>
      <c r="AY538" s="26">
        <f t="shared" si="365"/>
        <v>-1.2532951469209985</v>
      </c>
      <c r="AZ538" s="28">
        <f t="shared" si="366"/>
        <v>-1.6349768761081407E-16</v>
      </c>
      <c r="BA538" s="29">
        <f t="shared" si="367"/>
        <v>0</v>
      </c>
      <c r="BB538" s="5">
        <f t="shared" si="383"/>
        <v>-127.05991871026302</v>
      </c>
      <c r="BC538" s="5">
        <f t="shared" si="384"/>
        <v>-460.58809957405458</v>
      </c>
      <c r="BD538" s="5">
        <f t="shared" si="368"/>
        <v>-280.58809957405458</v>
      </c>
      <c r="BE538" s="31"/>
      <c r="BF538" s="40">
        <f t="shared" si="369"/>
        <v>-127</v>
      </c>
      <c r="BG538" s="40">
        <f t="shared" si="370"/>
        <v>-461</v>
      </c>
      <c r="BH538" s="40">
        <f t="shared" si="371"/>
        <v>-281</v>
      </c>
      <c r="BL538" s="26">
        <f t="shared" si="377"/>
        <v>-14.946122253241807</v>
      </c>
      <c r="BM538" s="26">
        <f t="shared" si="378"/>
        <v>-79.692301119284508</v>
      </c>
      <c r="BO538" s="238" t="str">
        <f t="shared" si="385"/>
        <v>21877616.2394991i</v>
      </c>
      <c r="BP538" s="238" t="str">
        <f t="shared" si="386"/>
        <v>-0.00211469130063149-0.0136247011768613i</v>
      </c>
      <c r="BQ538" s="238">
        <f t="shared" si="387"/>
        <v>-37.210078278699172</v>
      </c>
      <c r="BR538" s="238">
        <f t="shared" si="388"/>
        <v>-98.822488312607575</v>
      </c>
    </row>
    <row r="539" spans="22:70" x14ac:dyDescent="0.3">
      <c r="V539" s="24">
        <v>6.3500000000000698</v>
      </c>
      <c r="W539" s="32">
        <f t="shared" si="346"/>
        <v>22387211.385687009</v>
      </c>
      <c r="X539" s="25">
        <f t="shared" si="379"/>
        <v>31.048525809863797</v>
      </c>
      <c r="Y539" s="26">
        <f t="shared" si="347"/>
        <v>-87.733056919185358</v>
      </c>
      <c r="Z539" s="26">
        <f t="shared" si="348"/>
        <v>-89.997647824150803</v>
      </c>
      <c r="AA539" s="26">
        <f t="shared" si="349"/>
        <v>39.434591273685598</v>
      </c>
      <c r="AB539" s="26">
        <f t="shared" si="350"/>
        <v>-89.388493167662247</v>
      </c>
      <c r="AC539" s="26">
        <f t="shared" si="351"/>
        <v>10.243404212106096</v>
      </c>
      <c r="AD539" s="26">
        <f t="shared" si="352"/>
        <v>72.092020297306732</v>
      </c>
      <c r="AE539" s="26">
        <f t="shared" si="353"/>
        <v>-7.0065356235298673</v>
      </c>
      <c r="AF539" s="26">
        <f t="shared" si="354"/>
        <v>-107.29412069450632</v>
      </c>
      <c r="AG539" s="26">
        <f t="shared" si="372"/>
        <v>63.934760580666506</v>
      </c>
      <c r="AH539" s="26">
        <f t="shared" si="355"/>
        <v>-156.98631868901424</v>
      </c>
      <c r="AI539" s="26">
        <f t="shared" si="356"/>
        <v>-89.999999189399816</v>
      </c>
      <c r="AJ539" s="26">
        <f t="shared" si="357"/>
        <v>88.984197285930705</v>
      </c>
      <c r="AK539" s="26">
        <f t="shared" si="358"/>
        <v>89.997963367038693</v>
      </c>
      <c r="AL539" s="27">
        <f t="shared" si="359"/>
        <v>-42.963816856588352</v>
      </c>
      <c r="AM539" s="26">
        <f t="shared" si="360"/>
        <v>-89.592680269533602</v>
      </c>
      <c r="AN539" s="26">
        <f t="shared" si="373"/>
        <v>-21.083732483486983</v>
      </c>
      <c r="AO539" s="26">
        <f t="shared" si="374"/>
        <v>-84.935907832019495</v>
      </c>
      <c r="AP539" s="26">
        <f t="shared" si="380"/>
        <v>-68.114910162492365</v>
      </c>
      <c r="AQ539" s="26">
        <f t="shared" si="381"/>
        <v>-174.53062392391422</v>
      </c>
      <c r="AR539" s="25">
        <f t="shared" si="375"/>
        <v>18.562359853877492</v>
      </c>
      <c r="AS539" s="25">
        <f t="shared" si="376"/>
        <v>-26.946600306339011</v>
      </c>
      <c r="AT539" s="56">
        <f t="shared" si="382"/>
        <v>-75.121445786022235</v>
      </c>
      <c r="AU539" s="57">
        <f t="shared" si="361"/>
        <v>-281.82474461842054</v>
      </c>
      <c r="AV539" s="26">
        <f t="shared" si="362"/>
        <v>2.1760832326185304E-3</v>
      </c>
      <c r="AW539" s="26">
        <f t="shared" si="363"/>
        <v>1.2824785021437073</v>
      </c>
      <c r="AX539" s="27">
        <f t="shared" si="364"/>
        <v>-2.1760832326187069E-3</v>
      </c>
      <c r="AY539" s="26">
        <f t="shared" si="365"/>
        <v>-1.2824785021437073</v>
      </c>
      <c r="AZ539" s="28">
        <f t="shared" si="366"/>
        <v>-1.7650811368064012E-16</v>
      </c>
      <c r="BA539" s="29">
        <f t="shared" si="367"/>
        <v>0</v>
      </c>
      <c r="BB539" s="5">
        <f t="shared" si="383"/>
        <v>-127.67706191139835</v>
      </c>
      <c r="BC539" s="5">
        <f t="shared" si="384"/>
        <v>-460.80736926908941</v>
      </c>
      <c r="BD539" s="5">
        <f t="shared" si="368"/>
        <v>-280.80736926908941</v>
      </c>
      <c r="BE539" s="31"/>
      <c r="BF539" s="40">
        <f t="shared" si="369"/>
        <v>-128</v>
      </c>
      <c r="BG539" s="40">
        <f t="shared" si="370"/>
        <v>-461</v>
      </c>
      <c r="BH539" s="40">
        <f t="shared" si="371"/>
        <v>-281</v>
      </c>
      <c r="BL539" s="26">
        <f t="shared" si="377"/>
        <v>-15.139859443060026</v>
      </c>
      <c r="BM539" s="26">
        <f t="shared" si="378"/>
        <v>-79.922069283350552</v>
      </c>
      <c r="BO539" s="238" t="str">
        <f t="shared" si="385"/>
        <v>22387211.385687i</v>
      </c>
      <c r="BP539" s="238" t="str">
        <f t="shared" si="386"/>
        <v>-0.00212047307466084-0.0132971676865827i</v>
      </c>
      <c r="BQ539" s="238">
        <f t="shared" si="387"/>
        <v>-37.415756682316086</v>
      </c>
      <c r="BR539" s="238">
        <f t="shared" si="388"/>
        <v>-99.060555367318329</v>
      </c>
    </row>
    <row r="540" spans="22:70" x14ac:dyDescent="0.3">
      <c r="V540" s="24">
        <v>6.3600000000000696</v>
      </c>
      <c r="W540" s="30">
        <f t="shared" si="346"/>
        <v>22908676.527681425</v>
      </c>
      <c r="X540" s="25">
        <f t="shared" si="379"/>
        <v>31.048525809863797</v>
      </c>
      <c r="Y540" s="26">
        <f t="shared" si="347"/>
        <v>-87.933056918855925</v>
      </c>
      <c r="Z540" s="26">
        <f t="shared" si="348"/>
        <v>-89.997701366209867</v>
      </c>
      <c r="AA540" s="26">
        <f t="shared" si="349"/>
        <v>39.634569009318334</v>
      </c>
      <c r="AB540" s="26">
        <f t="shared" si="350"/>
        <v>-89.402411741365782</v>
      </c>
      <c r="AC540" s="26">
        <f t="shared" si="351"/>
        <v>10.424883671980865</v>
      </c>
      <c r="AD540" s="26">
        <f t="shared" si="352"/>
        <v>72.474439150407861</v>
      </c>
      <c r="AE540" s="26">
        <f t="shared" si="353"/>
        <v>-6.8250784276929295</v>
      </c>
      <c r="AF540" s="26">
        <f t="shared" si="354"/>
        <v>-106.92567395716777</v>
      </c>
      <c r="AG540" s="26">
        <f t="shared" si="372"/>
        <v>63.934760580666506</v>
      </c>
      <c r="AH540" s="26">
        <f t="shared" si="355"/>
        <v>-157.18631868901423</v>
      </c>
      <c r="AI540" s="26">
        <f t="shared" si="356"/>
        <v>-89.999999207851332</v>
      </c>
      <c r="AJ540" s="26">
        <f t="shared" si="357"/>
        <v>89.184197285683723</v>
      </c>
      <c r="AK540" s="26">
        <f t="shared" si="358"/>
        <v>89.998009726464744</v>
      </c>
      <c r="AL540" s="27">
        <f t="shared" si="359"/>
        <v>-43.16380697817533</v>
      </c>
      <c r="AM540" s="26">
        <f t="shared" si="360"/>
        <v>-89.601951696757965</v>
      </c>
      <c r="AN540" s="26">
        <f t="shared" si="373"/>
        <v>-21.282209233148343</v>
      </c>
      <c r="AO540" s="26">
        <f t="shared" si="374"/>
        <v>-85.050601434210549</v>
      </c>
      <c r="AP540" s="26">
        <f t="shared" si="380"/>
        <v>-68.513377033987666</v>
      </c>
      <c r="AQ540" s="26">
        <f t="shared" si="381"/>
        <v>-174.6545426123551</v>
      </c>
      <c r="AR540" s="25">
        <f t="shared" si="375"/>
        <v>18.562359853877492</v>
      </c>
      <c r="AS540" s="25">
        <f t="shared" si="376"/>
        <v>-26.946600306339011</v>
      </c>
      <c r="AT540" s="56">
        <f t="shared" si="382"/>
        <v>-75.338455461680596</v>
      </c>
      <c r="AU540" s="57">
        <f t="shared" si="361"/>
        <v>-281.58021656952286</v>
      </c>
      <c r="AV540" s="26">
        <f t="shared" si="362"/>
        <v>2.2786119764855138E-3</v>
      </c>
      <c r="AW540" s="26">
        <f t="shared" si="363"/>
        <v>1.3123409359486449</v>
      </c>
      <c r="AX540" s="27">
        <f t="shared" si="364"/>
        <v>-2.2786119764855763E-3</v>
      </c>
      <c r="AY540" s="26">
        <f t="shared" si="365"/>
        <v>-1.3123409359486449</v>
      </c>
      <c r="AZ540" s="28">
        <f t="shared" si="366"/>
        <v>-6.2450045135165055E-17</v>
      </c>
      <c r="BA540" s="29">
        <f t="shared" si="367"/>
        <v>0</v>
      </c>
      <c r="BB540" s="5">
        <f t="shared" si="383"/>
        <v>-128.29402369327875</v>
      </c>
      <c r="BC540" s="5">
        <f t="shared" si="384"/>
        <v>-461.03016607952253</v>
      </c>
      <c r="BD540" s="5">
        <f t="shared" si="368"/>
        <v>-281.03016607952253</v>
      </c>
      <c r="BE540" s="41"/>
      <c r="BF540" s="40">
        <f t="shared" si="369"/>
        <v>-128</v>
      </c>
      <c r="BG540" s="40">
        <f t="shared" si="370"/>
        <v>-461</v>
      </c>
      <c r="BH540" s="40">
        <f t="shared" si="371"/>
        <v>-281</v>
      </c>
      <c r="BL540" s="26">
        <f t="shared" si="377"/>
        <v>-15.333870063147865</v>
      </c>
      <c r="BM540" s="26">
        <f t="shared" si="378"/>
        <v>-80.146924213512946</v>
      </c>
      <c r="BO540" s="238" t="str">
        <f t="shared" si="385"/>
        <v>22908676.5276814i</v>
      </c>
      <c r="BP540" s="238" t="str">
        <f t="shared" si="386"/>
        <v>-0.00212572327236254-0.0129767218828753i</v>
      </c>
      <c r="BQ540" s="238">
        <f t="shared" si="387"/>
        <v>-37.621698168450287</v>
      </c>
      <c r="BR540" s="238">
        <f t="shared" si="388"/>
        <v>-99.303025296486723</v>
      </c>
    </row>
    <row r="541" spans="22:70" x14ac:dyDescent="0.3">
      <c r="V541" s="24">
        <v>6.3700000000000703</v>
      </c>
      <c r="W541" s="32">
        <f t="shared" si="346"/>
        <v>23442288.15320304</v>
      </c>
      <c r="X541" s="25">
        <f t="shared" si="379"/>
        <v>31.048525809863797</v>
      </c>
      <c r="Y541" s="26">
        <f t="shared" si="347"/>
        <v>-88.133056918541328</v>
      </c>
      <c r="Z541" s="26">
        <f t="shared" si="348"/>
        <v>-89.997753689502886</v>
      </c>
      <c r="AA541" s="26">
        <f t="shared" si="349"/>
        <v>39.834547746906132</v>
      </c>
      <c r="AB541" s="26">
        <f t="shared" si="350"/>
        <v>-89.416013557806806</v>
      </c>
      <c r="AC541" s="26">
        <f t="shared" si="351"/>
        <v>10.607122658158962</v>
      </c>
      <c r="AD541" s="26">
        <f t="shared" si="352"/>
        <v>72.849717278001094</v>
      </c>
      <c r="AE541" s="26">
        <f t="shared" si="353"/>
        <v>-6.6428607036124365</v>
      </c>
      <c r="AF541" s="26">
        <f t="shared" si="354"/>
        <v>-106.5640499693086</v>
      </c>
      <c r="AG541" s="26">
        <f t="shared" si="372"/>
        <v>63.934760580666506</v>
      </c>
      <c r="AH541" s="26">
        <f t="shared" si="355"/>
        <v>-157.38631868901425</v>
      </c>
      <c r="AI541" s="26">
        <f t="shared" si="356"/>
        <v>-89.999999225882831</v>
      </c>
      <c r="AJ541" s="26">
        <f t="shared" si="357"/>
        <v>89.384197285447883</v>
      </c>
      <c r="AK541" s="26">
        <f t="shared" si="358"/>
        <v>89.99805503062143</v>
      </c>
      <c r="AL541" s="27">
        <f t="shared" si="359"/>
        <v>-43.363797544343193</v>
      </c>
      <c r="AM541" s="26">
        <f t="shared" si="360"/>
        <v>-89.611012100676106</v>
      </c>
      <c r="AN541" s="26">
        <f t="shared" si="373"/>
        <v>-21.480754041459509</v>
      </c>
      <c r="AO541" s="26">
        <f t="shared" si="374"/>
        <v>-85.162722728409321</v>
      </c>
      <c r="AP541" s="26">
        <f t="shared" si="380"/>
        <v>-68.911912408702563</v>
      </c>
      <c r="AQ541" s="26">
        <f t="shared" si="381"/>
        <v>-174.77567902434683</v>
      </c>
      <c r="AR541" s="25">
        <f t="shared" si="375"/>
        <v>18.562359853877492</v>
      </c>
      <c r="AS541" s="25">
        <f t="shared" si="376"/>
        <v>-26.946600306339011</v>
      </c>
      <c r="AT541" s="56">
        <f t="shared" si="382"/>
        <v>-75.554773112315004</v>
      </c>
      <c r="AU541" s="57">
        <f t="shared" si="361"/>
        <v>-281.3397289936554</v>
      </c>
      <c r="AV541" s="26">
        <f t="shared" si="362"/>
        <v>2.385970156935108E-3</v>
      </c>
      <c r="AW541" s="26">
        <f t="shared" si="363"/>
        <v>1.3428982168599384</v>
      </c>
      <c r="AX541" s="27">
        <f t="shared" si="364"/>
        <v>-2.3859701569349328E-3</v>
      </c>
      <c r="AY541" s="26">
        <f t="shared" si="365"/>
        <v>-1.3428982168599384</v>
      </c>
      <c r="AZ541" s="28">
        <f t="shared" si="366"/>
        <v>1.7520707107365752E-16</v>
      </c>
      <c r="BA541" s="29">
        <f t="shared" si="367"/>
        <v>0</v>
      </c>
      <c r="BB541" s="5">
        <f t="shared" si="383"/>
        <v>-128.91082986558467</v>
      </c>
      <c r="BC541" s="5">
        <f t="shared" si="384"/>
        <v>-461.25668541136065</v>
      </c>
      <c r="BD541" s="5">
        <f t="shared" si="368"/>
        <v>-281.25668541136065</v>
      </c>
      <c r="BE541" s="31"/>
      <c r="BF541" s="40">
        <f t="shared" si="369"/>
        <v>-129</v>
      </c>
      <c r="BG541" s="40">
        <f t="shared" si="370"/>
        <v>-461</v>
      </c>
      <c r="BH541" s="40">
        <f t="shared" si="371"/>
        <v>-281</v>
      </c>
      <c r="BL541" s="26">
        <f t="shared" si="377"/>
        <v>-15.528142528694275</v>
      </c>
      <c r="BM541" s="26">
        <f t="shared" si="378"/>
        <v>-80.366957412445672</v>
      </c>
      <c r="BO541" s="238" t="str">
        <f t="shared" si="385"/>
        <v>23442288.153203i</v>
      </c>
      <c r="BP541" s="238" t="str">
        <f t="shared" si="386"/>
        <v>-0.00213045418283649-0.0126631978199885i</v>
      </c>
      <c r="BQ541" s="238">
        <f t="shared" si="387"/>
        <v>-37.827914224575387</v>
      </c>
      <c r="BR541" s="238">
        <f t="shared" si="388"/>
        <v>-99.549999005259565</v>
      </c>
    </row>
    <row r="542" spans="22:70" x14ac:dyDescent="0.3">
      <c r="V542" s="24">
        <v>6.3800000000000701</v>
      </c>
      <c r="W542" s="32">
        <f t="shared" si="346"/>
        <v>23988329.190198813</v>
      </c>
      <c r="X542" s="25">
        <f t="shared" si="379"/>
        <v>31.048525809863797</v>
      </c>
      <c r="Y542" s="26">
        <f t="shared" si="347"/>
        <v>-88.333056918240885</v>
      </c>
      <c r="Z542" s="26">
        <f t="shared" si="348"/>
        <v>-89.997804821772348</v>
      </c>
      <c r="AA542" s="26">
        <f t="shared" si="349"/>
        <v>40.034527441362933</v>
      </c>
      <c r="AB542" s="26">
        <f t="shared" si="350"/>
        <v>-89.42930582271245</v>
      </c>
      <c r="AC542" s="26">
        <f t="shared" si="351"/>
        <v>10.790092945783885</v>
      </c>
      <c r="AD542" s="26">
        <f t="shared" si="352"/>
        <v>73.21792481454483</v>
      </c>
      <c r="AE542" s="26">
        <f t="shared" si="353"/>
        <v>-6.4599107212302709</v>
      </c>
      <c r="AF542" s="26">
        <f t="shared" si="354"/>
        <v>-106.20918582993997</v>
      </c>
      <c r="AG542" s="26">
        <f t="shared" si="372"/>
        <v>63.934760580666506</v>
      </c>
      <c r="AH542" s="26">
        <f t="shared" si="355"/>
        <v>-157.58631868901426</v>
      </c>
      <c r="AI542" s="26">
        <f t="shared" si="356"/>
        <v>-89.999999243503893</v>
      </c>
      <c r="AJ542" s="26">
        <f t="shared" si="357"/>
        <v>89.584197285222643</v>
      </c>
      <c r="AK542" s="26">
        <f t="shared" si="358"/>
        <v>89.998099303529614</v>
      </c>
      <c r="AL542" s="27">
        <f t="shared" si="359"/>
        <v>-43.563788535084285</v>
      </c>
      <c r="AM542" s="26">
        <f t="shared" si="360"/>
        <v>-89.619866283420592</v>
      </c>
      <c r="AN542" s="26">
        <f t="shared" si="373"/>
        <v>-21.679363888869958</v>
      </c>
      <c r="AO542" s="26">
        <f t="shared" si="374"/>
        <v>-85.272327726042676</v>
      </c>
      <c r="AP542" s="26">
        <f t="shared" si="380"/>
        <v>-69.310513247079356</v>
      </c>
      <c r="AQ542" s="26">
        <f t="shared" si="381"/>
        <v>-174.89409394943755</v>
      </c>
      <c r="AR542" s="25">
        <f t="shared" si="375"/>
        <v>18.562359853877492</v>
      </c>
      <c r="AS542" s="25">
        <f t="shared" si="376"/>
        <v>-26.946600306339011</v>
      </c>
      <c r="AT542" s="56">
        <f t="shared" si="382"/>
        <v>-75.770423968309629</v>
      </c>
      <c r="AU542" s="57">
        <f t="shared" si="361"/>
        <v>-281.10327977937754</v>
      </c>
      <c r="AV542" s="26">
        <f t="shared" si="362"/>
        <v>2.498385128154975E-3</v>
      </c>
      <c r="AW542" s="26">
        <f t="shared" si="363"/>
        <v>1.3741664771798887</v>
      </c>
      <c r="AX542" s="27">
        <f t="shared" si="364"/>
        <v>-2.4983851281553619E-3</v>
      </c>
      <c r="AY542" s="26">
        <f t="shared" si="365"/>
        <v>-1.3741664771798887</v>
      </c>
      <c r="AZ542" s="28">
        <f t="shared" si="366"/>
        <v>-3.8684333514282798E-16</v>
      </c>
      <c r="BA542" s="29">
        <f t="shared" si="367"/>
        <v>0</v>
      </c>
      <c r="BB542" s="5">
        <f t="shared" si="383"/>
        <v>-129.52750650131776</v>
      </c>
      <c r="BC542" s="5">
        <f t="shared" si="384"/>
        <v>-461.48711728643542</v>
      </c>
      <c r="BD542" s="5">
        <f t="shared" si="368"/>
        <v>-281.48711728643542</v>
      </c>
      <c r="BE542" s="31"/>
      <c r="BF542" s="40">
        <f t="shared" si="369"/>
        <v>-130</v>
      </c>
      <c r="BG542" s="40">
        <f t="shared" si="370"/>
        <v>-461</v>
      </c>
      <c r="BH542" s="40">
        <f t="shared" si="371"/>
        <v>-281</v>
      </c>
      <c r="BL542" s="26">
        <f t="shared" si="377"/>
        <v>-15.722665715470274</v>
      </c>
      <c r="BM542" s="26">
        <f t="shared" si="378"/>
        <v>-80.582259571385677</v>
      </c>
      <c r="BO542" s="238" t="str">
        <f t="shared" si="385"/>
        <v>23988329.1901988i</v>
      </c>
      <c r="BP542" s="238" t="str">
        <f t="shared" si="386"/>
        <v>-0.00213467710130435-0.0123564333805565i</v>
      </c>
      <c r="BQ542" s="238">
        <f t="shared" si="387"/>
        <v>-38.034416817537874</v>
      </c>
      <c r="BR542" s="238">
        <f t="shared" si="388"/>
        <v>-99.801577935672171</v>
      </c>
    </row>
    <row r="543" spans="22:70" x14ac:dyDescent="0.3">
      <c r="V543" s="24">
        <v>6.3900000000000698</v>
      </c>
      <c r="W543" s="30">
        <f t="shared" si="346"/>
        <v>24547089.156854298</v>
      </c>
      <c r="X543" s="25">
        <f t="shared" si="379"/>
        <v>31.048525809863797</v>
      </c>
      <c r="Y543" s="26">
        <f t="shared" si="347"/>
        <v>-88.533056917953971</v>
      </c>
      <c r="Z543" s="26">
        <f t="shared" si="348"/>
        <v>-89.997854790129253</v>
      </c>
      <c r="AA543" s="26">
        <f t="shared" si="349"/>
        <v>40.234508049631089</v>
      </c>
      <c r="AB543" s="26">
        <f t="shared" si="350"/>
        <v>-89.442295578090963</v>
      </c>
      <c r="AC543" s="26">
        <f t="shared" si="351"/>
        <v>10.973767121707805</v>
      </c>
      <c r="AD543" s="26">
        <f t="shared" si="352"/>
        <v>73.57913529082002</v>
      </c>
      <c r="AE543" s="26">
        <f t="shared" si="353"/>
        <v>-6.27625593675128</v>
      </c>
      <c r="AF543" s="26">
        <f t="shared" si="354"/>
        <v>-105.86101507740018</v>
      </c>
      <c r="AG543" s="26">
        <f t="shared" si="372"/>
        <v>63.934760580666506</v>
      </c>
      <c r="AH543" s="26">
        <f t="shared" si="355"/>
        <v>-157.78631868901425</v>
      </c>
      <c r="AI543" s="26">
        <f t="shared" si="356"/>
        <v>-89.999999260723854</v>
      </c>
      <c r="AJ543" s="26">
        <f t="shared" si="357"/>
        <v>89.784197285007536</v>
      </c>
      <c r="AK543" s="26">
        <f t="shared" si="358"/>
        <v>89.998142568663368</v>
      </c>
      <c r="AL543" s="27">
        <f t="shared" si="359"/>
        <v>-43.763779931291388</v>
      </c>
      <c r="AM543" s="26">
        <f t="shared" si="360"/>
        <v>-89.628518937903735</v>
      </c>
      <c r="AN543" s="26">
        <f t="shared" si="373"/>
        <v>-21.878035887934747</v>
      </c>
      <c r="AO543" s="26">
        <f t="shared" si="374"/>
        <v>-85.379471330597141</v>
      </c>
      <c r="AP543" s="26">
        <f t="shared" si="380"/>
        <v>-69.709176642566348</v>
      </c>
      <c r="AQ543" s="26">
        <f t="shared" si="381"/>
        <v>-175.00984696056136</v>
      </c>
      <c r="AR543" s="25">
        <f t="shared" si="375"/>
        <v>18.562359853877492</v>
      </c>
      <c r="AS543" s="25">
        <f t="shared" si="376"/>
        <v>-26.946600306339011</v>
      </c>
      <c r="AT543" s="56">
        <f t="shared" si="382"/>
        <v>-75.985432579317632</v>
      </c>
      <c r="AU543" s="57">
        <f t="shared" si="361"/>
        <v>-280.87086203796156</v>
      </c>
      <c r="AV543" s="26">
        <f t="shared" si="362"/>
        <v>2.6160949350907785E-3</v>
      </c>
      <c r="AW543" s="26">
        <f t="shared" si="363"/>
        <v>1.4061622212113811</v>
      </c>
      <c r="AX543" s="27">
        <f t="shared" si="364"/>
        <v>-2.6160949350908743E-3</v>
      </c>
      <c r="AY543" s="26">
        <f t="shared" si="365"/>
        <v>-1.4061622212113811</v>
      </c>
      <c r="AZ543" s="28">
        <f t="shared" si="366"/>
        <v>-9.5843472047718592E-17</v>
      </c>
      <c r="BA543" s="29">
        <f t="shared" si="367"/>
        <v>0</v>
      </c>
      <c r="BB543" s="5">
        <f t="shared" si="383"/>
        <v>-130.1440799330872</v>
      </c>
      <c r="BC543" s="5">
        <f t="shared" si="384"/>
        <v>-461.72164655297888</v>
      </c>
      <c r="BD543" s="5">
        <f t="shared" si="368"/>
        <v>-281.72164655297888</v>
      </c>
      <c r="BE543" s="41"/>
      <c r="BF543" s="40">
        <f t="shared" si="369"/>
        <v>-130</v>
      </c>
      <c r="BG543" s="40">
        <f t="shared" si="370"/>
        <v>-462</v>
      </c>
      <c r="BH543" s="40">
        <f t="shared" si="371"/>
        <v>-282</v>
      </c>
      <c r="BL543" s="26">
        <f t="shared" si="377"/>
        <v>-15.917428944118617</v>
      </c>
      <c r="BM543" s="26">
        <f t="shared" si="378"/>
        <v>-80.792920512660302</v>
      </c>
      <c r="BO543" s="238" t="str">
        <f t="shared" si="385"/>
        <v>24547089.1568543i</v>
      </c>
      <c r="BP543" s="238" t="str">
        <f t="shared" si="386"/>
        <v>-0.00213840236212061-0.0120562702048616i</v>
      </c>
      <c r="BQ543" s="238">
        <f t="shared" si="387"/>
        <v>-38.241218409650955</v>
      </c>
      <c r="BR543" s="238">
        <f t="shared" si="388"/>
        <v>-100.05786400235699</v>
      </c>
    </row>
    <row r="544" spans="22:70" x14ac:dyDescent="0.3">
      <c r="V544" s="24">
        <v>6.4000000000000696</v>
      </c>
      <c r="W544" s="32">
        <f t="shared" si="346"/>
        <v>25118864.315099843</v>
      </c>
      <c r="X544" s="25">
        <f t="shared" si="379"/>
        <v>31.048525809863797</v>
      </c>
      <c r="Y544" s="26">
        <f t="shared" si="347"/>
        <v>-88.733056917679946</v>
      </c>
      <c r="Z544" s="26">
        <f t="shared" si="348"/>
        <v>-89.997903621067508</v>
      </c>
      <c r="AA544" s="26">
        <f t="shared" si="349"/>
        <v>40.434489530590113</v>
      </c>
      <c r="AB544" s="26">
        <f t="shared" si="350"/>
        <v>-89.454989705938232</v>
      </c>
      <c r="AC544" s="26">
        <f t="shared" si="351"/>
        <v>11.158118580734804</v>
      </c>
      <c r="AD544" s="26">
        <f t="shared" si="352"/>
        <v>73.933425333652849</v>
      </c>
      <c r="AE544" s="26">
        <f t="shared" si="353"/>
        <v>-6.0919229964912311</v>
      </c>
      <c r="AF544" s="26">
        <f t="shared" si="354"/>
        <v>-105.51946799335289</v>
      </c>
      <c r="AG544" s="26">
        <f t="shared" si="372"/>
        <v>63.934760580666506</v>
      </c>
      <c r="AH544" s="26">
        <f t="shared" si="355"/>
        <v>-157.98631868901421</v>
      </c>
      <c r="AI544" s="26">
        <f t="shared" si="356"/>
        <v>-89.999999277551822</v>
      </c>
      <c r="AJ544" s="26">
        <f t="shared" si="357"/>
        <v>89.984197284802093</v>
      </c>
      <c r="AK544" s="26">
        <f t="shared" si="358"/>
        <v>89.998184848962438</v>
      </c>
      <c r="AL544" s="27">
        <f t="shared" si="359"/>
        <v>-43.963771714717026</v>
      </c>
      <c r="AM544" s="26">
        <f t="shared" si="360"/>
        <v>-89.636974650297887</v>
      </c>
      <c r="AN544" s="26">
        <f t="shared" si="373"/>
        <v>-22.07676727769779</v>
      </c>
      <c r="AO544" s="26">
        <f t="shared" si="374"/>
        <v>-85.484207351968948</v>
      </c>
      <c r="AP544" s="26">
        <f t="shared" si="380"/>
        <v>-70.107899815960423</v>
      </c>
      <c r="AQ544" s="26">
        <f t="shared" si="381"/>
        <v>-175.12299643085623</v>
      </c>
      <c r="AR544" s="25">
        <f t="shared" si="375"/>
        <v>18.562359853877492</v>
      </c>
      <c r="AS544" s="25">
        <f t="shared" si="376"/>
        <v>-26.946600306339011</v>
      </c>
      <c r="AT544" s="56">
        <f t="shared" si="382"/>
        <v>-76.199822812451657</v>
      </c>
      <c r="AU544" s="57">
        <f t="shared" si="361"/>
        <v>-280.64246442420915</v>
      </c>
      <c r="AV544" s="26">
        <f t="shared" si="362"/>
        <v>2.7393488149663053E-3</v>
      </c>
      <c r="AW544" s="26">
        <f t="shared" si="363"/>
        <v>1.4389023336539084</v>
      </c>
      <c r="AX544" s="27">
        <f t="shared" si="364"/>
        <v>-2.7393488149666185E-3</v>
      </c>
      <c r="AY544" s="26">
        <f t="shared" si="365"/>
        <v>-1.4389023336539084</v>
      </c>
      <c r="AZ544" s="28">
        <f t="shared" si="366"/>
        <v>-3.1311758741381368E-16</v>
      </c>
      <c r="BA544" s="29">
        <f t="shared" si="367"/>
        <v>0</v>
      </c>
      <c r="BB544" s="5">
        <f t="shared" si="383"/>
        <v>-130.76057675223524</v>
      </c>
      <c r="BC544" s="5">
        <f t="shared" si="384"/>
        <v>-461.960453083586</v>
      </c>
      <c r="BD544" s="5">
        <f t="shared" si="368"/>
        <v>-281.960453083586</v>
      </c>
      <c r="BE544" s="31"/>
      <c r="BF544" s="40">
        <f t="shared" si="369"/>
        <v>-131</v>
      </c>
      <c r="BG544" s="40">
        <f t="shared" si="370"/>
        <v>-462</v>
      </c>
      <c r="BH544" s="40">
        <f t="shared" si="371"/>
        <v>-282</v>
      </c>
      <c r="BL544" s="26">
        <f t="shared" si="377"/>
        <v>-16.112421964749675</v>
      </c>
      <c r="BM544" s="26">
        <f t="shared" si="378"/>
        <v>-80.999029137682825</v>
      </c>
      <c r="BO544" s="238" t="str">
        <f t="shared" si="385"/>
        <v>25118864.3150998i</v>
      </c>
      <c r="BP544" s="238" t="str">
        <f t="shared" si="386"/>
        <v>-0.00214163937050853-0.0117625536224302i</v>
      </c>
      <c r="BQ544" s="238">
        <f t="shared" si="387"/>
        <v>-38.448331975033902</v>
      </c>
      <c r="BR544" s="238">
        <f t="shared" si="388"/>
        <v>-100.318959521694</v>
      </c>
    </row>
    <row r="545" spans="22:70" x14ac:dyDescent="0.3">
      <c r="V545" s="24">
        <v>6.4100000000000703</v>
      </c>
      <c r="W545" s="32">
        <f t="shared" si="346"/>
        <v>25703957.827692818</v>
      </c>
      <c r="X545" s="25">
        <f t="shared" si="379"/>
        <v>31.048525809863797</v>
      </c>
      <c r="Y545" s="26">
        <f t="shared" si="347"/>
        <v>-88.933056917418284</v>
      </c>
      <c r="Z545" s="26">
        <f t="shared" si="348"/>
        <v>-89.997951340477897</v>
      </c>
      <c r="AA545" s="26">
        <f t="shared" si="349"/>
        <v>40.634471844969582</v>
      </c>
      <c r="AB545" s="26">
        <f t="shared" si="350"/>
        <v>-89.467394931861151</v>
      </c>
      <c r="AC545" s="26">
        <f t="shared" si="351"/>
        <v>11.343121519989241</v>
      </c>
      <c r="AD545" s="26">
        <f t="shared" si="352"/>
        <v>74.280874377670372</v>
      </c>
      <c r="AE545" s="26">
        <f t="shared" si="353"/>
        <v>-5.9069377425956642</v>
      </c>
      <c r="AF545" s="26">
        <f t="shared" si="354"/>
        <v>-105.18447189466868</v>
      </c>
      <c r="AG545" s="26">
        <f t="shared" si="372"/>
        <v>63.934760580666506</v>
      </c>
      <c r="AH545" s="26">
        <f t="shared" si="355"/>
        <v>-158.18631868901426</v>
      </c>
      <c r="AI545" s="26">
        <f t="shared" si="356"/>
        <v>-89.999999293996751</v>
      </c>
      <c r="AJ545" s="26">
        <f t="shared" si="357"/>
        <v>90.184197284605929</v>
      </c>
      <c r="AK545" s="26">
        <f t="shared" si="358"/>
        <v>89.998226166844432</v>
      </c>
      <c r="AL545" s="27">
        <f t="shared" si="359"/>
        <v>-44.163763867934946</v>
      </c>
      <c r="AM545" s="26">
        <f t="shared" si="360"/>
        <v>-89.645237902459527</v>
      </c>
      <c r="AN545" s="26">
        <f t="shared" si="373"/>
        <v>-22.275555418299717</v>
      </c>
      <c r="AO545" s="26">
        <f t="shared" si="374"/>
        <v>-85.586588521183074</v>
      </c>
      <c r="AP545" s="26">
        <f t="shared" si="380"/>
        <v>-70.506680109976486</v>
      </c>
      <c r="AQ545" s="26">
        <f t="shared" si="381"/>
        <v>-175.23359955079491</v>
      </c>
      <c r="AR545" s="25">
        <f t="shared" si="375"/>
        <v>18.562359853877492</v>
      </c>
      <c r="AS545" s="25">
        <f t="shared" si="376"/>
        <v>-26.946600306339011</v>
      </c>
      <c r="AT545" s="56">
        <f t="shared" si="382"/>
        <v>-76.413617852572145</v>
      </c>
      <c r="AU545" s="57">
        <f t="shared" si="361"/>
        <v>-280.41807144546357</v>
      </c>
      <c r="AV545" s="26">
        <f t="shared" si="362"/>
        <v>2.8684077222070237E-3</v>
      </c>
      <c r="AW545" s="26">
        <f t="shared" si="363"/>
        <v>1.4724040881760154</v>
      </c>
      <c r="AX545" s="27">
        <f t="shared" si="364"/>
        <v>-2.8684077222065948E-3</v>
      </c>
      <c r="AY545" s="26">
        <f t="shared" si="365"/>
        <v>-1.4724040881760154</v>
      </c>
      <c r="AZ545" s="28">
        <f t="shared" si="366"/>
        <v>4.2891037943526555E-16</v>
      </c>
      <c r="BA545" s="29">
        <f t="shared" si="367"/>
        <v>0</v>
      </c>
      <c r="BB545" s="5">
        <f t="shared" si="383"/>
        <v>-131.37702381059785</v>
      </c>
      <c r="BC545" s="5">
        <f t="shared" si="384"/>
        <v>-462.20371195962252</v>
      </c>
      <c r="BD545" s="5">
        <f t="shared" si="368"/>
        <v>-282.20371195962252</v>
      </c>
      <c r="BE545" s="31"/>
      <c r="BF545" s="40">
        <f t="shared" si="369"/>
        <v>-131</v>
      </c>
      <c r="BG545" s="40">
        <f t="shared" si="370"/>
        <v>-462</v>
      </c>
      <c r="BH545" s="40">
        <f t="shared" si="371"/>
        <v>-282</v>
      </c>
      <c r="BL545" s="26">
        <f t="shared" si="377"/>
        <v>-16.307634941860297</v>
      </c>
      <c r="BM545" s="26">
        <f t="shared" si="378"/>
        <v>-81.200673380104803</v>
      </c>
      <c r="BO545" s="238" t="str">
        <f t="shared" si="385"/>
        <v>25703957.8276928i</v>
      </c>
      <c r="BP545" s="238" t="str">
        <f t="shared" si="386"/>
        <v>-0.00214439663314102-0.0114751325859492i</v>
      </c>
      <c r="BQ545" s="238">
        <f t="shared" si="387"/>
        <v>-38.655771016165417</v>
      </c>
      <c r="BR545" s="238">
        <f t="shared" si="388"/>
        <v>-100.58496713405418</v>
      </c>
    </row>
    <row r="546" spans="22:70" x14ac:dyDescent="0.3">
      <c r="V546" s="24">
        <v>6.4200000000000701</v>
      </c>
      <c r="W546" s="30">
        <f t="shared" si="346"/>
        <v>26302679.918958094</v>
      </c>
      <c r="X546" s="25">
        <f t="shared" si="379"/>
        <v>31.048525809863797</v>
      </c>
      <c r="Y546" s="26">
        <f t="shared" si="347"/>
        <v>-89.133056917168375</v>
      </c>
      <c r="Z546" s="26">
        <f t="shared" si="348"/>
        <v>-89.997997973661896</v>
      </c>
      <c r="AA546" s="26">
        <f t="shared" si="349"/>
        <v>40.834454955265855</v>
      </c>
      <c r="AB546" s="26">
        <f t="shared" si="350"/>
        <v>-89.479517828619805</v>
      </c>
      <c r="AC546" s="26">
        <f t="shared" si="351"/>
        <v>11.528750931585236</v>
      </c>
      <c r="AD546" s="26">
        <f t="shared" si="352"/>
        <v>74.62156438922689</v>
      </c>
      <c r="AE546" s="26">
        <f t="shared" si="353"/>
        <v>-5.7213252204534868</v>
      </c>
      <c r="AF546" s="26">
        <f t="shared" si="354"/>
        <v>-104.8559514130548</v>
      </c>
      <c r="AG546" s="26">
        <f t="shared" si="372"/>
        <v>63.934760580666506</v>
      </c>
      <c r="AH546" s="26">
        <f t="shared" si="355"/>
        <v>-158.38631868901425</v>
      </c>
      <c r="AI546" s="26">
        <f t="shared" si="356"/>
        <v>-89.999999310067352</v>
      </c>
      <c r="AJ546" s="26">
        <f t="shared" si="357"/>
        <v>90.38419728441859</v>
      </c>
      <c r="AK546" s="26">
        <f t="shared" si="358"/>
        <v>89.998266544216577</v>
      </c>
      <c r="AL546" s="27">
        <f t="shared" si="359"/>
        <v>-44.363756374302994</v>
      </c>
      <c r="AM546" s="26">
        <f t="shared" si="360"/>
        <v>-89.653313074298566</v>
      </c>
      <c r="AN546" s="26">
        <f t="shared" si="373"/>
        <v>-22.474397785802346</v>
      </c>
      <c r="AO546" s="26">
        <f t="shared" si="374"/>
        <v>-85.686666505429514</v>
      </c>
      <c r="AP546" s="26">
        <f t="shared" si="380"/>
        <v>-70.905514984034482</v>
      </c>
      <c r="AQ546" s="26">
        <f t="shared" si="381"/>
        <v>-175.34171234557886</v>
      </c>
      <c r="AR546" s="25">
        <f t="shared" si="375"/>
        <v>18.562359853877492</v>
      </c>
      <c r="AS546" s="25">
        <f t="shared" si="376"/>
        <v>-26.946600306339011</v>
      </c>
      <c r="AT546" s="56">
        <f t="shared" si="382"/>
        <v>-76.626840204487962</v>
      </c>
      <c r="AU546" s="57">
        <f t="shared" si="361"/>
        <v>-280.19766375863367</v>
      </c>
      <c r="AV546" s="26">
        <f t="shared" si="362"/>
        <v>3.003544877872349E-3</v>
      </c>
      <c r="AW546" s="26">
        <f t="shared" si="363"/>
        <v>1.5066851561668597</v>
      </c>
      <c r="AX546" s="27">
        <f t="shared" si="364"/>
        <v>-3.0035448778723711E-3</v>
      </c>
      <c r="AY546" s="26">
        <f t="shared" si="365"/>
        <v>-1.5066851561668597</v>
      </c>
      <c r="AZ546" s="28">
        <f t="shared" si="366"/>
        <v>-2.211772431870429E-17</v>
      </c>
      <c r="BA546" s="29">
        <f t="shared" si="367"/>
        <v>0</v>
      </c>
      <c r="BB546" s="5">
        <f t="shared" si="383"/>
        <v>-131.9934482246945</v>
      </c>
      <c r="BC546" s="5">
        <f t="shared" si="384"/>
        <v>-462.45159364123737</v>
      </c>
      <c r="BD546" s="5">
        <f t="shared" si="368"/>
        <v>-282.45159364123737</v>
      </c>
      <c r="BE546" s="41"/>
      <c r="BF546" s="40">
        <f t="shared" si="369"/>
        <v>-132</v>
      </c>
      <c r="BG546" s="40">
        <f t="shared" si="370"/>
        <v>-462</v>
      </c>
      <c r="BH546" s="40">
        <f t="shared" si="371"/>
        <v>-282</v>
      </c>
      <c r="BL546" s="26">
        <f t="shared" si="377"/>
        <v>-16.50305843958899</v>
      </c>
      <c r="BM546" s="26">
        <f t="shared" si="378"/>
        <v>-81.39794016382325</v>
      </c>
      <c r="BO546" s="238" t="str">
        <f t="shared" si="385"/>
        <v>26302679.9189581i</v>
      </c>
      <c r="BP546" s="238" t="str">
        <f t="shared" si="386"/>
        <v>-0.00214668178768711-0.0111938596074854i</v>
      </c>
      <c r="BQ546" s="238">
        <f t="shared" si="387"/>
        <v>-38.863549580617551</v>
      </c>
      <c r="BR546" s="238">
        <f t="shared" si="388"/>
        <v>-100.85598971878046</v>
      </c>
    </row>
    <row r="547" spans="22:70" x14ac:dyDescent="0.3">
      <c r="V547" s="24">
        <v>6.4300000000000699</v>
      </c>
      <c r="W547" s="32">
        <f t="shared" si="346"/>
        <v>26915348.039273527</v>
      </c>
      <c r="X547" s="25">
        <f t="shared" si="379"/>
        <v>31.048525809863797</v>
      </c>
      <c r="Y547" s="26">
        <f t="shared" si="347"/>
        <v>-89.333056916929721</v>
      </c>
      <c r="Z547" s="26">
        <f t="shared" si="348"/>
        <v>-89.998043545345041</v>
      </c>
      <c r="AA547" s="26">
        <f t="shared" si="349"/>
        <v>41.03443882566269</v>
      </c>
      <c r="AB547" s="26">
        <f t="shared" si="350"/>
        <v>-89.491364819590302</v>
      </c>
      <c r="AC547" s="26">
        <f t="shared" si="351"/>
        <v>11.714982593766434</v>
      </c>
      <c r="AD547" s="26">
        <f t="shared" si="352"/>
        <v>74.955579602563716</v>
      </c>
      <c r="AE547" s="26">
        <f t="shared" si="353"/>
        <v>-5.5351096876367993</v>
      </c>
      <c r="AF547" s="26">
        <f t="shared" si="354"/>
        <v>-104.53382876237163</v>
      </c>
      <c r="AG547" s="26">
        <f t="shared" si="372"/>
        <v>63.934760580666506</v>
      </c>
      <c r="AH547" s="26">
        <f t="shared" si="355"/>
        <v>-158.58631868901423</v>
      </c>
      <c r="AI547" s="26">
        <f t="shared" si="356"/>
        <v>-89.999999325772137</v>
      </c>
      <c r="AJ547" s="26">
        <f t="shared" si="357"/>
        <v>90.584197284239679</v>
      </c>
      <c r="AK547" s="26">
        <f t="shared" si="358"/>
        <v>89.998306002487524</v>
      </c>
      <c r="AL547" s="27">
        <f t="shared" si="359"/>
        <v>-44.563749217927963</v>
      </c>
      <c r="AM547" s="26">
        <f t="shared" si="360"/>
        <v>-89.661204446094033</v>
      </c>
      <c r="AN547" s="26">
        <f t="shared" si="373"/>
        <v>-22.673291967222635</v>
      </c>
      <c r="AO547" s="26">
        <f t="shared" si="374"/>
        <v>-85.784491923369117</v>
      </c>
      <c r="AP547" s="26">
        <f t="shared" si="380"/>
        <v>-71.304402009258652</v>
      </c>
      <c r="AQ547" s="26">
        <f t="shared" si="381"/>
        <v>-175.44738969274778</v>
      </c>
      <c r="AR547" s="25">
        <f t="shared" si="375"/>
        <v>18.562359853877492</v>
      </c>
      <c r="AS547" s="25">
        <f t="shared" si="376"/>
        <v>-26.946600306339011</v>
      </c>
      <c r="AT547" s="56">
        <f t="shared" si="382"/>
        <v>-76.839511696895457</v>
      </c>
      <c r="AU547" s="57">
        <f t="shared" si="361"/>
        <v>-279.9812184551194</v>
      </c>
      <c r="AV547" s="26">
        <f t="shared" si="362"/>
        <v>3.1450463446922074E-3</v>
      </c>
      <c r="AW547" s="26">
        <f t="shared" si="363"/>
        <v>1.5417636156696823</v>
      </c>
      <c r="AX547" s="27">
        <f t="shared" si="364"/>
        <v>-3.145046344692056E-3</v>
      </c>
      <c r="AY547" s="26">
        <f t="shared" si="365"/>
        <v>-1.5417636156696823</v>
      </c>
      <c r="AZ547" s="28">
        <f t="shared" si="366"/>
        <v>1.5135462327897642E-16</v>
      </c>
      <c r="BA547" s="29">
        <f t="shared" si="367"/>
        <v>0</v>
      </c>
      <c r="BB547" s="5">
        <f t="shared" si="383"/>
        <v>-132.60987738214413</v>
      </c>
      <c r="BC547" s="5">
        <f t="shared" si="384"/>
        <v>-462.70426412221713</v>
      </c>
      <c r="BD547" s="5">
        <f t="shared" si="368"/>
        <v>-282.70426412221713</v>
      </c>
      <c r="BE547" s="31"/>
      <c r="BF547" s="40">
        <f t="shared" si="369"/>
        <v>-133</v>
      </c>
      <c r="BG547" s="40">
        <f t="shared" si="370"/>
        <v>-463</v>
      </c>
      <c r="BH547" s="40">
        <f t="shared" si="371"/>
        <v>-283</v>
      </c>
      <c r="BL547" s="26">
        <f t="shared" si="377"/>
        <v>-16.698683407319066</v>
      </c>
      <c r="BM547" s="26">
        <f t="shared" si="378"/>
        <v>-81.590915365554295</v>
      </c>
      <c r="BO547" s="238" t="str">
        <f t="shared" si="385"/>
        <v>26915348.0392735i</v>
      </c>
      <c r="BP547" s="238" t="str">
        <f t="shared" si="386"/>
        <v>-0.00214850163144565-0.010918590696992i</v>
      </c>
      <c r="BQ547" s="238">
        <f t="shared" si="387"/>
        <v>-39.071682277929604</v>
      </c>
      <c r="BR547" s="238">
        <f t="shared" si="388"/>
        <v>-101.13213030154344</v>
      </c>
    </row>
    <row r="548" spans="22:70" x14ac:dyDescent="0.3">
      <c r="V548" s="24">
        <v>6.4400000000000697</v>
      </c>
      <c r="W548" s="32">
        <f t="shared" si="346"/>
        <v>27542287.033386134</v>
      </c>
      <c r="X548" s="25">
        <f t="shared" si="379"/>
        <v>31.048525809863797</v>
      </c>
      <c r="Y548" s="26">
        <f t="shared" si="347"/>
        <v>-89.53305691670181</v>
      </c>
      <c r="Z548" s="26">
        <f t="shared" si="348"/>
        <v>-89.998088079690035</v>
      </c>
      <c r="AA548" s="26">
        <f t="shared" si="349"/>
        <v>41.234423421955348</v>
      </c>
      <c r="AB548" s="26">
        <f t="shared" si="350"/>
        <v>-89.502942182149738</v>
      </c>
      <c r="AC548" s="26">
        <f t="shared" si="351"/>
        <v>11.901793060676349</v>
      </c>
      <c r="AD548" s="26">
        <f t="shared" si="352"/>
        <v>75.283006268192025</v>
      </c>
      <c r="AE548" s="26">
        <f t="shared" si="353"/>
        <v>-5.3483146242063153</v>
      </c>
      <c r="AF548" s="26">
        <f t="shared" si="354"/>
        <v>-104.21802399364776</v>
      </c>
      <c r="AG548" s="26">
        <f t="shared" si="372"/>
        <v>63.934760580666506</v>
      </c>
      <c r="AH548" s="26">
        <f t="shared" si="355"/>
        <v>-158.78631868901425</v>
      </c>
      <c r="AI548" s="26">
        <f t="shared" si="356"/>
        <v>-89.999999341119434</v>
      </c>
      <c r="AJ548" s="26">
        <f t="shared" si="357"/>
        <v>90.784197284068796</v>
      </c>
      <c r="AK548" s="26">
        <f t="shared" si="358"/>
        <v>89.998344562578595</v>
      </c>
      <c r="AL548" s="27">
        <f t="shared" si="359"/>
        <v>-44.76374238363185</v>
      </c>
      <c r="AM548" s="26">
        <f t="shared" si="360"/>
        <v>-89.668916200757479</v>
      </c>
      <c r="AN548" s="26">
        <f t="shared" si="373"/>
        <v>-22.872235655768289</v>
      </c>
      <c r="AO548" s="26">
        <f t="shared" si="374"/>
        <v>-85.880114360664237</v>
      </c>
      <c r="AP548" s="26">
        <f t="shared" si="380"/>
        <v>-71.703338863679093</v>
      </c>
      <c r="AQ548" s="26">
        <f t="shared" si="381"/>
        <v>-175.55068533996257</v>
      </c>
      <c r="AR548" s="25">
        <f t="shared" si="375"/>
        <v>18.562359853877492</v>
      </c>
      <c r="AS548" s="25">
        <f t="shared" si="376"/>
        <v>-26.946600306339011</v>
      </c>
      <c r="AT548" s="56">
        <f t="shared" si="382"/>
        <v>-77.051653487885403</v>
      </c>
      <c r="AU548" s="57">
        <f t="shared" si="361"/>
        <v>-279.76870933361033</v>
      </c>
      <c r="AV548" s="26">
        <f t="shared" si="362"/>
        <v>3.2932116289227193E-3</v>
      </c>
      <c r="AW548" s="26">
        <f t="shared" si="363"/>
        <v>1.5776579604997811</v>
      </c>
      <c r="AX548" s="27">
        <f t="shared" si="364"/>
        <v>-3.2932116289226781E-3</v>
      </c>
      <c r="AY548" s="26">
        <f t="shared" si="365"/>
        <v>-1.5776579604997811</v>
      </c>
      <c r="AZ548" s="28">
        <f t="shared" si="366"/>
        <v>4.1199682554449168E-17</v>
      </c>
      <c r="BA548" s="29">
        <f t="shared" si="367"/>
        <v>0</v>
      </c>
      <c r="BB548" s="5">
        <f t="shared" si="383"/>
        <v>-133.22633895010239</v>
      </c>
      <c r="BC548" s="5">
        <f t="shared" si="384"/>
        <v>-462.96188506900739</v>
      </c>
      <c r="BD548" s="5">
        <f t="shared" si="368"/>
        <v>-282.96188506900739</v>
      </c>
      <c r="BE548" s="31"/>
      <c r="BF548" s="40">
        <f t="shared" si="369"/>
        <v>-133</v>
      </c>
      <c r="BG548" s="40">
        <f t="shared" si="370"/>
        <v>-463</v>
      </c>
      <c r="BH548" s="40">
        <f t="shared" si="371"/>
        <v>-283</v>
      </c>
      <c r="BL548" s="26">
        <f t="shared" si="377"/>
        <v>-16.894501165638008</v>
      </c>
      <c r="BM548" s="26">
        <f t="shared" si="378"/>
        <v>-81.779683781693592</v>
      </c>
      <c r="BO548" s="238" t="str">
        <f t="shared" si="385"/>
        <v>27542287.0333861i</v>
      </c>
      <c r="BP548" s="238" t="str">
        <f t="shared" si="386"/>
        <v>-0.00214986214918841-0.01064918530308i</v>
      </c>
      <c r="BQ548" s="238">
        <f t="shared" si="387"/>
        <v>-39.280184296578994</v>
      </c>
      <c r="BR548" s="238">
        <f t="shared" si="388"/>
        <v>-101.41349195370341</v>
      </c>
    </row>
    <row r="549" spans="22:70" x14ac:dyDescent="0.3">
      <c r="V549" s="24">
        <v>6.4500000000000703</v>
      </c>
      <c r="W549" s="30">
        <f t="shared" si="346"/>
        <v>28183829.312649161</v>
      </c>
      <c r="X549" s="25">
        <f t="shared" si="379"/>
        <v>31.048525809863797</v>
      </c>
      <c r="Y549" s="26">
        <f t="shared" si="347"/>
        <v>-89.733056916484188</v>
      </c>
      <c r="Z549" s="26">
        <f t="shared" si="348"/>
        <v>-89.998131600309563</v>
      </c>
      <c r="AA549" s="26">
        <f t="shared" si="349"/>
        <v>41.434408711478042</v>
      </c>
      <c r="AB549" s="26">
        <f t="shared" si="350"/>
        <v>-89.514256050985253</v>
      </c>
      <c r="AC549" s="26">
        <f t="shared" si="351"/>
        <v>12.089159650912013</v>
      </c>
      <c r="AD549" s="26">
        <f t="shared" si="352"/>
        <v>75.60393241342868</v>
      </c>
      <c r="AE549" s="26">
        <f t="shared" si="353"/>
        <v>-5.1609627442303356</v>
      </c>
      <c r="AF549" s="26">
        <f t="shared" si="354"/>
        <v>-103.90845523786615</v>
      </c>
      <c r="AG549" s="26">
        <f t="shared" si="372"/>
        <v>63.934760580666506</v>
      </c>
      <c r="AH549" s="26">
        <f t="shared" si="355"/>
        <v>-158.98631868901424</v>
      </c>
      <c r="AI549" s="26">
        <f t="shared" si="356"/>
        <v>-89.999999356117385</v>
      </c>
      <c r="AJ549" s="26">
        <f t="shared" si="357"/>
        <v>90.984197283905658</v>
      </c>
      <c r="AK549" s="26">
        <f t="shared" si="358"/>
        <v>89.998382244934817</v>
      </c>
      <c r="AL549" s="27">
        <f t="shared" si="359"/>
        <v>-44.963735856919712</v>
      </c>
      <c r="AM549" s="26">
        <f t="shared" si="360"/>
        <v>-89.67645242604496</v>
      </c>
      <c r="AN549" s="26">
        <f t="shared" si="373"/>
        <v>-23.071226646268045</v>
      </c>
      <c r="AO549" s="26">
        <f t="shared" si="374"/>
        <v>-85.973582385693433</v>
      </c>
      <c r="AP549" s="26">
        <f t="shared" si="380"/>
        <v>-72.102323327629833</v>
      </c>
      <c r="AQ549" s="26">
        <f t="shared" si="381"/>
        <v>-175.65165192292096</v>
      </c>
      <c r="AR549" s="25">
        <f t="shared" si="375"/>
        <v>18.562359853877492</v>
      </c>
      <c r="AS549" s="25">
        <f t="shared" si="376"/>
        <v>-26.946600306339011</v>
      </c>
      <c r="AT549" s="56">
        <f t="shared" si="382"/>
        <v>-77.263286071860165</v>
      </c>
      <c r="AU549" s="57">
        <f t="shared" si="361"/>
        <v>-279.56010716078708</v>
      </c>
      <c r="AV549" s="26">
        <f t="shared" si="362"/>
        <v>3.448354310252714E-3</v>
      </c>
      <c r="AW549" s="26">
        <f t="shared" si="363"/>
        <v>1.6143871095496674</v>
      </c>
      <c r="AX549" s="27">
        <f t="shared" si="364"/>
        <v>-3.4483543102529369E-3</v>
      </c>
      <c r="AY549" s="26">
        <f t="shared" si="365"/>
        <v>-1.6143871095496674</v>
      </c>
      <c r="AZ549" s="28">
        <f t="shared" si="366"/>
        <v>-2.2291196666301971E-16</v>
      </c>
      <c r="BA549" s="29">
        <f t="shared" si="367"/>
        <v>0</v>
      </c>
      <c r="BB549" s="5">
        <f t="shared" si="383"/>
        <v>-133.84286088551806</v>
      </c>
      <c r="BC549" s="5">
        <f t="shared" si="384"/>
        <v>-463.22461394329173</v>
      </c>
      <c r="BD549" s="5">
        <f t="shared" si="368"/>
        <v>-283.22461394329173</v>
      </c>
      <c r="BE549" s="41"/>
      <c r="BF549" s="40">
        <f t="shared" si="369"/>
        <v>-134</v>
      </c>
      <c r="BG549" s="40">
        <f t="shared" si="370"/>
        <v>-463</v>
      </c>
      <c r="BH549" s="40">
        <f t="shared" si="371"/>
        <v>-283</v>
      </c>
      <c r="BL549" s="26">
        <f t="shared" si="377"/>
        <v>-17.090503392659983</v>
      </c>
      <c r="BM549" s="26">
        <f t="shared" si="378"/>
        <v>-81.964329099198082</v>
      </c>
      <c r="BO549" s="238" t="str">
        <f t="shared" si="385"/>
        <v>28183829.3126492i</v>
      </c>
      <c r="BP549" s="238" t="str">
        <f t="shared" si="386"/>
        <v>-0.00215076854033659-0.0103855062560335i</v>
      </c>
      <c r="BQ549" s="238">
        <f t="shared" si="387"/>
        <v>-39.489071420997931</v>
      </c>
      <c r="BR549" s="238">
        <f t="shared" si="388"/>
        <v>-101.70017768330658</v>
      </c>
    </row>
    <row r="550" spans="22:70" x14ac:dyDescent="0.3">
      <c r="V550" s="24">
        <v>6.4600000000000701</v>
      </c>
      <c r="W550" s="32">
        <f t="shared" si="346"/>
        <v>28840315.031270735</v>
      </c>
      <c r="X550" s="25">
        <f t="shared" si="379"/>
        <v>31.048525809863797</v>
      </c>
      <c r="Y550" s="26">
        <f t="shared" si="347"/>
        <v>-89.933056916276314</v>
      </c>
      <c r="Z550" s="26">
        <f t="shared" si="348"/>
        <v>-89.998174130278841</v>
      </c>
      <c r="AA550" s="26">
        <f t="shared" si="349"/>
        <v>41.634394663034733</v>
      </c>
      <c r="AB550" s="26">
        <f t="shared" si="350"/>
        <v>-89.525312421328593</v>
      </c>
      <c r="AC550" s="26">
        <f t="shared" si="351"/>
        <v>12.2770604350049</v>
      </c>
      <c r="AD550" s="26">
        <f t="shared" si="352"/>
        <v>75.918447614957927</v>
      </c>
      <c r="AE550" s="26">
        <f t="shared" si="353"/>
        <v>-4.9730760083728835</v>
      </c>
      <c r="AF550" s="26">
        <f t="shared" si="354"/>
        <v>-103.60503893664952</v>
      </c>
      <c r="AG550" s="26">
        <f t="shared" si="372"/>
        <v>63.934760580666506</v>
      </c>
      <c r="AH550" s="26">
        <f t="shared" si="355"/>
        <v>-159.18631868901423</v>
      </c>
      <c r="AI550" s="26">
        <f t="shared" si="356"/>
        <v>-89.999999370773949</v>
      </c>
      <c r="AJ550" s="26">
        <f t="shared" si="357"/>
        <v>91.18419728374981</v>
      </c>
      <c r="AK550" s="26">
        <f t="shared" si="358"/>
        <v>89.998419069535885</v>
      </c>
      <c r="AL550" s="27">
        <f t="shared" si="359"/>
        <v>-45.163729623948825</v>
      </c>
      <c r="AM550" s="26">
        <f t="shared" si="360"/>
        <v>-89.683817116719283</v>
      </c>
      <c r="AN550" s="26">
        <f t="shared" si="373"/>
        <v>-23.270262830789441</v>
      </c>
      <c r="AO550" s="26">
        <f t="shared" si="374"/>
        <v>-86.064943565411795</v>
      </c>
      <c r="AP550" s="26">
        <f t="shared" si="380"/>
        <v>-72.501353279336172</v>
      </c>
      <c r="AQ550" s="26">
        <f t="shared" si="381"/>
        <v>-175.75034098336914</v>
      </c>
      <c r="AR550" s="25">
        <f t="shared" si="375"/>
        <v>18.562359853877492</v>
      </c>
      <c r="AS550" s="25">
        <f t="shared" si="376"/>
        <v>-26.946600306339011</v>
      </c>
      <c r="AT550" s="56">
        <f t="shared" si="382"/>
        <v>-77.474429287709057</v>
      </c>
      <c r="AU550" s="57">
        <f t="shared" si="361"/>
        <v>-279.35537992001866</v>
      </c>
      <c r="AV550" s="26">
        <f t="shared" si="362"/>
        <v>3.6108027010190711E-3</v>
      </c>
      <c r="AW550" s="26">
        <f t="shared" si="363"/>
        <v>1.6519704162839335</v>
      </c>
      <c r="AX550" s="27">
        <f t="shared" si="364"/>
        <v>-3.6108027010185954E-3</v>
      </c>
      <c r="AY550" s="26">
        <f t="shared" si="365"/>
        <v>-1.6519704162839335</v>
      </c>
      <c r="AZ550" s="28">
        <f t="shared" si="366"/>
        <v>4.7574791328663935E-16</v>
      </c>
      <c r="BA550" s="29">
        <f t="shared" si="367"/>
        <v>0</v>
      </c>
      <c r="BB550" s="5">
        <f t="shared" si="383"/>
        <v>-134.45947144700747</v>
      </c>
      <c r="BC550" s="5">
        <f t="shared" si="384"/>
        <v>-463.49260410759422</v>
      </c>
      <c r="BD550" s="5">
        <f t="shared" si="368"/>
        <v>-283.49260410759422</v>
      </c>
      <c r="BE550" s="31"/>
      <c r="BF550" s="40">
        <f t="shared" si="369"/>
        <v>-134</v>
      </c>
      <c r="BG550" s="40">
        <f t="shared" si="370"/>
        <v>-463</v>
      </c>
      <c r="BH550" s="40">
        <f t="shared" si="371"/>
        <v>-283</v>
      </c>
      <c r="BL550" s="26">
        <f t="shared" si="377"/>
        <v>-17.286682110716033</v>
      </c>
      <c r="BM550" s="26">
        <f t="shared" si="378"/>
        <v>-82.144933870232776</v>
      </c>
      <c r="BO550" s="238" t="str">
        <f t="shared" si="385"/>
        <v>28840315.0312707i</v>
      </c>
      <c r="BP550" s="238" t="str">
        <f t="shared" si="386"/>
        <v>-0.00215122524559572-0.0101274197130398i</v>
      </c>
      <c r="BQ550" s="238">
        <f t="shared" si="387"/>
        <v>-39.698360048582387</v>
      </c>
      <c r="BR550" s="238">
        <f t="shared" si="388"/>
        <v>-101.99229031734281</v>
      </c>
    </row>
    <row r="551" spans="22:70" x14ac:dyDescent="0.3">
      <c r="V551" s="24">
        <v>6.4700000000000699</v>
      </c>
      <c r="W551" s="32">
        <f t="shared" si="346"/>
        <v>29512092.26666864</v>
      </c>
      <c r="X551" s="25">
        <f t="shared" si="379"/>
        <v>31.048525809863797</v>
      </c>
      <c r="Y551" s="26">
        <f t="shared" si="347"/>
        <v>-90.13305691607782</v>
      </c>
      <c r="Z551" s="26">
        <f t="shared" si="348"/>
        <v>-89.998215692147852</v>
      </c>
      <c r="AA551" s="26">
        <f t="shared" si="349"/>
        <v>41.834381246833125</v>
      </c>
      <c r="AB551" s="26">
        <f t="shared" si="350"/>
        <v>-89.536117152118081</v>
      </c>
      <c r="AC551" s="26">
        <f t="shared" si="351"/>
        <v>12.465474221965069</v>
      </c>
      <c r="AD551" s="26">
        <f t="shared" si="352"/>
        <v>76.226642783244742</v>
      </c>
      <c r="AE551" s="26">
        <f t="shared" si="353"/>
        <v>-4.7846756374158286</v>
      </c>
      <c r="AF551" s="26">
        <f t="shared" si="354"/>
        <v>-103.30769006102118</v>
      </c>
      <c r="AG551" s="26">
        <f t="shared" si="372"/>
        <v>63.934760580666506</v>
      </c>
      <c r="AH551" s="26">
        <f t="shared" si="355"/>
        <v>-159.38631868901425</v>
      </c>
      <c r="AI551" s="26">
        <f t="shared" si="356"/>
        <v>-89.999999385096885</v>
      </c>
      <c r="AJ551" s="26">
        <f t="shared" si="357"/>
        <v>91.384197283600983</v>
      </c>
      <c r="AK551" s="26">
        <f t="shared" si="358"/>
        <v>89.998455055906717</v>
      </c>
      <c r="AL551" s="27">
        <f t="shared" si="359"/>
        <v>-45.363723671499507</v>
      </c>
      <c r="AM551" s="26">
        <f t="shared" si="360"/>
        <v>-89.69101417666289</v>
      </c>
      <c r="AN551" s="26">
        <f t="shared" si="373"/>
        <v>-23.469342194437452</v>
      </c>
      <c r="AO551" s="26">
        <f t="shared" si="374"/>
        <v>-86.154244481322294</v>
      </c>
      <c r="AP551" s="26">
        <f t="shared" si="380"/>
        <v>-72.900426690683716</v>
      </c>
      <c r="AQ551" s="26">
        <f t="shared" si="381"/>
        <v>-175.84680298717535</v>
      </c>
      <c r="AR551" s="25">
        <f t="shared" si="375"/>
        <v>18.562359853877492</v>
      </c>
      <c r="AS551" s="25">
        <f t="shared" si="376"/>
        <v>-26.946600306339011</v>
      </c>
      <c r="AT551" s="56">
        <f t="shared" si="382"/>
        <v>-77.685102328099546</v>
      </c>
      <c r="AU551" s="57">
        <f t="shared" si="361"/>
        <v>-279.15449304819651</v>
      </c>
      <c r="AV551" s="26">
        <f t="shared" si="362"/>
        <v>3.7809005361190162E-3</v>
      </c>
      <c r="AW551" s="26">
        <f t="shared" si="363"/>
        <v>1.6904276784264083</v>
      </c>
      <c r="AX551" s="27">
        <f t="shared" si="364"/>
        <v>-3.7809005361185695E-3</v>
      </c>
      <c r="AY551" s="26">
        <f t="shared" si="365"/>
        <v>-1.6904276784264083</v>
      </c>
      <c r="AZ551" s="28">
        <f t="shared" si="366"/>
        <v>4.4669129506402783E-16</v>
      </c>
      <c r="BA551" s="29">
        <f t="shared" si="367"/>
        <v>0</v>
      </c>
      <c r="BB551" s="5">
        <f t="shared" si="383"/>
        <v>-135.07619920814741</v>
      </c>
      <c r="BC551" s="5">
        <f t="shared" si="384"/>
        <v>-463.7660049134289</v>
      </c>
      <c r="BD551" s="5">
        <f t="shared" si="368"/>
        <v>-283.7660049134289</v>
      </c>
      <c r="BE551" s="31"/>
      <c r="BF551" s="40">
        <f t="shared" si="369"/>
        <v>-135</v>
      </c>
      <c r="BG551" s="40">
        <f t="shared" si="370"/>
        <v>-464</v>
      </c>
      <c r="BH551" s="40">
        <f t="shared" si="371"/>
        <v>-284</v>
      </c>
      <c r="BL551" s="26">
        <f t="shared" si="377"/>
        <v>-17.483029673415224</v>
      </c>
      <c r="BM551" s="26">
        <f t="shared" si="378"/>
        <v>-82.321579490339602</v>
      </c>
      <c r="BO551" s="238" t="str">
        <f t="shared" si="385"/>
        <v>29512092.2666686i</v>
      </c>
      <c r="BP551" s="238" t="str">
        <f t="shared" si="386"/>
        <v>-0.00215123597317557-0.00987479510560348i</v>
      </c>
      <c r="BQ551" s="238">
        <f t="shared" si="387"/>
        <v>-39.908067206632644</v>
      </c>
      <c r="BR551" s="238">
        <f t="shared" si="388"/>
        <v>-102.28993237489279</v>
      </c>
    </row>
    <row r="552" spans="22:70" x14ac:dyDescent="0.3">
      <c r="V552" s="24">
        <v>6.4800000000000697</v>
      </c>
      <c r="W552" s="30">
        <f t="shared" si="346"/>
        <v>30199517.204025052</v>
      </c>
      <c r="X552" s="25">
        <f t="shared" si="379"/>
        <v>31.048525809863797</v>
      </c>
      <c r="Y552" s="26">
        <f t="shared" si="347"/>
        <v>-90.333056915888235</v>
      </c>
      <c r="Z552" s="26">
        <f t="shared" si="348"/>
        <v>-89.998256307953213</v>
      </c>
      <c r="AA552" s="26">
        <f t="shared" si="349"/>
        <v>42.034368434421367</v>
      </c>
      <c r="AB552" s="26">
        <f t="shared" si="350"/>
        <v>-89.546675969089392</v>
      </c>
      <c r="AC552" s="26">
        <f t="shared" si="351"/>
        <v>12.654380545015265</v>
      </c>
      <c r="AD552" s="26">
        <f t="shared" si="352"/>
        <v>76.528609958582706</v>
      </c>
      <c r="AE552" s="26">
        <f t="shared" si="353"/>
        <v>-4.5957821265878067</v>
      </c>
      <c r="AF552" s="26">
        <f t="shared" si="354"/>
        <v>-103.01632231845991</v>
      </c>
      <c r="AG552" s="26">
        <f t="shared" si="372"/>
        <v>63.934760580666506</v>
      </c>
      <c r="AH552" s="26">
        <f t="shared" si="355"/>
        <v>-159.58631868901423</v>
      </c>
      <c r="AI552" s="26">
        <f t="shared" si="356"/>
        <v>-89.999999399093781</v>
      </c>
      <c r="AJ552" s="26">
        <f t="shared" si="357"/>
        <v>91.584197283458877</v>
      </c>
      <c r="AK552" s="26">
        <f t="shared" si="358"/>
        <v>89.998490223127732</v>
      </c>
      <c r="AL552" s="27">
        <f t="shared" si="359"/>
        <v>-45.563717986946912</v>
      </c>
      <c r="AM552" s="26">
        <f t="shared" si="360"/>
        <v>-89.69804742094324</v>
      </c>
      <c r="AN552" s="26">
        <f t="shared" si="373"/>
        <v>-23.668462811326737</v>
      </c>
      <c r="AO552" s="26">
        <f t="shared" si="374"/>
        <v>-86.241530745525225</v>
      </c>
      <c r="AP552" s="26">
        <f t="shared" si="380"/>
        <v>-73.299541623162497</v>
      </c>
      <c r="AQ552" s="26">
        <f t="shared" si="381"/>
        <v>-175.94108734243451</v>
      </c>
      <c r="AR552" s="25">
        <f t="shared" si="375"/>
        <v>18.562359853877492</v>
      </c>
      <c r="AS552" s="25">
        <f t="shared" si="376"/>
        <v>-26.946600306339011</v>
      </c>
      <c r="AT552" s="56">
        <f t="shared" si="382"/>
        <v>-77.895323749750304</v>
      </c>
      <c r="AU552" s="57">
        <f t="shared" si="361"/>
        <v>-278.95740966089443</v>
      </c>
      <c r="AV552" s="26">
        <f t="shared" si="362"/>
        <v>3.9590076950062544E-3</v>
      </c>
      <c r="AW552" s="26">
        <f t="shared" si="363"/>
        <v>1.7297791478419104</v>
      </c>
      <c r="AX552" s="27">
        <f t="shared" si="364"/>
        <v>-3.9590076950064609E-3</v>
      </c>
      <c r="AY552" s="26">
        <f t="shared" si="365"/>
        <v>-1.7297791478419104</v>
      </c>
      <c r="AZ552" s="28">
        <f t="shared" si="366"/>
        <v>-2.0643209364124004E-16</v>
      </c>
      <c r="BA552" s="29">
        <f t="shared" si="367"/>
        <v>0</v>
      </c>
      <c r="BB552" s="5">
        <f t="shared" si="383"/>
        <v>-135.69307307198466</v>
      </c>
      <c r="BC552" s="5">
        <f t="shared" si="384"/>
        <v>-464.04496177158143</v>
      </c>
      <c r="BD552" s="5">
        <f t="shared" si="368"/>
        <v>-284.04496177158143</v>
      </c>
      <c r="BE552" s="41"/>
      <c r="BF552" s="40">
        <f t="shared" si="369"/>
        <v>-136</v>
      </c>
      <c r="BG552" s="40">
        <f t="shared" si="370"/>
        <v>-464</v>
      </c>
      <c r="BH552" s="40">
        <f t="shared" si="371"/>
        <v>-284</v>
      </c>
      <c r="BL552" s="26">
        <f t="shared" si="377"/>
        <v>-17.679538753077541</v>
      </c>
      <c r="BM552" s="26">
        <f t="shared" si="378"/>
        <v>-82.494346179894976</v>
      </c>
      <c r="BO552" s="238" t="str">
        <f t="shared" si="385"/>
        <v>30199517.2040251i</v>
      </c>
      <c r="BP552" s="238" t="str">
        <f t="shared" si="386"/>
        <v>-0.00215080372472329-0.00962750508911051i</v>
      </c>
      <c r="BQ552" s="238">
        <f t="shared" si="387"/>
        <v>-40.118210569156815</v>
      </c>
      <c r="BR552" s="238">
        <f t="shared" si="388"/>
        <v>-102.59320593079202</v>
      </c>
    </row>
    <row r="553" spans="22:70" x14ac:dyDescent="0.3">
      <c r="V553" s="24">
        <v>6.4900000000000704</v>
      </c>
      <c r="W553" s="32">
        <f t="shared" ref="W553:W616" si="389">10*10^V553</f>
        <v>30902954.325140961</v>
      </c>
      <c r="X553" s="25">
        <f t="shared" si="379"/>
        <v>31.048525809863797</v>
      </c>
      <c r="Y553" s="26">
        <f t="shared" ref="Y553:Y616" si="390">20*LOG(1/SQRT((W553/fp)^2+1))</f>
        <v>-90.53305691570722</v>
      </c>
      <c r="Z553" s="26">
        <f t="shared" ref="Z553:Z616" si="391">-180/PI()*ATAN(W553/fp)</f>
        <v>-89.998295999229967</v>
      </c>
      <c r="AA553" s="26">
        <f t="shared" ref="AA553:AA616" si="392">20*LOG(SQRT((W553/fzRHP)^2+1))</f>
        <v>42.23435619862785</v>
      </c>
      <c r="AB553" s="26">
        <f t="shared" ref="AB553:AB616" si="393">-180/PI()*ATAN(W553/fzRHP)</f>
        <v>-89.556994467796613</v>
      </c>
      <c r="AC553" s="26">
        <f t="shared" ref="AC553:AC616" si="394">20*LOG(SQRT((W553/fzESR)^2+1))</f>
        <v>12.843759646634393</v>
      </c>
      <c r="AD553" s="26">
        <f t="shared" ref="AD553:AD616" si="395">180/PI()*ATAN(W553/fzESR)</f>
        <v>76.824442118524146</v>
      </c>
      <c r="AE553" s="26">
        <f t="shared" ref="AE553:AE616" si="396">X553+Y553+AA553+AC553</f>
        <v>-4.4064152605811806</v>
      </c>
      <c r="AF553" s="26">
        <f t="shared" ref="AF553:AF616" si="397">Z553+AB553+AD553</f>
        <v>-102.73084834850242</v>
      </c>
      <c r="AG553" s="26">
        <f t="shared" si="372"/>
        <v>63.934760580666506</v>
      </c>
      <c r="AH553" s="26">
        <f t="shared" ref="AH553:AH616" si="398">20*LOG(1/SQRT((W553/fp_comp1)^2+1))</f>
        <v>-159.78631868901425</v>
      </c>
      <c r="AI553" s="26">
        <f t="shared" ref="AI553:AI616" si="399">-180/PI()*ATAN(W553/fp_comp1)</f>
        <v>-89.999999412772084</v>
      </c>
      <c r="AJ553" s="26">
        <f t="shared" ref="AJ553:AJ616" si="400">20*LOG(SQRT((W553/fz_comp)^2+1))</f>
        <v>91.784197283323152</v>
      </c>
      <c r="AK553" s="26">
        <f t="shared" ref="AK553:AK616" si="401">180/PI()*ATAN(W553/fz_comp)</f>
        <v>89.998524589845061</v>
      </c>
      <c r="AL553" s="27">
        <f t="shared" ref="AL553:AL616" si="402">20*LOG(1/SQRT((W553/fp_comp2)^2+1))</f>
        <v>-45.763712558234403</v>
      </c>
      <c r="AM553" s="26">
        <f t="shared" ref="AM553:AM616" si="403">-180/PI()*ATAN(W553/fp_comp2)</f>
        <v>-89.704920577831231</v>
      </c>
      <c r="AN553" s="26">
        <f t="shared" si="373"/>
        <v>-23.867622840721655</v>
      </c>
      <c r="AO553" s="26">
        <f t="shared" si="374"/>
        <v>-86.326847016816359</v>
      </c>
      <c r="AP553" s="26">
        <f t="shared" si="380"/>
        <v>-73.698696223980647</v>
      </c>
      <c r="AQ553" s="26">
        <f t="shared" si="381"/>
        <v>-176.03324241757463</v>
      </c>
      <c r="AR553" s="25">
        <f t="shared" si="375"/>
        <v>18.562359853877492</v>
      </c>
      <c r="AS553" s="25">
        <f t="shared" si="376"/>
        <v>-26.946600306339011</v>
      </c>
      <c r="AT553" s="56">
        <f t="shared" si="382"/>
        <v>-78.105111484561832</v>
      </c>
      <c r="AU553" s="57">
        <f t="shared" ref="AU553:AU616" si="404">AF553+AQ553</f>
        <v>-278.76409076607706</v>
      </c>
      <c r="AV553" s="26">
        <f t="shared" ref="AV553:AV616" si="405">20*LOG(SQRT((W553/fz_ff)^2+1))</f>
        <v>4.145500957248827E-3</v>
      </c>
      <c r="AW553" s="26">
        <f t="shared" ref="AW553:AW616" si="406">180/PI()*ATAN(W553/fz_ff)</f>
        <v>1.7700455406150553</v>
      </c>
      <c r="AX553" s="27">
        <f t="shared" ref="AX553:AX616" si="407">20*LOG(1/SQRT((W553/fp_ff)^2+1))</f>
        <v>-4.1455009572486656E-3</v>
      </c>
      <c r="AY553" s="26">
        <f t="shared" ref="AY553:AY616" si="408">-180/PI()*ATAN(W553/fp_ff)</f>
        <v>-1.7700455406150553</v>
      </c>
      <c r="AZ553" s="28">
        <f t="shared" ref="AZ553:AZ616" si="409">AV553+AX553</f>
        <v>1.6132928326584306E-16</v>
      </c>
      <c r="BA553" s="29">
        <f t="shared" ref="BA553:BA616" si="410">AW553+AY553</f>
        <v>0</v>
      </c>
      <c r="BB553" s="5">
        <f t="shared" si="383"/>
        <v>-136.31012228656633</v>
      </c>
      <c r="BC553" s="5">
        <f t="shared" si="384"/>
        <v>-464.32961620416171</v>
      </c>
      <c r="BD553" s="5">
        <f t="shared" ref="BD553:BD616" si="411">BC553+180</f>
        <v>-284.32961620416171</v>
      </c>
      <c r="BE553" s="31"/>
      <c r="BF553" s="40">
        <f t="shared" ref="BF553:BF616" si="412">ROUND(BB553,0)</f>
        <v>-136</v>
      </c>
      <c r="BG553" s="40">
        <f t="shared" ref="BG553:BG616" si="413">ROUND(BC553,0)</f>
        <v>-464</v>
      </c>
      <c r="BH553" s="40">
        <f t="shared" ref="BH553:BH616" si="414">ROUND(BD553,0)</f>
        <v>-284</v>
      </c>
      <c r="BL553" s="26">
        <f t="shared" si="377"/>
        <v>-17.876202328539129</v>
      </c>
      <c r="BM553" s="26">
        <f t="shared" si="378"/>
        <v>-82.66331296863514</v>
      </c>
      <c r="BO553" s="238" t="str">
        <f t="shared" si="385"/>
        <v>30902954.325141i</v>
      </c>
      <c r="BP553" s="238" t="str">
        <f t="shared" si="386"/>
        <v>-0.00214993082109965-0.00938542549450006i</v>
      </c>
      <c r="BQ553" s="238">
        <f t="shared" si="387"/>
        <v>-40.328808473465358</v>
      </c>
      <c r="BR553" s="238">
        <f t="shared" si="388"/>
        <v>-102.90221246944951</v>
      </c>
    </row>
    <row r="554" spans="22:70" x14ac:dyDescent="0.3">
      <c r="V554" s="24">
        <v>6.5000000000000702</v>
      </c>
      <c r="W554" s="32">
        <f t="shared" si="389"/>
        <v>31622776.601688966</v>
      </c>
      <c r="X554" s="25">
        <f t="shared" si="379"/>
        <v>31.048525809863797</v>
      </c>
      <c r="Y554" s="26">
        <f t="shared" si="390"/>
        <v>-90.73305691553432</v>
      </c>
      <c r="Z554" s="26">
        <f t="shared" si="391"/>
        <v>-89.998334787022969</v>
      </c>
      <c r="AA554" s="26">
        <f t="shared" si="392"/>
        <v>42.434344513503575</v>
      </c>
      <c r="AB554" s="26">
        <f t="shared" si="393"/>
        <v>-89.567078116565554</v>
      </c>
      <c r="AC554" s="26">
        <f t="shared" si="394"/>
        <v>13.033592463020693</v>
      </c>
      <c r="AD554" s="26">
        <f t="shared" si="395"/>
        <v>77.11423299640964</v>
      </c>
      <c r="AE554" s="26">
        <f t="shared" si="396"/>
        <v>-4.2165941291462552</v>
      </c>
      <c r="AF554" s="26">
        <f t="shared" si="397"/>
        <v>-102.4511799071789</v>
      </c>
      <c r="AG554" s="26">
        <f t="shared" si="372"/>
        <v>63.934760580666506</v>
      </c>
      <c r="AH554" s="26">
        <f t="shared" si="398"/>
        <v>-159.98631868901424</v>
      </c>
      <c r="AI554" s="26">
        <f t="shared" si="399"/>
        <v>-89.999999426139013</v>
      </c>
      <c r="AJ554" s="26">
        <f t="shared" si="400"/>
        <v>91.984197283193538</v>
      </c>
      <c r="AK554" s="26">
        <f t="shared" si="401"/>
        <v>89.998558174280404</v>
      </c>
      <c r="AL554" s="27">
        <f t="shared" si="402"/>
        <v>-45.963707373847868</v>
      </c>
      <c r="AM554" s="26">
        <f t="shared" si="403"/>
        <v>-89.71163729077395</v>
      </c>
      <c r="AN554" s="26">
        <f t="shared" si="373"/>
        <v>-24.066820523337068</v>
      </c>
      <c r="AO554" s="26">
        <f t="shared" si="374"/>
        <v>-86.410237016806121</v>
      </c>
      <c r="AP554" s="26">
        <f t="shared" si="380"/>
        <v>-74.097888722339135</v>
      </c>
      <c r="AQ554" s="26">
        <f t="shared" si="381"/>
        <v>-176.12331555943868</v>
      </c>
      <c r="AR554" s="25">
        <f t="shared" si="375"/>
        <v>18.562359853877492</v>
      </c>
      <c r="AS554" s="25">
        <f t="shared" si="376"/>
        <v>-26.946600306339011</v>
      </c>
      <c r="AT554" s="56">
        <f t="shared" si="382"/>
        <v>-78.314482851485394</v>
      </c>
      <c r="AU554" s="57">
        <f t="shared" si="404"/>
        <v>-278.57449546661758</v>
      </c>
      <c r="AV554" s="26">
        <f t="shared" si="405"/>
        <v>4.3407747931883253E-3</v>
      </c>
      <c r="AW554" s="26">
        <f t="shared" si="406"/>
        <v>1.8112480473282682</v>
      </c>
      <c r="AX554" s="27">
        <f t="shared" si="407"/>
        <v>-4.3407747931882941E-3</v>
      </c>
      <c r="AY554" s="26">
        <f t="shared" si="408"/>
        <v>-1.8112480473282682</v>
      </c>
      <c r="AZ554" s="28">
        <f t="shared" si="409"/>
        <v>3.1225022567582528E-17</v>
      </c>
      <c r="BA554" s="29">
        <f t="shared" si="410"/>
        <v>0</v>
      </c>
      <c r="BB554" s="5">
        <f t="shared" si="383"/>
        <v>-136.92737646128907</v>
      </c>
      <c r="BC554" s="5">
        <f t="shared" si="384"/>
        <v>-464.62010587812159</v>
      </c>
      <c r="BD554" s="5">
        <f t="shared" si="411"/>
        <v>-284.62010587812159</v>
      </c>
      <c r="BE554" s="31"/>
      <c r="BF554" s="40">
        <f t="shared" si="412"/>
        <v>-137</v>
      </c>
      <c r="BG554" s="40">
        <f t="shared" si="413"/>
        <v>-465</v>
      </c>
      <c r="BH554" s="40">
        <f t="shared" si="414"/>
        <v>-285</v>
      </c>
      <c r="BL554" s="26">
        <f t="shared" si="377"/>
        <v>-18.073013673328152</v>
      </c>
      <c r="BM554" s="26">
        <f t="shared" si="378"/>
        <v>-82.828557683038412</v>
      </c>
      <c r="BO554" s="238" t="str">
        <f t="shared" si="385"/>
        <v>31622776.601689i</v>
      </c>
      <c r="BP554" s="238" t="str">
        <f t="shared" si="386"/>
        <v>-0.00214861892812991-0.00914843528199809i</v>
      </c>
      <c r="BQ554" s="238">
        <f t="shared" si="387"/>
        <v>-40.539879936475529</v>
      </c>
      <c r="BR554" s="238">
        <f t="shared" si="388"/>
        <v>-103.21705272846559</v>
      </c>
    </row>
    <row r="555" spans="22:70" x14ac:dyDescent="0.3">
      <c r="V555" s="24">
        <v>6.5100000000000797</v>
      </c>
      <c r="W555" s="30">
        <f t="shared" si="389"/>
        <v>32359365.692968801</v>
      </c>
      <c r="X555" s="25">
        <f t="shared" si="379"/>
        <v>31.048525809863797</v>
      </c>
      <c r="Y555" s="26">
        <f t="shared" si="390"/>
        <v>-90.933056915369406</v>
      </c>
      <c r="Z555" s="26">
        <f t="shared" si="391"/>
        <v>-89.998372691897998</v>
      </c>
      <c r="AA555" s="26">
        <f t="shared" si="392"/>
        <v>42.634333354267355</v>
      </c>
      <c r="AB555" s="26">
        <f t="shared" si="393"/>
        <v>-89.576932259380229</v>
      </c>
      <c r="AC555" s="26">
        <f t="shared" si="394"/>
        <v>13.223860608077828</v>
      </c>
      <c r="AD555" s="26">
        <f t="shared" si="395"/>
        <v>77.398076910688886</v>
      </c>
      <c r="AE555" s="26">
        <f t="shared" si="396"/>
        <v>-4.0263371431604256</v>
      </c>
      <c r="AF555" s="26">
        <f t="shared" si="397"/>
        <v>-102.17722804058933</v>
      </c>
      <c r="AG555" s="26">
        <f t="shared" si="372"/>
        <v>63.934760580666506</v>
      </c>
      <c r="AH555" s="26">
        <f t="shared" si="398"/>
        <v>-160.18631868901446</v>
      </c>
      <c r="AI555" s="26">
        <f t="shared" si="399"/>
        <v>-89.999999439201687</v>
      </c>
      <c r="AJ555" s="26">
        <f t="shared" si="400"/>
        <v>92.184197283069949</v>
      </c>
      <c r="AK555" s="26">
        <f t="shared" si="401"/>
        <v>89.998590994240672</v>
      </c>
      <c r="AL555" s="27">
        <f t="shared" si="402"/>
        <v>-46.163702422791559</v>
      </c>
      <c r="AM555" s="26">
        <f t="shared" si="403"/>
        <v>-89.71820112032259</v>
      </c>
      <c r="AN555" s="26">
        <f t="shared" si="373"/>
        <v>-24.266054177794501</v>
      </c>
      <c r="AO555" s="26">
        <f t="shared" si="374"/>
        <v>-86.491743546034741</v>
      </c>
      <c r="AP555" s="26">
        <f t="shared" si="380"/>
        <v>-74.497117425864062</v>
      </c>
      <c r="AQ555" s="26">
        <f t="shared" si="381"/>
        <v>-176.21135311131835</v>
      </c>
      <c r="AR555" s="25">
        <f t="shared" si="375"/>
        <v>18.562359853877492</v>
      </c>
      <c r="AS555" s="25">
        <f t="shared" si="376"/>
        <v>-26.946600306339011</v>
      </c>
      <c r="AT555" s="56">
        <f t="shared" si="382"/>
        <v>-78.523454569024494</v>
      </c>
      <c r="AU555" s="57">
        <f t="shared" si="404"/>
        <v>-278.38858115190766</v>
      </c>
      <c r="AV555" s="26">
        <f t="shared" si="405"/>
        <v>4.5452421912879635E-3</v>
      </c>
      <c r="AW555" s="26">
        <f t="shared" si="406"/>
        <v>1.8534083435412285</v>
      </c>
      <c r="AX555" s="27">
        <f t="shared" si="407"/>
        <v>-4.5452421912882072E-3</v>
      </c>
      <c r="AY555" s="26">
        <f t="shared" si="408"/>
        <v>-1.8534083435412285</v>
      </c>
      <c r="AZ555" s="28">
        <f t="shared" si="409"/>
        <v>-2.437286483747414E-16</v>
      </c>
      <c r="BA555" s="29">
        <f t="shared" si="410"/>
        <v>0</v>
      </c>
      <c r="BB555" s="5">
        <f t="shared" si="383"/>
        <v>-137.54486558387237</v>
      </c>
      <c r="BC555" s="5">
        <f t="shared" si="384"/>
        <v>-464.9165646199761</v>
      </c>
      <c r="BD555" s="5">
        <f t="shared" si="411"/>
        <v>-284.9165646199761</v>
      </c>
      <c r="BE555" s="41"/>
      <c r="BF555" s="40">
        <f t="shared" si="412"/>
        <v>-138</v>
      </c>
      <c r="BG555" s="40">
        <f t="shared" si="413"/>
        <v>-465</v>
      </c>
      <c r="BH555" s="40">
        <f t="shared" si="414"/>
        <v>-285</v>
      </c>
      <c r="BL555" s="26">
        <f t="shared" si="377"/>
        <v>-18.269966344209362</v>
      </c>
      <c r="BM555" s="26">
        <f t="shared" si="378"/>
        <v>-82.990156936364684</v>
      </c>
      <c r="BO555" s="238" t="str">
        <f t="shared" si="385"/>
        <v>32359365.6929688i</v>
      </c>
      <c r="BP555" s="238" t="str">
        <f t="shared" si="386"/>
        <v>-0.00214686908246187-0.00891641649685965i</v>
      </c>
      <c r="BQ555" s="238">
        <f t="shared" si="387"/>
        <v>-40.751444670638499</v>
      </c>
      <c r="BR555" s="238">
        <f t="shared" si="388"/>
        <v>-103.53782653170373</v>
      </c>
    </row>
    <row r="556" spans="22:70" x14ac:dyDescent="0.3">
      <c r="V556" s="24">
        <v>6.5200000000000804</v>
      </c>
      <c r="W556" s="32">
        <f t="shared" si="389"/>
        <v>33113112.14826528</v>
      </c>
      <c r="X556" s="25">
        <f t="shared" si="379"/>
        <v>31.048525809863797</v>
      </c>
      <c r="Y556" s="26">
        <f t="shared" si="390"/>
        <v>-91.133056915211753</v>
      </c>
      <c r="Z556" s="26">
        <f t="shared" si="391"/>
        <v>-89.998409733952741</v>
      </c>
      <c r="AA556" s="26">
        <f t="shared" si="392"/>
        <v>42.834322697252574</v>
      </c>
      <c r="AB556" s="26">
        <f t="shared" si="393"/>
        <v>-89.586562118704379</v>
      </c>
      <c r="AC556" s="26">
        <f t="shared" si="394"/>
        <v>13.414546357017503</v>
      </c>
      <c r="AD556" s="26">
        <f t="shared" si="395"/>
        <v>77.676068604702763</v>
      </c>
      <c r="AE556" s="26">
        <f t="shared" si="396"/>
        <v>-3.8356620510778789</v>
      </c>
      <c r="AF556" s="26">
        <f t="shared" si="397"/>
        <v>-101.90890324795437</v>
      </c>
      <c r="AG556" s="26">
        <f t="shared" si="372"/>
        <v>63.934760580666506</v>
      </c>
      <c r="AH556" s="26">
        <f t="shared" si="398"/>
        <v>-160.38631868901444</v>
      </c>
      <c r="AI556" s="26">
        <f t="shared" si="399"/>
        <v>-89.999999451967014</v>
      </c>
      <c r="AJ556" s="26">
        <f t="shared" si="400"/>
        <v>92.38419728295176</v>
      </c>
      <c r="AK556" s="26">
        <f t="shared" si="401"/>
        <v>89.998623067127426</v>
      </c>
      <c r="AL556" s="27">
        <f t="shared" si="402"/>
        <v>-46.363697694564067</v>
      </c>
      <c r="AM556" s="26">
        <f t="shared" si="403"/>
        <v>-89.724615546016921</v>
      </c>
      <c r="AN556" s="26">
        <f t="shared" si="373"/>
        <v>-24.465322197226161</v>
      </c>
      <c r="AO556" s="26">
        <f t="shared" si="374"/>
        <v>-86.571408500059988</v>
      </c>
      <c r="AP556" s="26">
        <f t="shared" si="380"/>
        <v>-74.896380717186403</v>
      </c>
      <c r="AQ556" s="26">
        <f t="shared" si="381"/>
        <v>-176.2974004309165</v>
      </c>
      <c r="AR556" s="25">
        <f t="shared" si="375"/>
        <v>18.562359853877492</v>
      </c>
      <c r="AS556" s="25">
        <f t="shared" si="376"/>
        <v>-26.946600306339011</v>
      </c>
      <c r="AT556" s="56">
        <f t="shared" si="382"/>
        <v>-78.732042768264279</v>
      </c>
      <c r="AU556" s="57">
        <f t="shared" si="404"/>
        <v>-278.20630367887088</v>
      </c>
      <c r="AV556" s="26">
        <f t="shared" si="405"/>
        <v>4.7593355238796957E-3</v>
      </c>
      <c r="AW556" s="26">
        <f t="shared" si="406"/>
        <v>1.8965486004734615</v>
      </c>
      <c r="AX556" s="27">
        <f t="shared" si="407"/>
        <v>-4.759335523879589E-3</v>
      </c>
      <c r="AY556" s="26">
        <f t="shared" si="408"/>
        <v>-1.8965486004734615</v>
      </c>
      <c r="AZ556" s="28">
        <f t="shared" si="409"/>
        <v>1.0668549377257364E-16</v>
      </c>
      <c r="BA556" s="29">
        <f t="shared" si="410"/>
        <v>0</v>
      </c>
      <c r="BB556" s="5">
        <f t="shared" si="383"/>
        <v>-138.16262003774926</v>
      </c>
      <c r="BC556" s="5">
        <f t="shared" si="384"/>
        <v>-465.21912241152353</v>
      </c>
      <c r="BD556" s="5">
        <f t="shared" si="411"/>
        <v>-285.21912241152353</v>
      </c>
      <c r="BE556" s="31"/>
      <c r="BF556" s="40">
        <f t="shared" si="412"/>
        <v>-138</v>
      </c>
      <c r="BG556" s="40">
        <f t="shared" si="413"/>
        <v>-465</v>
      </c>
      <c r="BH556" s="40">
        <f t="shared" si="414"/>
        <v>-285</v>
      </c>
      <c r="BL556" s="26">
        <f t="shared" si="377"/>
        <v>-18.467054170092712</v>
      </c>
      <c r="BM556" s="26">
        <f t="shared" si="378"/>
        <v>-83.148186121161359</v>
      </c>
      <c r="BO556" s="238" t="str">
        <f t="shared" si="385"/>
        <v>33113112.1482653i</v>
      </c>
      <c r="BP556" s="238" t="str">
        <f t="shared" si="386"/>
        <v>-0.00214468171766614-0.00868925422706183i</v>
      </c>
      <c r="BQ556" s="238">
        <f t="shared" si="387"/>
        <v>-40.963523099392262</v>
      </c>
      <c r="BR556" s="238">
        <f t="shared" si="388"/>
        <v>-103.86463261149129</v>
      </c>
    </row>
    <row r="557" spans="22:70" x14ac:dyDescent="0.3">
      <c r="V557" s="24">
        <v>6.5300000000000802</v>
      </c>
      <c r="W557" s="32">
        <f t="shared" si="389"/>
        <v>33884415.613926567</v>
      </c>
      <c r="X557" s="25">
        <f t="shared" si="379"/>
        <v>31.048525809863797</v>
      </c>
      <c r="Y557" s="26">
        <f t="shared" si="390"/>
        <v>-91.333056915061164</v>
      </c>
      <c r="Z557" s="26">
        <f t="shared" si="391"/>
        <v>-89.99844593282738</v>
      </c>
      <c r="AA557" s="26">
        <f t="shared" si="392"/>
        <v>43.034312519858034</v>
      </c>
      <c r="AB557" s="26">
        <f t="shared" si="393"/>
        <v>-89.595972798239401</v>
      </c>
      <c r="AC557" s="26">
        <f t="shared" si="394"/>
        <v>13.605632629668818</v>
      </c>
      <c r="AD557" s="26">
        <f t="shared" si="395"/>
        <v>77.948303096585207</v>
      </c>
      <c r="AE557" s="26">
        <f t="shared" si="396"/>
        <v>-3.6445859556705145</v>
      </c>
      <c r="AF557" s="26">
        <f t="shared" si="397"/>
        <v>-101.64611563448157</v>
      </c>
      <c r="AG557" s="26">
        <f t="shared" si="372"/>
        <v>63.934760580666506</v>
      </c>
      <c r="AH557" s="26">
        <f t="shared" si="398"/>
        <v>-160.58631868901443</v>
      </c>
      <c r="AI557" s="26">
        <f t="shared" si="399"/>
        <v>-89.999999464441771</v>
      </c>
      <c r="AJ557" s="26">
        <f t="shared" si="400"/>
        <v>92.584197282838858</v>
      </c>
      <c r="AK557" s="26">
        <f t="shared" si="401"/>
        <v>89.998654409946155</v>
      </c>
      <c r="AL557" s="27">
        <f t="shared" si="402"/>
        <v>-46.56369317913704</v>
      </c>
      <c r="AM557" s="26">
        <f t="shared" si="403"/>
        <v>-89.730883968226848</v>
      </c>
      <c r="AN557" s="26">
        <f t="shared" si="373"/>
        <v>-24.664623046023948</v>
      </c>
      <c r="AO557" s="26">
        <f t="shared" si="374"/>
        <v>-86.649272885497155</v>
      </c>
      <c r="AP557" s="26">
        <f t="shared" si="380"/>
        <v>-75.295677050670065</v>
      </c>
      <c r="AQ557" s="26">
        <f t="shared" si="381"/>
        <v>-176.3815019082196</v>
      </c>
      <c r="AR557" s="25">
        <f t="shared" si="375"/>
        <v>18.562359853877492</v>
      </c>
      <c r="AS557" s="25">
        <f t="shared" si="376"/>
        <v>-26.946600306339011</v>
      </c>
      <c r="AT557" s="56">
        <f t="shared" si="382"/>
        <v>-78.940263006340587</v>
      </c>
      <c r="AU557" s="57">
        <f t="shared" si="404"/>
        <v>-278.02761754270119</v>
      </c>
      <c r="AV557" s="26">
        <f t="shared" si="405"/>
        <v>4.9835074530174888E-3</v>
      </c>
      <c r="AW557" s="26">
        <f t="shared" si="406"/>
        <v>1.9406914958925234</v>
      </c>
      <c r="AX557" s="27">
        <f t="shared" si="407"/>
        <v>-4.9835074530175019E-3</v>
      </c>
      <c r="AY557" s="26">
        <f t="shared" si="408"/>
        <v>-1.9406914958925234</v>
      </c>
      <c r="AZ557" s="28">
        <f t="shared" si="409"/>
        <v>-1.3010426069826053E-17</v>
      </c>
      <c r="BA557" s="29">
        <f t="shared" si="410"/>
        <v>0</v>
      </c>
      <c r="BB557" s="5">
        <f t="shared" si="383"/>
        <v>-138.78067061968642</v>
      </c>
      <c r="BC557" s="5">
        <f t="shared" si="384"/>
        <v>-465.52790536640322</v>
      </c>
      <c r="BD557" s="5">
        <f t="shared" si="411"/>
        <v>-285.52790536640322</v>
      </c>
      <c r="BE557" s="31"/>
      <c r="BF557" s="40">
        <f t="shared" si="412"/>
        <v>-139</v>
      </c>
      <c r="BG557" s="40">
        <f t="shared" si="413"/>
        <v>-466</v>
      </c>
      <c r="BH557" s="40">
        <f t="shared" si="414"/>
        <v>-286</v>
      </c>
      <c r="BL557" s="26">
        <f t="shared" si="377"/>
        <v>-18.664271241304505</v>
      </c>
      <c r="BM557" s="26">
        <f t="shared" si="378"/>
        <v>-83.30271940405845</v>
      </c>
      <c r="BO557" s="238" t="str">
        <f t="shared" si="385"/>
        <v>33884415.6139266i</v>
      </c>
      <c r="BP557" s="238" t="str">
        <f t="shared" si="386"/>
        <v>-0.00214205669071314-0.00846683656287543i</v>
      </c>
      <c r="BQ557" s="238">
        <f t="shared" si="387"/>
        <v>-41.176136372041341</v>
      </c>
      <c r="BR557" s="238">
        <f t="shared" si="388"/>
        <v>-104.19756841964357</v>
      </c>
    </row>
    <row r="558" spans="22:70" x14ac:dyDescent="0.3">
      <c r="V558" s="24">
        <v>6.54000000000008</v>
      </c>
      <c r="W558" s="30">
        <f t="shared" si="389"/>
        <v>34673685.045259625</v>
      </c>
      <c r="X558" s="25">
        <f t="shared" si="379"/>
        <v>31.048525809863797</v>
      </c>
      <c r="Y558" s="26">
        <f t="shared" si="390"/>
        <v>-91.533056914917367</v>
      </c>
      <c r="Z558" s="26">
        <f t="shared" si="391"/>
        <v>-89.998481307715039</v>
      </c>
      <c r="AA558" s="26">
        <f t="shared" si="392"/>
        <v>43.234302800499449</v>
      </c>
      <c r="AB558" s="26">
        <f t="shared" si="393"/>
        <v>-89.605169285620008</v>
      </c>
      <c r="AC558" s="26">
        <f t="shared" si="394"/>
        <v>13.797102973571334</v>
      </c>
      <c r="AD558" s="26">
        <f t="shared" si="395"/>
        <v>78.214875538923124</v>
      </c>
      <c r="AE558" s="26">
        <f t="shared" si="396"/>
        <v>-3.4531253309827861</v>
      </c>
      <c r="AF558" s="26">
        <f t="shared" si="397"/>
        <v>-101.38877505441191</v>
      </c>
      <c r="AG558" s="26">
        <f t="shared" si="372"/>
        <v>63.934760580666506</v>
      </c>
      <c r="AH558" s="26">
        <f t="shared" si="398"/>
        <v>-160.78631868901448</v>
      </c>
      <c r="AI558" s="26">
        <f t="shared" si="399"/>
        <v>-89.999999476632567</v>
      </c>
      <c r="AJ558" s="26">
        <f t="shared" si="400"/>
        <v>92.784197282731057</v>
      </c>
      <c r="AK558" s="26">
        <f t="shared" si="401"/>
        <v>89.99868503931522</v>
      </c>
      <c r="AL558" s="27">
        <f t="shared" si="402"/>
        <v>-46.763688866933322</v>
      </c>
      <c r="AM558" s="26">
        <f t="shared" si="403"/>
        <v>-89.737009709952204</v>
      </c>
      <c r="AN558" s="26">
        <f t="shared" si="373"/>
        <v>-24.863955256724296</v>
      </c>
      <c r="AO558" s="26">
        <f t="shared" si="374"/>
        <v>-86.725376835990829</v>
      </c>
      <c r="AP558" s="26">
        <f t="shared" si="380"/>
        <v>-75.695004949274534</v>
      </c>
      <c r="AQ558" s="26">
        <f t="shared" si="381"/>
        <v>-176.46370098326037</v>
      </c>
      <c r="AR558" s="25">
        <f t="shared" si="375"/>
        <v>18.562359853877492</v>
      </c>
      <c r="AS558" s="25">
        <f t="shared" si="376"/>
        <v>-26.946600306339011</v>
      </c>
      <c r="AT558" s="56">
        <f t="shared" si="382"/>
        <v>-79.14813028025732</v>
      </c>
      <c r="AU558" s="57">
        <f t="shared" si="404"/>
        <v>-277.85247603767226</v>
      </c>
      <c r="AV558" s="26">
        <f t="shared" si="405"/>
        <v>5.2182318783080151E-3</v>
      </c>
      <c r="AW558" s="26">
        <f t="shared" si="406"/>
        <v>1.9858602252087427</v>
      </c>
      <c r="AX558" s="27">
        <f t="shared" si="407"/>
        <v>-5.2182318783076005E-3</v>
      </c>
      <c r="AY558" s="26">
        <f t="shared" si="408"/>
        <v>-1.9858602252087427</v>
      </c>
      <c r="AZ558" s="28">
        <f t="shared" si="409"/>
        <v>4.145989107584569E-16</v>
      </c>
      <c r="BA558" s="29">
        <f t="shared" si="410"/>
        <v>0</v>
      </c>
      <c r="BB558" s="5">
        <f t="shared" si="383"/>
        <v>-139.39904855741807</v>
      </c>
      <c r="BC558" s="5">
        <f t="shared" si="384"/>
        <v>-465.84303568737789</v>
      </c>
      <c r="BD558" s="5">
        <f t="shared" si="411"/>
        <v>-285.84303568737789</v>
      </c>
      <c r="BE558" s="41"/>
      <c r="BF558" s="40">
        <f t="shared" si="412"/>
        <v>-139</v>
      </c>
      <c r="BG558" s="40">
        <f t="shared" si="413"/>
        <v>-466</v>
      </c>
      <c r="BH558" s="40">
        <f t="shared" si="414"/>
        <v>-286</v>
      </c>
      <c r="BL558" s="26">
        <f t="shared" si="377"/>
        <v>-18.861611899212704</v>
      </c>
      <c r="BM558" s="26">
        <f t="shared" si="378"/>
        <v>-83.453829722680055</v>
      </c>
      <c r="BO558" s="238" t="str">
        <f t="shared" si="385"/>
        <v>34673685.0452596i</v>
      </c>
      <c r="BP558" s="238" t="str">
        <f t="shared" si="386"/>
        <v>-0.0021389933089634-0.0082490545582442i</v>
      </c>
      <c r="BQ558" s="238">
        <f t="shared" si="387"/>
        <v>-41.389306377948039</v>
      </c>
      <c r="BR558" s="238">
        <f t="shared" si="388"/>
        <v>-104.53672992702559</v>
      </c>
    </row>
    <row r="559" spans="22:70" x14ac:dyDescent="0.3">
      <c r="V559" s="24">
        <v>6.5500000000000798</v>
      </c>
      <c r="W559" s="32">
        <f t="shared" si="389"/>
        <v>35481338.923364088</v>
      </c>
      <c r="X559" s="25">
        <f t="shared" si="379"/>
        <v>31.048525809863797</v>
      </c>
      <c r="Y559" s="26">
        <f t="shared" si="390"/>
        <v>-91.733056914780036</v>
      </c>
      <c r="Z559" s="26">
        <f t="shared" si="391"/>
        <v>-89.998515877371943</v>
      </c>
      <c r="AA559" s="26">
        <f t="shared" si="392"/>
        <v>43.434293518563734</v>
      </c>
      <c r="AB559" s="26">
        <f t="shared" si="393"/>
        <v>-89.614156455049013</v>
      </c>
      <c r="AC559" s="26">
        <f t="shared" si="394"/>
        <v>13.988941546927471</v>
      </c>
      <c r="AD559" s="26">
        <f t="shared" si="395"/>
        <v>78.475881087811018</v>
      </c>
      <c r="AE559" s="26">
        <f t="shared" si="396"/>
        <v>-3.2612960394250337</v>
      </c>
      <c r="AF559" s="26">
        <f t="shared" si="397"/>
        <v>-101.13679124460995</v>
      </c>
      <c r="AG559" s="26">
        <f t="shared" si="372"/>
        <v>63.934760580666506</v>
      </c>
      <c r="AH559" s="26">
        <f t="shared" si="398"/>
        <v>-160.98631868901441</v>
      </c>
      <c r="AI559" s="26">
        <f t="shared" si="399"/>
        <v>-89.999999488545868</v>
      </c>
      <c r="AJ559" s="26">
        <f t="shared" si="400"/>
        <v>92.984197282628088</v>
      </c>
      <c r="AK559" s="26">
        <f t="shared" si="401"/>
        <v>89.998714971474726</v>
      </c>
      <c r="AL559" s="27">
        <f t="shared" si="402"/>
        <v>-46.963684748806742</v>
      </c>
      <c r="AM559" s="26">
        <f t="shared" si="403"/>
        <v>-89.742996018581835</v>
      </c>
      <c r="AN559" s="26">
        <f t="shared" si="373"/>
        <v>-25.063317427025904</v>
      </c>
      <c r="AO559" s="26">
        <f t="shared" si="374"/>
        <v>-86.799759628101853</v>
      </c>
      <c r="AP559" s="26">
        <f t="shared" si="380"/>
        <v>-76.094363001552466</v>
      </c>
      <c r="AQ559" s="26">
        <f t="shared" si="381"/>
        <v>-176.54404016375483</v>
      </c>
      <c r="AR559" s="25">
        <f t="shared" si="375"/>
        <v>18.562359853877492</v>
      </c>
      <c r="AS559" s="25">
        <f t="shared" si="376"/>
        <v>-26.946600306339011</v>
      </c>
      <c r="AT559" s="56">
        <f t="shared" si="382"/>
        <v>-79.3556590409775</v>
      </c>
      <c r="AU559" s="57">
        <f t="shared" si="404"/>
        <v>-277.68083140836478</v>
      </c>
      <c r="AV559" s="26">
        <f t="shared" si="405"/>
        <v>5.4640049285763249E-3</v>
      </c>
      <c r="AW559" s="26">
        <f t="shared" si="406"/>
        <v>2.0320785127785443</v>
      </c>
      <c r="AX559" s="27">
        <f t="shared" si="407"/>
        <v>-5.4640049285760491E-3</v>
      </c>
      <c r="AY559" s="26">
        <f t="shared" si="408"/>
        <v>-2.0320785127785443</v>
      </c>
      <c r="AZ559" s="28">
        <f t="shared" si="409"/>
        <v>2.7582103268031233E-16</v>
      </c>
      <c r="BA559" s="29">
        <f t="shared" si="410"/>
        <v>0</v>
      </c>
      <c r="BB559" s="5">
        <f t="shared" si="383"/>
        <v>-140.01778552709973</v>
      </c>
      <c r="BC559" s="5">
        <f t="shared" si="384"/>
        <v>-466.1646316042835</v>
      </c>
      <c r="BD559" s="5">
        <f t="shared" si="411"/>
        <v>-286.1646316042835</v>
      </c>
      <c r="BE559" s="31"/>
      <c r="BF559" s="40">
        <f t="shared" si="412"/>
        <v>-140</v>
      </c>
      <c r="BG559" s="40">
        <f t="shared" si="413"/>
        <v>-466</v>
      </c>
      <c r="BH559" s="40">
        <f t="shared" si="414"/>
        <v>-286</v>
      </c>
      <c r="BL559" s="26">
        <f t="shared" si="377"/>
        <v>-19.059070726203117</v>
      </c>
      <c r="BM559" s="26">
        <f t="shared" si="378"/>
        <v>-83.601588784513481</v>
      </c>
      <c r="BO559" s="238" t="str">
        <f t="shared" si="385"/>
        <v>35481338.9233641i</v>
      </c>
      <c r="BP559" s="238" t="str">
        <f t="shared" si="386"/>
        <v>-0.00213549035780745-0.00803580219388244i</v>
      </c>
      <c r="BQ559" s="238">
        <f t="shared" si="387"/>
        <v>-41.603055759919116</v>
      </c>
      <c r="BR559" s="238">
        <f t="shared" si="388"/>
        <v>-104.88221141140525</v>
      </c>
    </row>
    <row r="560" spans="22:70" x14ac:dyDescent="0.3">
      <c r="V560" s="24">
        <v>6.5600000000000804</v>
      </c>
      <c r="W560" s="32">
        <f t="shared" si="389"/>
        <v>36307805.477016889</v>
      </c>
      <c r="X560" s="25">
        <f t="shared" si="379"/>
        <v>31.048525809863797</v>
      </c>
      <c r="Y560" s="26">
        <f t="shared" si="390"/>
        <v>-91.933056914648887</v>
      </c>
      <c r="Z560" s="26">
        <f t="shared" si="391"/>
        <v>-89.998549660127381</v>
      </c>
      <c r="AA560" s="26">
        <f t="shared" si="392"/>
        <v>43.634284654365459</v>
      </c>
      <c r="AB560" s="26">
        <f t="shared" si="393"/>
        <v>-89.622939069872629</v>
      </c>
      <c r="AC560" s="26">
        <f t="shared" si="394"/>
        <v>14.181133101480466</v>
      </c>
      <c r="AD560" s="26">
        <f t="shared" si="395"/>
        <v>78.731414780927736</v>
      </c>
      <c r="AE560" s="26">
        <f t="shared" si="396"/>
        <v>-3.0691133489391653</v>
      </c>
      <c r="AF560" s="26">
        <f t="shared" si="397"/>
        <v>-100.89007394907227</v>
      </c>
      <c r="AG560" s="26">
        <f t="shared" si="372"/>
        <v>63.934760580666506</v>
      </c>
      <c r="AH560" s="26">
        <f t="shared" si="398"/>
        <v>-161.18631868901446</v>
      </c>
      <c r="AI560" s="26">
        <f t="shared" si="399"/>
        <v>-89.999999500187982</v>
      </c>
      <c r="AJ560" s="26">
        <f t="shared" si="400"/>
        <v>93.18419728252978</v>
      </c>
      <c r="AK560" s="26">
        <f t="shared" si="401"/>
        <v>89.998744222295102</v>
      </c>
      <c r="AL560" s="27">
        <f t="shared" si="402"/>
        <v>-47.163680816022762</v>
      </c>
      <c r="AM560" s="26">
        <f t="shared" si="403"/>
        <v>-89.748846067612746</v>
      </c>
      <c r="AN560" s="26">
        <f t="shared" si="373"/>
        <v>-25.2627082169343</v>
      </c>
      <c r="AO560" s="26">
        <f t="shared" si="374"/>
        <v>-86.872459697093021</v>
      </c>
      <c r="AP560" s="26">
        <f t="shared" si="380"/>
        <v>-76.493749858775232</v>
      </c>
      <c r="AQ560" s="26">
        <f t="shared" si="381"/>
        <v>-176.62256104259865</v>
      </c>
      <c r="AR560" s="25">
        <f t="shared" si="375"/>
        <v>18.562359853877492</v>
      </c>
      <c r="AS560" s="25">
        <f t="shared" si="376"/>
        <v>-26.946600306339011</v>
      </c>
      <c r="AT560" s="56">
        <f t="shared" si="382"/>
        <v>-79.5628632077144</v>
      </c>
      <c r="AU560" s="57">
        <f t="shared" si="404"/>
        <v>-277.51263499167089</v>
      </c>
      <c r="AV560" s="26">
        <f t="shared" si="405"/>
        <v>5.7213459994121668E-3</v>
      </c>
      <c r="AW560" s="26">
        <f t="shared" si="406"/>
        <v>2.0793706234175211</v>
      </c>
      <c r="AX560" s="27">
        <f t="shared" si="407"/>
        <v>-5.7213459994117036E-3</v>
      </c>
      <c r="AY560" s="26">
        <f t="shared" si="408"/>
        <v>-2.0793706234175211</v>
      </c>
      <c r="AZ560" s="28">
        <f t="shared" si="409"/>
        <v>4.6317116808580749E-16</v>
      </c>
      <c r="BA560" s="29">
        <f t="shared" si="410"/>
        <v>0</v>
      </c>
      <c r="BB560" s="5">
        <f t="shared" si="383"/>
        <v>-140.63691367037359</v>
      </c>
      <c r="BC560" s="5">
        <f t="shared" si="384"/>
        <v>-466.49280729263501</v>
      </c>
      <c r="BD560" s="5">
        <f t="shared" si="411"/>
        <v>-286.49280729263501</v>
      </c>
      <c r="BE560" s="31"/>
      <c r="BF560" s="40">
        <f t="shared" si="412"/>
        <v>-141</v>
      </c>
      <c r="BG560" s="40">
        <f t="shared" si="413"/>
        <v>-466</v>
      </c>
      <c r="BH560" s="40">
        <f t="shared" si="414"/>
        <v>-286</v>
      </c>
      <c r="BL560" s="26">
        <f t="shared" si="377"/>
        <v>-19.256642535999561</v>
      </c>
      <c r="BM560" s="26">
        <f t="shared" si="378"/>
        <v>-83.746067067583994</v>
      </c>
      <c r="BO560" s="238" t="str">
        <f t="shared" si="385"/>
        <v>36307805.4770169i</v>
      </c>
      <c r="BP560" s="238" t="str">
        <f t="shared" si="386"/>
        <v>-0.00213154612909129-0.00782697634199686i</v>
      </c>
      <c r="BQ560" s="238">
        <f t="shared" si="387"/>
        <v>-41.817407926659612</v>
      </c>
      <c r="BR560" s="238">
        <f t="shared" si="388"/>
        <v>-105.23410523338012</v>
      </c>
    </row>
    <row r="561" spans="22:70" x14ac:dyDescent="0.3">
      <c r="V561" s="24">
        <v>6.5700000000000802</v>
      </c>
      <c r="W561" s="30">
        <f t="shared" si="389"/>
        <v>37153522.909724161</v>
      </c>
      <c r="X561" s="25">
        <f t="shared" si="379"/>
        <v>31.048525809863797</v>
      </c>
      <c r="Y561" s="26">
        <f t="shared" si="390"/>
        <v>-92.133056914523635</v>
      </c>
      <c r="Z561" s="26">
        <f t="shared" si="391"/>
        <v>-89.998582673893424</v>
      </c>
      <c r="AA561" s="26">
        <f t="shared" si="392"/>
        <v>43.834276189104912</v>
      </c>
      <c r="AB561" s="26">
        <f t="shared" si="393"/>
        <v>-89.631521785097675</v>
      </c>
      <c r="AC561" s="26">
        <f t="shared" si="394"/>
        <v>14.373662965378191</v>
      </c>
      <c r="AD561" s="26">
        <f t="shared" si="395"/>
        <v>78.981571424259641</v>
      </c>
      <c r="AE561" s="26">
        <f t="shared" si="396"/>
        <v>-2.876591950176735</v>
      </c>
      <c r="AF561" s="26">
        <f t="shared" si="397"/>
        <v>-100.64853303473146</v>
      </c>
      <c r="AG561" s="26">
        <f t="shared" si="372"/>
        <v>63.934760580666506</v>
      </c>
      <c r="AH561" s="26">
        <f t="shared" si="398"/>
        <v>-161.38631868901444</v>
      </c>
      <c r="AI561" s="26">
        <f t="shared" si="399"/>
        <v>-89.999999511565093</v>
      </c>
      <c r="AJ561" s="26">
        <f t="shared" si="400"/>
        <v>93.384197282435878</v>
      </c>
      <c r="AK561" s="26">
        <f t="shared" si="401"/>
        <v>89.998772807285519</v>
      </c>
      <c r="AL561" s="27">
        <f t="shared" si="402"/>
        <v>-47.36367706023988</v>
      </c>
      <c r="AM561" s="26">
        <f t="shared" si="403"/>
        <v>-89.754562958330197</v>
      </c>
      <c r="AN561" s="26">
        <f t="shared" si="373"/>
        <v>-25.462126346027954</v>
      </c>
      <c r="AO561" s="26">
        <f t="shared" si="374"/>
        <v>-86.943514652599134</v>
      </c>
      <c r="AP561" s="26">
        <f t="shared" si="380"/>
        <v>-76.893164232179899</v>
      </c>
      <c r="AQ561" s="26">
        <f t="shared" si="381"/>
        <v>-176.69930431520891</v>
      </c>
      <c r="AR561" s="25">
        <f t="shared" si="375"/>
        <v>18.562359853877492</v>
      </c>
      <c r="AS561" s="25">
        <f t="shared" si="376"/>
        <v>-26.946600306339011</v>
      </c>
      <c r="AT561" s="56">
        <f t="shared" si="382"/>
        <v>-79.76975618235663</v>
      </c>
      <c r="AU561" s="57">
        <f t="shared" si="404"/>
        <v>-277.34783734994039</v>
      </c>
      <c r="AV561" s="26">
        <f t="shared" si="405"/>
        <v>5.9907988386219413E-3</v>
      </c>
      <c r="AW561" s="26">
        <f t="shared" si="406"/>
        <v>2.1277613741242991</v>
      </c>
      <c r="AX561" s="27">
        <f t="shared" si="407"/>
        <v>-5.9907988386216186E-3</v>
      </c>
      <c r="AY561" s="26">
        <f t="shared" si="408"/>
        <v>-2.1277613741242991</v>
      </c>
      <c r="AZ561" s="28">
        <f t="shared" si="409"/>
        <v>3.2265856653168612E-16</v>
      </c>
      <c r="BA561" s="29">
        <f t="shared" si="410"/>
        <v>0</v>
      </c>
      <c r="BB561" s="5">
        <f t="shared" si="383"/>
        <v>-141.25646561083548</v>
      </c>
      <c r="BC561" s="5">
        <f t="shared" si="384"/>
        <v>-466.82767277293766</v>
      </c>
      <c r="BD561" s="5">
        <f t="shared" si="411"/>
        <v>-286.82767277293766</v>
      </c>
      <c r="BE561" s="41"/>
      <c r="BF561" s="40">
        <f t="shared" si="412"/>
        <v>-141</v>
      </c>
      <c r="BG561" s="40">
        <f t="shared" si="413"/>
        <v>-467</v>
      </c>
      <c r="BH561" s="40">
        <f t="shared" si="414"/>
        <v>-287</v>
      </c>
      <c r="BL561" s="26">
        <f t="shared" si="377"/>
        <v>-19.454322364321001</v>
      </c>
      <c r="BM561" s="26">
        <f t="shared" si="378"/>
        <v>-83.887333822791874</v>
      </c>
      <c r="BO561" s="238" t="str">
        <f t="shared" si="385"/>
        <v>37153522.9097242i</v>
      </c>
      <c r="BP561" s="238" t="str">
        <f t="shared" si="386"/>
        <v>-0.00212715845046278-0.00762247673252623i</v>
      </c>
      <c r="BQ561" s="238">
        <f t="shared" si="387"/>
        <v>-42.032387064157845</v>
      </c>
      <c r="BR561" s="238">
        <f t="shared" si="388"/>
        <v>-105.59250160020537</v>
      </c>
    </row>
    <row r="562" spans="22:70" x14ac:dyDescent="0.3">
      <c r="V562" s="24">
        <v>6.58000000000008</v>
      </c>
      <c r="W562" s="32">
        <f t="shared" si="389"/>
        <v>38018939.632063188</v>
      </c>
      <c r="X562" s="25">
        <f t="shared" si="379"/>
        <v>31.048525809863797</v>
      </c>
      <c r="Y562" s="26">
        <f t="shared" si="390"/>
        <v>-92.33305691440404</v>
      </c>
      <c r="Z562" s="26">
        <f t="shared" si="391"/>
        <v>-89.99861493617442</v>
      </c>
      <c r="AA562" s="26">
        <f t="shared" si="392"/>
        <v>44.034268104828456</v>
      </c>
      <c r="AB562" s="26">
        <f t="shared" si="393"/>
        <v>-89.639909149851775</v>
      </c>
      <c r="AC562" s="26">
        <f t="shared" si="394"/>
        <v>14.566517026078191</v>
      </c>
      <c r="AD562" s="26">
        <f t="shared" si="395"/>
        <v>79.226445487096029</v>
      </c>
      <c r="AE562" s="26">
        <f t="shared" si="396"/>
        <v>-2.6837459736335951</v>
      </c>
      <c r="AF562" s="26">
        <f t="shared" si="397"/>
        <v>-100.41207859893017</v>
      </c>
      <c r="AG562" s="26">
        <f t="shared" si="372"/>
        <v>63.934760580666506</v>
      </c>
      <c r="AH562" s="26">
        <f t="shared" si="398"/>
        <v>-161.58631868901443</v>
      </c>
      <c r="AI562" s="26">
        <f t="shared" si="399"/>
        <v>-89.999999522683225</v>
      </c>
      <c r="AJ562" s="26">
        <f t="shared" si="400"/>
        <v>93.58419728234621</v>
      </c>
      <c r="AK562" s="26">
        <f t="shared" si="401"/>
        <v>89.998800741602125</v>
      </c>
      <c r="AL562" s="27">
        <f t="shared" si="402"/>
        <v>-47.563673473492045</v>
      </c>
      <c r="AM562" s="26">
        <f t="shared" si="403"/>
        <v>-89.760149721449721</v>
      </c>
      <c r="AN562" s="26">
        <f t="shared" si="373"/>
        <v>-25.661570590841599</v>
      </c>
      <c r="AO562" s="26">
        <f t="shared" si="374"/>
        <v>-87.012961294168335</v>
      </c>
      <c r="AP562" s="26">
        <f t="shared" si="380"/>
        <v>-77.292604890335355</v>
      </c>
      <c r="AQ562" s="26">
        <f t="shared" si="381"/>
        <v>-176.77430979669916</v>
      </c>
      <c r="AR562" s="25">
        <f t="shared" si="375"/>
        <v>18.562359853877492</v>
      </c>
      <c r="AS562" s="25">
        <f t="shared" si="376"/>
        <v>-26.946600306339011</v>
      </c>
      <c r="AT562" s="56">
        <f t="shared" si="382"/>
        <v>-79.976350863968946</v>
      </c>
      <c r="AU562" s="57">
        <f t="shared" si="404"/>
        <v>-277.18638839562931</v>
      </c>
      <c r="AV562" s="26">
        <f t="shared" si="405"/>
        <v>6.2729326817768686E-3</v>
      </c>
      <c r="AW562" s="26">
        <f t="shared" si="406"/>
        <v>2.1772761460162</v>
      </c>
      <c r="AX562" s="27">
        <f t="shared" si="407"/>
        <v>-6.2729326817770404E-3</v>
      </c>
      <c r="AY562" s="26">
        <f t="shared" si="408"/>
        <v>-2.1772761460162</v>
      </c>
      <c r="AZ562" s="28">
        <f t="shared" si="409"/>
        <v>-1.717376241217039E-16</v>
      </c>
      <c r="BA562" s="29">
        <f t="shared" si="410"/>
        <v>0</v>
      </c>
      <c r="BB562" s="5">
        <f t="shared" si="383"/>
        <v>-141.87647446969615</v>
      </c>
      <c r="BC562" s="5">
        <f t="shared" si="384"/>
        <v>-467.16933379080479</v>
      </c>
      <c r="BD562" s="5">
        <f t="shared" si="411"/>
        <v>-287.16933379080479</v>
      </c>
      <c r="BE562" s="31"/>
      <c r="BF562" s="40">
        <f t="shared" si="412"/>
        <v>-142</v>
      </c>
      <c r="BG562" s="40">
        <f t="shared" si="413"/>
        <v>-467</v>
      </c>
      <c r="BH562" s="40">
        <f t="shared" si="414"/>
        <v>-287</v>
      </c>
      <c r="BL562" s="26">
        <f t="shared" si="377"/>
        <v>-19.652105459869308</v>
      </c>
      <c r="BM562" s="26">
        <f t="shared" si="378"/>
        <v>-84.025457077777858</v>
      </c>
      <c r="BO562" s="238" t="str">
        <f t="shared" si="385"/>
        <v>38018939.6320632i</v>
      </c>
      <c r="BP562" s="238" t="str">
        <f t="shared" si="386"/>
        <v>-0.00212232471577215-0.00742220592078017i</v>
      </c>
      <c r="BQ562" s="238">
        <f t="shared" si="387"/>
        <v>-42.248018145857898</v>
      </c>
      <c r="BR562" s="238">
        <f t="shared" si="388"/>
        <v>-105.9574883173976</v>
      </c>
    </row>
    <row r="563" spans="22:70" x14ac:dyDescent="0.3">
      <c r="V563" s="24">
        <v>6.5900000000000798</v>
      </c>
      <c r="W563" s="32">
        <f t="shared" si="389"/>
        <v>38904514.499435283</v>
      </c>
      <c r="X563" s="25">
        <f t="shared" si="379"/>
        <v>31.048525809863797</v>
      </c>
      <c r="Y563" s="26">
        <f t="shared" si="390"/>
        <v>-92.533056914289801</v>
      </c>
      <c r="Z563" s="26">
        <f t="shared" si="391"/>
        <v>-89.998646464076231</v>
      </c>
      <c r="AA563" s="26">
        <f t="shared" si="392"/>
        <v>44.234260384390325</v>
      </c>
      <c r="AB563" s="26">
        <f t="shared" si="393"/>
        <v>-89.648105609788033</v>
      </c>
      <c r="AC563" s="26">
        <f t="shared" si="394"/>
        <v>14.759681713342536</v>
      </c>
      <c r="AD563" s="26">
        <f t="shared" si="395"/>
        <v>79.466131004921849</v>
      </c>
      <c r="AE563" s="26">
        <f t="shared" si="396"/>
        <v>-2.4905890066931438</v>
      </c>
      <c r="AF563" s="26">
        <f t="shared" si="397"/>
        <v>-100.18062106894241</v>
      </c>
      <c r="AG563" s="26">
        <f t="shared" si="372"/>
        <v>63.934760580666506</v>
      </c>
      <c r="AH563" s="26">
        <f t="shared" si="398"/>
        <v>-161.78631868901445</v>
      </c>
      <c r="AI563" s="26">
        <f t="shared" si="399"/>
        <v>-89.999999533548291</v>
      </c>
      <c r="AJ563" s="26">
        <f t="shared" si="400"/>
        <v>93.784197282260578</v>
      </c>
      <c r="AK563" s="26">
        <f t="shared" si="401"/>
        <v>89.99882804005604</v>
      </c>
      <c r="AL563" s="27">
        <f t="shared" si="402"/>
        <v>-47.76367004817169</v>
      </c>
      <c r="AM563" s="26">
        <f t="shared" si="403"/>
        <v>-89.765609318721886</v>
      </c>
      <c r="AN563" s="26">
        <f t="shared" si="373"/>
        <v>-25.861039782361477</v>
      </c>
      <c r="AO563" s="26">
        <f t="shared" si="374"/>
        <v>-87.080835626662761</v>
      </c>
      <c r="AP563" s="26">
        <f t="shared" si="380"/>
        <v>-77.69207065662053</v>
      </c>
      <c r="AQ563" s="26">
        <f t="shared" si="381"/>
        <v>-176.84761643887691</v>
      </c>
      <c r="AR563" s="25">
        <f t="shared" si="375"/>
        <v>18.562359853877492</v>
      </c>
      <c r="AS563" s="25">
        <f t="shared" si="376"/>
        <v>-26.946600306339011</v>
      </c>
      <c r="AT563" s="56">
        <f t="shared" si="382"/>
        <v>-80.182659663313672</v>
      </c>
      <c r="AU563" s="57">
        <f t="shared" si="404"/>
        <v>-277.02823750781931</v>
      </c>
      <c r="AV563" s="26">
        <f t="shared" si="405"/>
        <v>6.5683434401240959E-3</v>
      </c>
      <c r="AW563" s="26">
        <f t="shared" si="406"/>
        <v>2.2279408964771621</v>
      </c>
      <c r="AX563" s="27">
        <f t="shared" si="407"/>
        <v>-6.5683434401244013E-3</v>
      </c>
      <c r="AY563" s="26">
        <f t="shared" si="408"/>
        <v>-2.2279408964771621</v>
      </c>
      <c r="AZ563" s="28">
        <f t="shared" si="409"/>
        <v>-3.0531133177191805E-16</v>
      </c>
      <c r="BA563" s="29">
        <f t="shared" si="410"/>
        <v>0</v>
      </c>
      <c r="BB563" s="5">
        <f t="shared" si="383"/>
        <v>-142.49697388042023</v>
      </c>
      <c r="BC563" s="5">
        <f t="shared" si="384"/>
        <v>-467.51789167805208</v>
      </c>
      <c r="BD563" s="5">
        <f t="shared" si="411"/>
        <v>-287.51789167805208</v>
      </c>
      <c r="BE563" s="31"/>
      <c r="BF563" s="40">
        <f t="shared" si="412"/>
        <v>-142</v>
      </c>
      <c r="BG563" s="40">
        <f t="shared" si="413"/>
        <v>-468</v>
      </c>
      <c r="BH563" s="40">
        <f t="shared" si="414"/>
        <v>-288</v>
      </c>
      <c r="BL563" s="26">
        <f t="shared" si="377"/>
        <v>-19.849987275639517</v>
      </c>
      <c r="BM563" s="26">
        <f t="shared" si="378"/>
        <v>-84.160503642189667</v>
      </c>
      <c r="BO563" s="238" t="str">
        <f t="shared" si="385"/>
        <v>38904514.4994353i</v>
      </c>
      <c r="BP563" s="238" t="str">
        <f t="shared" si="386"/>
        <v>-0.00211704191665716-0.00722606925634697i</v>
      </c>
      <c r="BQ563" s="238">
        <f t="shared" si="387"/>
        <v>-42.464326941467021</v>
      </c>
      <c r="BR563" s="238">
        <f t="shared" si="388"/>
        <v>-106.3291505280431</v>
      </c>
    </row>
    <row r="564" spans="22:70" x14ac:dyDescent="0.3">
      <c r="V564" s="24">
        <v>6.6000000000000796</v>
      </c>
      <c r="W564" s="30">
        <f t="shared" si="389"/>
        <v>39810717.055357039</v>
      </c>
      <c r="X564" s="25">
        <f t="shared" si="379"/>
        <v>31.048525809863797</v>
      </c>
      <c r="Y564" s="26">
        <f t="shared" si="390"/>
        <v>-92.733056914180708</v>
      </c>
      <c r="Z564" s="26">
        <f t="shared" si="391"/>
        <v>-89.998677274315369</v>
      </c>
      <c r="AA564" s="26">
        <f t="shared" si="392"/>
        <v>44.434253011416317</v>
      </c>
      <c r="AB564" s="26">
        <f t="shared" si="393"/>
        <v>-89.656115509435338</v>
      </c>
      <c r="AC564" s="26">
        <f t="shared" si="394"/>
        <v>14.953143982366877</v>
      </c>
      <c r="AD564" s="26">
        <f t="shared" si="395"/>
        <v>79.700721489838131</v>
      </c>
      <c r="AE564" s="26">
        <f t="shared" si="396"/>
        <v>-2.2971341105337171</v>
      </c>
      <c r="AF564" s="26">
        <f t="shared" si="397"/>
        <v>-99.954071293912577</v>
      </c>
      <c r="AG564" s="26">
        <f t="shared" si="372"/>
        <v>63.934760580666506</v>
      </c>
      <c r="AH564" s="26">
        <f t="shared" si="398"/>
        <v>-161.98631868901444</v>
      </c>
      <c r="AI564" s="26">
        <f t="shared" si="399"/>
        <v>-89.999999544166016</v>
      </c>
      <c r="AJ564" s="26">
        <f t="shared" si="400"/>
        <v>93.984197282178769</v>
      </c>
      <c r="AK564" s="26">
        <f t="shared" si="401"/>
        <v>89.99885471712129</v>
      </c>
      <c r="AL564" s="27">
        <f t="shared" si="402"/>
        <v>-47.963666777013614</v>
      </c>
      <c r="AM564" s="26">
        <f t="shared" si="403"/>
        <v>-89.770944644500631</v>
      </c>
      <c r="AN564" s="26">
        <f t="shared" si="373"/>
        <v>-26.060532803628288</v>
      </c>
      <c r="AO564" s="26">
        <f t="shared" si="374"/>
        <v>-87.147172875508161</v>
      </c>
      <c r="AP564" s="26">
        <f t="shared" si="380"/>
        <v>-78.09156040681107</v>
      </c>
      <c r="AQ564" s="26">
        <f t="shared" si="381"/>
        <v>-176.91926234705352</v>
      </c>
      <c r="AR564" s="25">
        <f t="shared" si="375"/>
        <v>18.562359853877492</v>
      </c>
      <c r="AS564" s="25">
        <f t="shared" si="376"/>
        <v>-26.946600306339011</v>
      </c>
      <c r="AT564" s="56">
        <f t="shared" si="382"/>
        <v>-80.388694517344788</v>
      </c>
      <c r="AU564" s="57">
        <f t="shared" si="404"/>
        <v>-276.87333364096611</v>
      </c>
      <c r="AV564" s="26">
        <f t="shared" si="405"/>
        <v>6.8776549431893829E-3</v>
      </c>
      <c r="AW564" s="26">
        <f t="shared" si="406"/>
        <v>2.2797821715183271</v>
      </c>
      <c r="AX564" s="27">
        <f t="shared" si="407"/>
        <v>-6.8776549431895564E-3</v>
      </c>
      <c r="AY564" s="26">
        <f t="shared" si="408"/>
        <v>-2.2797821715183271</v>
      </c>
      <c r="AZ564" s="28">
        <f t="shared" si="409"/>
        <v>-1.7347234759768071E-16</v>
      </c>
      <c r="BA564" s="29">
        <f t="shared" si="410"/>
        <v>0</v>
      </c>
      <c r="BB564" s="5">
        <f t="shared" si="383"/>
        <v>-143.11799800212646</v>
      </c>
      <c r="BC564" s="5">
        <f t="shared" si="384"/>
        <v>-467.87344319500374</v>
      </c>
      <c r="BD564" s="5">
        <f t="shared" si="411"/>
        <v>-287.87344319500374</v>
      </c>
      <c r="BE564" s="41"/>
      <c r="BF564" s="40">
        <f t="shared" si="412"/>
        <v>-143</v>
      </c>
      <c r="BG564" s="40">
        <f t="shared" si="413"/>
        <v>-468</v>
      </c>
      <c r="BH564" s="40">
        <f t="shared" si="414"/>
        <v>-288</v>
      </c>
      <c r="BL564" s="26">
        <f t="shared" si="377"/>
        <v>-20.047963460545365</v>
      </c>
      <c r="BM564" s="26">
        <f t="shared" si="378"/>
        <v>-84.292539114230976</v>
      </c>
      <c r="BO564" s="238" t="str">
        <f t="shared" si="385"/>
        <v>39810717.055357i</v>
      </c>
      <c r="BP564" s="238" t="str">
        <f t="shared" si="386"/>
        <v>-0.00211130667544056-0.00703397485312744i</v>
      </c>
      <c r="BQ564" s="238">
        <f t="shared" si="387"/>
        <v>-42.681340024236306</v>
      </c>
      <c r="BR564" s="238">
        <f t="shared" si="388"/>
        <v>-106.70757043980666</v>
      </c>
    </row>
    <row r="565" spans="22:70" x14ac:dyDescent="0.3">
      <c r="V565" s="24">
        <v>6.6100000000000803</v>
      </c>
      <c r="W565" s="32">
        <f t="shared" si="389"/>
        <v>40738027.780418836</v>
      </c>
      <c r="X565" s="25">
        <f t="shared" si="379"/>
        <v>31.048525809863797</v>
      </c>
      <c r="Y565" s="26">
        <f t="shared" si="390"/>
        <v>-92.933056914076545</v>
      </c>
      <c r="Z565" s="26">
        <f t="shared" si="391"/>
        <v>-89.998707383227853</v>
      </c>
      <c r="AA565" s="26">
        <f t="shared" si="392"/>
        <v>44.634245970269156</v>
      </c>
      <c r="AB565" s="26">
        <f t="shared" si="393"/>
        <v>-89.663943094495409</v>
      </c>
      <c r="AC565" s="26">
        <f t="shared" si="394"/>
        <v>15.146891297082785</v>
      </c>
      <c r="AD565" s="26">
        <f t="shared" si="395"/>
        <v>79.930309848145257</v>
      </c>
      <c r="AE565" s="26">
        <f t="shared" si="396"/>
        <v>-2.1033938368608069</v>
      </c>
      <c r="AF565" s="26">
        <f t="shared" si="397"/>
        <v>-99.732340629578019</v>
      </c>
      <c r="AG565" s="26">
        <f t="shared" si="372"/>
        <v>63.934760580666506</v>
      </c>
      <c r="AH565" s="26">
        <f t="shared" si="398"/>
        <v>-162.18631868901443</v>
      </c>
      <c r="AI565" s="26">
        <f t="shared" si="399"/>
        <v>-89.999999554542072</v>
      </c>
      <c r="AJ565" s="26">
        <f t="shared" si="400"/>
        <v>94.184197282100698</v>
      </c>
      <c r="AK565" s="26">
        <f t="shared" si="401"/>
        <v>89.998880786942394</v>
      </c>
      <c r="AL565" s="27">
        <f t="shared" si="402"/>
        <v>-48.163663653079631</v>
      </c>
      <c r="AM565" s="26">
        <f t="shared" si="403"/>
        <v>-89.77615852727601</v>
      </c>
      <c r="AN565" s="26">
        <f t="shared" si="373"/>
        <v>-26.260048587443396</v>
      </c>
      <c r="AO565" s="26">
        <f t="shared" si="374"/>
        <v>-87.212007501782736</v>
      </c>
      <c r="AP565" s="26">
        <f t="shared" si="380"/>
        <v>-78.491073066770255</v>
      </c>
      <c r="AQ565" s="26">
        <f t="shared" si="381"/>
        <v>-176.98928479665841</v>
      </c>
      <c r="AR565" s="25">
        <f t="shared" si="375"/>
        <v>18.562359853877492</v>
      </c>
      <c r="AS565" s="25">
        <f t="shared" si="376"/>
        <v>-26.946600306339011</v>
      </c>
      <c r="AT565" s="56">
        <f t="shared" si="382"/>
        <v>-80.594466903631059</v>
      </c>
      <c r="AU565" s="57">
        <f t="shared" si="404"/>
        <v>-276.72162542623641</v>
      </c>
      <c r="AV565" s="26">
        <f t="shared" si="405"/>
        <v>7.2015202385591857E-3</v>
      </c>
      <c r="AW565" s="26">
        <f t="shared" si="406"/>
        <v>2.3328271183512777</v>
      </c>
      <c r="AX565" s="27">
        <f t="shared" si="407"/>
        <v>-7.2015202385594824E-3</v>
      </c>
      <c r="AY565" s="26">
        <f t="shared" si="408"/>
        <v>-2.3328271183512777</v>
      </c>
      <c r="AZ565" s="28">
        <f t="shared" si="409"/>
        <v>-2.9663771439203401E-16</v>
      </c>
      <c r="BA565" s="29">
        <f t="shared" si="410"/>
        <v>0</v>
      </c>
      <c r="BB565" s="5">
        <f t="shared" si="383"/>
        <v>-143.73958153153029</v>
      </c>
      <c r="BC565" s="5">
        <f t="shared" si="384"/>
        <v>-468.23608035431573</v>
      </c>
      <c r="BD565" s="5">
        <f t="shared" si="411"/>
        <v>-288.23608035431573</v>
      </c>
      <c r="BE565" s="31"/>
      <c r="BF565" s="40">
        <f t="shared" si="412"/>
        <v>-144</v>
      </c>
      <c r="BG565" s="40">
        <f t="shared" si="413"/>
        <v>-468</v>
      </c>
      <c r="BH565" s="40">
        <f t="shared" si="414"/>
        <v>-288</v>
      </c>
      <c r="BL565" s="26">
        <f t="shared" si="377"/>
        <v>-20.246029851352194</v>
      </c>
      <c r="BM565" s="26">
        <f t="shared" si="378"/>
        <v>-84.421627888380925</v>
      </c>
      <c r="BO565" s="238" t="str">
        <f t="shared" si="385"/>
        <v>40738027.7804188i</v>
      </c>
      <c r="BP565" s="238" t="str">
        <f t="shared" si="386"/>
        <v>-0.00210511527946079-0.0068458335603369i</v>
      </c>
      <c r="BQ565" s="238">
        <f t="shared" si="387"/>
        <v>-42.899084776547028</v>
      </c>
      <c r="BR565" s="238">
        <f t="shared" si="388"/>
        <v>-107.09282703969835</v>
      </c>
    </row>
    <row r="566" spans="22:70" x14ac:dyDescent="0.3">
      <c r="V566" s="24">
        <v>6.62000000000008</v>
      </c>
      <c r="W566" s="32">
        <f t="shared" si="389"/>
        <v>41686938.347041272</v>
      </c>
      <c r="X566" s="25">
        <f t="shared" si="379"/>
        <v>31.048525809863797</v>
      </c>
      <c r="Y566" s="26">
        <f t="shared" si="390"/>
        <v>-93.133056913977072</v>
      </c>
      <c r="Z566" s="26">
        <f t="shared" si="391"/>
        <v>-89.998736806777828</v>
      </c>
      <c r="AA566" s="26">
        <f t="shared" si="392"/>
        <v>44.834239246015144</v>
      </c>
      <c r="AB566" s="26">
        <f t="shared" si="393"/>
        <v>-89.671592514088047</v>
      </c>
      <c r="AC566" s="26">
        <f t="shared" si="394"/>
        <v>15.340911613667686</v>
      </c>
      <c r="AD566" s="26">
        <f t="shared" si="395"/>
        <v>80.154988304729812</v>
      </c>
      <c r="AE566" s="26">
        <f t="shared" si="396"/>
        <v>-1.9093802444304444</v>
      </c>
      <c r="AF566" s="26">
        <f t="shared" si="397"/>
        <v>-99.515341016136063</v>
      </c>
      <c r="AG566" s="26">
        <f t="shared" si="372"/>
        <v>63.934760580666506</v>
      </c>
      <c r="AH566" s="26">
        <f t="shared" si="398"/>
        <v>-162.38631868901444</v>
      </c>
      <c r="AI566" s="26">
        <f t="shared" si="399"/>
        <v>-89.999999564681929</v>
      </c>
      <c r="AJ566" s="26">
        <f t="shared" si="400"/>
        <v>94.384197282026108</v>
      </c>
      <c r="AK566" s="26">
        <f t="shared" si="401"/>
        <v>89.998906263341908</v>
      </c>
      <c r="AL566" s="27">
        <f t="shared" si="402"/>
        <v>-48.363660669743716</v>
      </c>
      <c r="AM566" s="26">
        <f t="shared" si="403"/>
        <v>-89.781253731172043</v>
      </c>
      <c r="AN566" s="26">
        <f t="shared" si="373"/>
        <v>-26.459586114173774</v>
      </c>
      <c r="AO566" s="26">
        <f t="shared" si="374"/>
        <v>-87.275373217136845</v>
      </c>
      <c r="AP566" s="26">
        <f t="shared" si="380"/>
        <v>-78.890607610239329</v>
      </c>
      <c r="AQ566" s="26">
        <f t="shared" si="381"/>
        <v>-177.05772024964892</v>
      </c>
      <c r="AR566" s="25">
        <f t="shared" si="375"/>
        <v>18.562359853877492</v>
      </c>
      <c r="AS566" s="25">
        <f t="shared" si="376"/>
        <v>-26.946600306339011</v>
      </c>
      <c r="AT566" s="56">
        <f t="shared" si="382"/>
        <v>-80.79998785466978</v>
      </c>
      <c r="AU566" s="57">
        <f t="shared" si="404"/>
        <v>-276.57306126578499</v>
      </c>
      <c r="AV566" s="26">
        <f t="shared" si="405"/>
        <v>7.5406229513687983E-3</v>
      </c>
      <c r="AW566" s="26">
        <f t="shared" si="406"/>
        <v>2.3871034981735049</v>
      </c>
      <c r="AX566" s="27">
        <f t="shared" si="407"/>
        <v>-7.5406229513686742E-3</v>
      </c>
      <c r="AY566" s="26">
        <f t="shared" si="408"/>
        <v>-2.3871034981735049</v>
      </c>
      <c r="AZ566" s="28">
        <f t="shared" si="409"/>
        <v>1.2403272853234171E-16</v>
      </c>
      <c r="BA566" s="29">
        <f t="shared" si="410"/>
        <v>0</v>
      </c>
      <c r="BB566" s="5">
        <f t="shared" si="383"/>
        <v>-144.36175971320381</v>
      </c>
      <c r="BC566" s="5">
        <f t="shared" si="384"/>
        <v>-468.60589022670604</v>
      </c>
      <c r="BD566" s="5">
        <f t="shared" si="411"/>
        <v>-288.60589022670604</v>
      </c>
      <c r="BE566" s="31"/>
      <c r="BF566" s="40">
        <f t="shared" si="412"/>
        <v>-144</v>
      </c>
      <c r="BG566" s="40">
        <f t="shared" si="413"/>
        <v>-469</v>
      </c>
      <c r="BH566" s="40">
        <f t="shared" si="414"/>
        <v>-289</v>
      </c>
      <c r="BL566" s="26">
        <f t="shared" si="377"/>
        <v>-20.444182464908863</v>
      </c>
      <c r="BM566" s="26">
        <f t="shared" si="378"/>
        <v>-84.54783316417921</v>
      </c>
      <c r="BO566" s="238" t="str">
        <f t="shared" si="385"/>
        <v>41686938.3470413i</v>
      </c>
      <c r="BP566" s="238" t="str">
        <f t="shared" si="386"/>
        <v>-0.00209846371695221-0.00666155893430483i</v>
      </c>
      <c r="BQ566" s="238">
        <f t="shared" si="387"/>
        <v>-43.11758939362516</v>
      </c>
      <c r="BR566" s="238">
        <f t="shared" si="388"/>
        <v>-107.48499579674183</v>
      </c>
    </row>
    <row r="567" spans="22:70" x14ac:dyDescent="0.3">
      <c r="V567" s="24">
        <v>6.6300000000000798</v>
      </c>
      <c r="W567" s="30">
        <f t="shared" si="389"/>
        <v>42657951.880167171</v>
      </c>
      <c r="X567" s="25">
        <f t="shared" si="379"/>
        <v>31.048525809863797</v>
      </c>
      <c r="Y567" s="26">
        <f t="shared" si="390"/>
        <v>-93.333056913882047</v>
      </c>
      <c r="Z567" s="26">
        <f t="shared" si="391"/>
        <v>-89.998765560566028</v>
      </c>
      <c r="AA567" s="26">
        <f t="shared" si="392"/>
        <v>45.034232824392703</v>
      </c>
      <c r="AB567" s="26">
        <f t="shared" si="393"/>
        <v>-89.679067822945356</v>
      </c>
      <c r="AC567" s="26">
        <f t="shared" si="394"/>
        <v>15.535193364293283</v>
      </c>
      <c r="AD567" s="26">
        <f t="shared" si="395"/>
        <v>80.374848333905604</v>
      </c>
      <c r="AE567" s="26">
        <f t="shared" si="396"/>
        <v>-1.7151049153322635</v>
      </c>
      <c r="AF567" s="26">
        <f t="shared" si="397"/>
        <v>-99.302985049605766</v>
      </c>
      <c r="AG567" s="26">
        <f t="shared" si="372"/>
        <v>63.934760580666506</v>
      </c>
      <c r="AH567" s="26">
        <f t="shared" si="398"/>
        <v>-162.58631868901443</v>
      </c>
      <c r="AI567" s="26">
        <f t="shared" si="399"/>
        <v>-89.999999574590973</v>
      </c>
      <c r="AJ567" s="26">
        <f t="shared" si="400"/>
        <v>94.584197281954886</v>
      </c>
      <c r="AK567" s="26">
        <f t="shared" si="401"/>
        <v>89.998931159827791</v>
      </c>
      <c r="AL567" s="27">
        <f t="shared" si="402"/>
        <v>-48.563657820678131</v>
      </c>
      <c r="AM567" s="26">
        <f t="shared" si="403"/>
        <v>-89.78623295741076</v>
      </c>
      <c r="AN567" s="26">
        <f t="shared" si="373"/>
        <v>-26.659144409652175</v>
      </c>
      <c r="AO567" s="26">
        <f t="shared" si="374"/>
        <v>-87.337302998536188</v>
      </c>
      <c r="AP567" s="26">
        <f t="shared" si="380"/>
        <v>-79.290163056723344</v>
      </c>
      <c r="AQ567" s="26">
        <f t="shared" si="381"/>
        <v>-177.12460437071013</v>
      </c>
      <c r="AR567" s="25">
        <f t="shared" si="375"/>
        <v>18.562359853877492</v>
      </c>
      <c r="AS567" s="25">
        <f t="shared" si="376"/>
        <v>-26.946600306339011</v>
      </c>
      <c r="AT567" s="56">
        <f t="shared" si="382"/>
        <v>-81.005267972055606</v>
      </c>
      <c r="AU567" s="57">
        <f t="shared" si="404"/>
        <v>-276.42758942031588</v>
      </c>
      <c r="AV567" s="26">
        <f t="shared" si="405"/>
        <v>7.8956787062054029E-3</v>
      </c>
      <c r="AW567" s="26">
        <f t="shared" si="406"/>
        <v>2.4426396991655355</v>
      </c>
      <c r="AX567" s="27">
        <f t="shared" si="407"/>
        <v>-7.8956787062054602E-3</v>
      </c>
      <c r="AY567" s="26">
        <f t="shared" si="408"/>
        <v>-2.4426396991655355</v>
      </c>
      <c r="AZ567" s="28">
        <f t="shared" si="409"/>
        <v>-5.7245874707234634E-17</v>
      </c>
      <c r="BA567" s="29">
        <f t="shared" si="410"/>
        <v>0</v>
      </c>
      <c r="BB567" s="5">
        <f t="shared" si="383"/>
        <v>-144.98456834792842</v>
      </c>
      <c r="BC567" s="5">
        <f t="shared" si="384"/>
        <v>-468.98295472906352</v>
      </c>
      <c r="BD567" s="5">
        <f t="shared" si="411"/>
        <v>-288.98295472906352</v>
      </c>
      <c r="BE567" s="41"/>
      <c r="BF567" s="40">
        <f t="shared" si="412"/>
        <v>-145</v>
      </c>
      <c r="BG567" s="40">
        <f t="shared" si="413"/>
        <v>-469</v>
      </c>
      <c r="BH567" s="40">
        <f t="shared" si="414"/>
        <v>-289</v>
      </c>
      <c r="BL567" s="26">
        <f t="shared" si="377"/>
        <v>-20.642417490671122</v>
      </c>
      <c r="BM567" s="26">
        <f t="shared" si="378"/>
        <v>-84.671216955978764</v>
      </c>
      <c r="BO567" s="238" t="str">
        <f t="shared" si="385"/>
        <v>42657951.8801672i</v>
      </c>
      <c r="BP567" s="238" t="str">
        <f t="shared" si="386"/>
        <v>-0.00209134771458189-0.00648106721088523i</v>
      </c>
      <c r="BQ567" s="238">
        <f t="shared" si="387"/>
        <v>-43.336882885201689</v>
      </c>
      <c r="BR567" s="238">
        <f t="shared" si="388"/>
        <v>-107.88414835276889</v>
      </c>
    </row>
    <row r="568" spans="22:70" x14ac:dyDescent="0.3">
      <c r="V568" s="24">
        <v>6.6400000000000796</v>
      </c>
      <c r="W568" s="32">
        <f t="shared" si="389"/>
        <v>43651583.224024683</v>
      </c>
      <c r="X568" s="25">
        <f t="shared" si="379"/>
        <v>31.048525809863797</v>
      </c>
      <c r="Y568" s="26">
        <f t="shared" si="390"/>
        <v>-93.533056913791327</v>
      </c>
      <c r="Z568" s="26">
        <f t="shared" si="391"/>
        <v>-89.998793659838086</v>
      </c>
      <c r="AA568" s="26">
        <f t="shared" si="392"/>
        <v>45.23422669178202</v>
      </c>
      <c r="AB568" s="26">
        <f t="shared" si="393"/>
        <v>-89.686372983556495</v>
      </c>
      <c r="AC568" s="26">
        <f t="shared" si="394"/>
        <v>15.729725441138418</v>
      </c>
      <c r="AD568" s="26">
        <f t="shared" si="395"/>
        <v>80.589980596365635</v>
      </c>
      <c r="AE568" s="26">
        <f t="shared" si="396"/>
        <v>-1.5205789710070921</v>
      </c>
      <c r="AF568" s="26">
        <f t="shared" si="397"/>
        <v>-99.095186047028946</v>
      </c>
      <c r="AG568" s="26">
        <f t="shared" si="372"/>
        <v>63.934760580666506</v>
      </c>
      <c r="AH568" s="26">
        <f t="shared" si="398"/>
        <v>-162.78631868901442</v>
      </c>
      <c r="AI568" s="26">
        <f t="shared" si="399"/>
        <v>-89.999999584274462</v>
      </c>
      <c r="AJ568" s="26">
        <f t="shared" si="400"/>
        <v>94.784197281886861</v>
      </c>
      <c r="AK568" s="26">
        <f t="shared" si="401"/>
        <v>89.998955489600462</v>
      </c>
      <c r="AL568" s="27">
        <f t="shared" si="402"/>
        <v>-48.763655099839873</v>
      </c>
      <c r="AM568" s="26">
        <f t="shared" si="403"/>
        <v>-89.791098845742823</v>
      </c>
      <c r="AN568" s="26">
        <f t="shared" si="373"/>
        <v>-26.858722543167978</v>
      </c>
      <c r="AO568" s="26">
        <f t="shared" si="374"/>
        <v>-87.397829102821689</v>
      </c>
      <c r="AP568" s="26">
        <f t="shared" si="380"/>
        <v>-79.689738469468907</v>
      </c>
      <c r="AQ568" s="26">
        <f t="shared" si="381"/>
        <v>-177.18997204323853</v>
      </c>
      <c r="AR568" s="25">
        <f t="shared" si="375"/>
        <v>18.562359853877492</v>
      </c>
      <c r="AS568" s="25">
        <f t="shared" si="376"/>
        <v>-26.946600306339011</v>
      </c>
      <c r="AT568" s="56">
        <f t="shared" si="382"/>
        <v>-81.210317440476004</v>
      </c>
      <c r="AU568" s="57">
        <f t="shared" si="404"/>
        <v>-276.28515809026749</v>
      </c>
      <c r="AV568" s="26">
        <f t="shared" si="405"/>
        <v>8.2674366141559999E-3</v>
      </c>
      <c r="AW568" s="26">
        <f t="shared" si="406"/>
        <v>2.499464749698423</v>
      </c>
      <c r="AX568" s="27">
        <f t="shared" si="407"/>
        <v>-8.2674366141561491E-3</v>
      </c>
      <c r="AY568" s="26">
        <f t="shared" si="408"/>
        <v>-2.499464749698423</v>
      </c>
      <c r="AZ568" s="28">
        <f t="shared" si="409"/>
        <v>-1.4918621893400541E-16</v>
      </c>
      <c r="BA568" s="29">
        <f t="shared" si="410"/>
        <v>0</v>
      </c>
      <c r="BB568" s="5">
        <f t="shared" si="383"/>
        <v>-145.60804379891115</v>
      </c>
      <c r="BC568" s="5">
        <f t="shared" si="384"/>
        <v>-469.36735039550331</v>
      </c>
      <c r="BD568" s="5">
        <f t="shared" si="411"/>
        <v>-289.36735039550331</v>
      </c>
      <c r="BE568" s="31"/>
      <c r="BF568" s="40">
        <f t="shared" si="412"/>
        <v>-146</v>
      </c>
      <c r="BG568" s="40">
        <f t="shared" si="413"/>
        <v>-469</v>
      </c>
      <c r="BH568" s="40">
        <f t="shared" si="414"/>
        <v>-289</v>
      </c>
      <c r="BL568" s="26">
        <f t="shared" si="377"/>
        <v>-20.840731283507669</v>
      </c>
      <c r="BM568" s="26">
        <f t="shared" si="378"/>
        <v>-84.791840103573591</v>
      </c>
      <c r="BO568" s="238" t="str">
        <f t="shared" si="385"/>
        <v>43651583.2240247i</v>
      </c>
      <c r="BP568" s="238" t="str">
        <f t="shared" si="386"/>
        <v>-0.00208376277674137-0.00630427727827778i</v>
      </c>
      <c r="BQ568" s="238">
        <f t="shared" si="387"/>
        <v>-43.556995074927485</v>
      </c>
      <c r="BR568" s="238">
        <f t="shared" si="388"/>
        <v>-108.29035220166226</v>
      </c>
    </row>
    <row r="569" spans="22:70" x14ac:dyDescent="0.3">
      <c r="V569" s="24">
        <v>6.6500000000000803</v>
      </c>
      <c r="W569" s="32">
        <f t="shared" si="389"/>
        <v>44668359.215104662</v>
      </c>
      <c r="X569" s="25">
        <f t="shared" si="379"/>
        <v>31.048525809863797</v>
      </c>
      <c r="Y569" s="26">
        <f t="shared" si="390"/>
        <v>-93.733056913704687</v>
      </c>
      <c r="Z569" s="26">
        <f t="shared" si="391"/>
        <v>-89.998821119492646</v>
      </c>
      <c r="AA569" s="26">
        <f t="shared" si="392"/>
        <v>45.434220835176198</v>
      </c>
      <c r="AB569" s="26">
        <f t="shared" si="393"/>
        <v>-89.693511868263755</v>
      </c>
      <c r="AC569" s="26">
        <f t="shared" si="394"/>
        <v>15.924497180689505</v>
      </c>
      <c r="AD569" s="26">
        <f t="shared" si="395"/>
        <v>80.800474881913459</v>
      </c>
      <c r="AE569" s="26">
        <f t="shared" si="396"/>
        <v>-1.3258130879751864</v>
      </c>
      <c r="AF569" s="26">
        <f t="shared" si="397"/>
        <v>-98.891858105842942</v>
      </c>
      <c r="AG569" s="26">
        <f t="shared" si="372"/>
        <v>63.934760580666506</v>
      </c>
      <c r="AH569" s="26">
        <f t="shared" si="398"/>
        <v>-162.98631868901447</v>
      </c>
      <c r="AI569" s="26">
        <f t="shared" si="399"/>
        <v>-89.999999593737527</v>
      </c>
      <c r="AJ569" s="26">
        <f t="shared" si="400"/>
        <v>94.98419728182192</v>
      </c>
      <c r="AK569" s="26">
        <f t="shared" si="401"/>
        <v>89.998979265559882</v>
      </c>
      <c r="AL569" s="27">
        <f t="shared" si="402"/>
        <v>-48.963652501457929</v>
      </c>
      <c r="AM569" s="26">
        <f t="shared" si="403"/>
        <v>-89.795853975845702</v>
      </c>
      <c r="AN569" s="26">
        <f t="shared" si="373"/>
        <v>-27.05831962554533</v>
      </c>
      <c r="AO569" s="26">
        <f t="shared" si="374"/>
        <v>-87.456983081080381</v>
      </c>
      <c r="AP569" s="26">
        <f t="shared" si="380"/>
        <v>-80.089332953529293</v>
      </c>
      <c r="AQ569" s="26">
        <f t="shared" si="381"/>
        <v>-177.25385738510374</v>
      </c>
      <c r="AR569" s="25">
        <f t="shared" si="375"/>
        <v>18.562359853877492</v>
      </c>
      <c r="AS569" s="25">
        <f t="shared" si="376"/>
        <v>-26.946600306339011</v>
      </c>
      <c r="AT569" s="56">
        <f t="shared" si="382"/>
        <v>-81.415146041504485</v>
      </c>
      <c r="AU569" s="57">
        <f t="shared" si="404"/>
        <v>-276.14571549094671</v>
      </c>
      <c r="AV569" s="26">
        <f t="shared" si="405"/>
        <v>8.6566808279388251E-3</v>
      </c>
      <c r="AW569" s="26">
        <f t="shared" si="406"/>
        <v>2.5576083317501355</v>
      </c>
      <c r="AX569" s="27">
        <f t="shared" si="407"/>
        <v>-8.6566808279388095E-3</v>
      </c>
      <c r="AY569" s="26">
        <f t="shared" si="408"/>
        <v>-2.5576083317501355</v>
      </c>
      <c r="AZ569" s="28">
        <f t="shared" si="409"/>
        <v>1.5612511283791264E-17</v>
      </c>
      <c r="BA569" s="29">
        <f t="shared" si="410"/>
        <v>0</v>
      </c>
      <c r="BB569" s="5">
        <f t="shared" si="383"/>
        <v>-146.23222299563378</v>
      </c>
      <c r="BC569" s="5">
        <f t="shared" si="384"/>
        <v>-469.75914813203121</v>
      </c>
      <c r="BD569" s="5">
        <f t="shared" si="411"/>
        <v>-289.75914813203121</v>
      </c>
      <c r="BE569" s="31"/>
      <c r="BF569" s="40">
        <f t="shared" si="412"/>
        <v>-146</v>
      </c>
      <c r="BG569" s="40">
        <f t="shared" si="413"/>
        <v>-470</v>
      </c>
      <c r="BH569" s="40">
        <f t="shared" si="414"/>
        <v>-290</v>
      </c>
      <c r="BL569" s="26">
        <f t="shared" si="377"/>
        <v>-21.039120356780998</v>
      </c>
      <c r="BM569" s="26">
        <f t="shared" si="378"/>
        <v>-84.909762283616146</v>
      </c>
      <c r="BO569" s="238" t="str">
        <f t="shared" si="385"/>
        <v>44668359.2151047i</v>
      </c>
      <c r="BP569" s="238" t="str">
        <f t="shared" si="386"/>
        <v>-0.00207570422667924-0.00613111065004266i</v>
      </c>
      <c r="BQ569" s="238">
        <f t="shared" si="387"/>
        <v>-43.7779565973483</v>
      </c>
      <c r="BR569" s="238">
        <f t="shared" si="388"/>
        <v>-108.70367035746833</v>
      </c>
    </row>
    <row r="570" spans="22:70" x14ac:dyDescent="0.3">
      <c r="V570" s="24">
        <v>6.6600000000000801</v>
      </c>
      <c r="W570" s="30">
        <f t="shared" si="389"/>
        <v>45708818.961495966</v>
      </c>
      <c r="X570" s="25">
        <f t="shared" si="379"/>
        <v>31.048525809863797</v>
      </c>
      <c r="Y570" s="26">
        <f t="shared" si="390"/>
        <v>-93.933056913621925</v>
      </c>
      <c r="Z570" s="26">
        <f t="shared" si="391"/>
        <v>-89.998847954089143</v>
      </c>
      <c r="AA570" s="26">
        <f t="shared" si="392"/>
        <v>45.634215242153672</v>
      </c>
      <c r="AB570" s="26">
        <f t="shared" si="393"/>
        <v>-89.700488261311179</v>
      </c>
      <c r="AC570" s="26">
        <f t="shared" si="394"/>
        <v>16.119498348347815</v>
      </c>
      <c r="AD570" s="26">
        <f t="shared" si="395"/>
        <v>81.006420057651226</v>
      </c>
      <c r="AE570" s="26">
        <f t="shared" si="396"/>
        <v>-1.1308175132566411</v>
      </c>
      <c r="AF570" s="26">
        <f t="shared" si="397"/>
        <v>-98.692916157749082</v>
      </c>
      <c r="AG570" s="26">
        <f t="shared" si="372"/>
        <v>63.934760580666506</v>
      </c>
      <c r="AH570" s="26">
        <f t="shared" si="398"/>
        <v>-163.18631868901446</v>
      </c>
      <c r="AI570" s="26">
        <f t="shared" si="399"/>
        <v>-89.999999602985199</v>
      </c>
      <c r="AJ570" s="26">
        <f t="shared" si="400"/>
        <v>95.184197281759864</v>
      </c>
      <c r="AK570" s="26">
        <f t="shared" si="401"/>
        <v>89.9990025003124</v>
      </c>
      <c r="AL570" s="27">
        <f t="shared" si="402"/>
        <v>-49.163650020020967</v>
      </c>
      <c r="AM570" s="26">
        <f t="shared" si="403"/>
        <v>-89.80050086869015</v>
      </c>
      <c r="AN570" s="26">
        <f t="shared" si="373"/>
        <v>-27.257934807304743</v>
      </c>
      <c r="AO570" s="26">
        <f t="shared" si="374"/>
        <v>-87.514795792822426</v>
      </c>
      <c r="AP570" s="26">
        <f t="shared" si="380"/>
        <v>-80.488945653913788</v>
      </c>
      <c r="AQ570" s="26">
        <f t="shared" si="381"/>
        <v>-177.31629376418539</v>
      </c>
      <c r="AR570" s="25">
        <f t="shared" si="375"/>
        <v>18.562359853877492</v>
      </c>
      <c r="AS570" s="25">
        <f t="shared" si="376"/>
        <v>-26.946600306339011</v>
      </c>
      <c r="AT570" s="56">
        <f t="shared" si="382"/>
        <v>-81.619763167170433</v>
      </c>
      <c r="AU570" s="57">
        <f t="shared" si="404"/>
        <v>-276.00920992193448</v>
      </c>
      <c r="AV570" s="26">
        <f t="shared" si="405"/>
        <v>9.0642321681157836E-3</v>
      </c>
      <c r="AW570" s="26">
        <f t="shared" si="406"/>
        <v>2.6171007945286973</v>
      </c>
      <c r="AX570" s="27">
        <f t="shared" si="407"/>
        <v>-9.0642321681156796E-3</v>
      </c>
      <c r="AY570" s="26">
        <f t="shared" si="408"/>
        <v>-2.6171007945286973</v>
      </c>
      <c r="AZ570" s="28">
        <f t="shared" si="409"/>
        <v>1.0408340855860843E-16</v>
      </c>
      <c r="BA570" s="29">
        <f t="shared" si="410"/>
        <v>0</v>
      </c>
      <c r="BB570" s="5">
        <f t="shared" si="383"/>
        <v>-146.85714343510332</v>
      </c>
      <c r="BC570" s="5">
        <f t="shared" si="384"/>
        <v>-470.15841295559642</v>
      </c>
      <c r="BD570" s="5">
        <f t="shared" si="411"/>
        <v>-290.15841295559642</v>
      </c>
      <c r="BE570" s="41"/>
      <c r="BF570" s="40">
        <f t="shared" si="412"/>
        <v>-147</v>
      </c>
      <c r="BG570" s="40">
        <f t="shared" si="413"/>
        <v>-470</v>
      </c>
      <c r="BH570" s="40">
        <f t="shared" si="414"/>
        <v>-290</v>
      </c>
      <c r="BL570" s="26">
        <f t="shared" si="377"/>
        <v>-21.237581375694624</v>
      </c>
      <c r="BM570" s="26">
        <f t="shared" si="378"/>
        <v>-85.025042021743275</v>
      </c>
      <c r="BO570" s="238" t="str">
        <f t="shared" si="385"/>
        <v>45708818.961496i</v>
      </c>
      <c r="BP570" s="238" t="str">
        <f t="shared" si="386"/>
        <v>-0.00206716724954803-0.0059614914380786i</v>
      </c>
      <c r="BQ570" s="238">
        <f t="shared" si="387"/>
        <v>-43.99979889223826</v>
      </c>
      <c r="BR570" s="238">
        <f t="shared" si="388"/>
        <v>-109.12416101191863</v>
      </c>
    </row>
    <row r="571" spans="22:70" x14ac:dyDescent="0.3">
      <c r="V571" s="24">
        <v>6.6700000000000799</v>
      </c>
      <c r="W571" s="32">
        <f t="shared" si="389"/>
        <v>46773514.128728472</v>
      </c>
      <c r="X571" s="25">
        <f t="shared" si="379"/>
        <v>31.048525809863797</v>
      </c>
      <c r="Y571" s="26">
        <f t="shared" si="390"/>
        <v>-94.133056913542887</v>
      </c>
      <c r="Z571" s="26">
        <f t="shared" si="391"/>
        <v>-89.998874177855654</v>
      </c>
      <c r="AA571" s="26">
        <f t="shared" si="392"/>
        <v>45.83420990085191</v>
      </c>
      <c r="AB571" s="26">
        <f t="shared" si="393"/>
        <v>-89.707305860846787</v>
      </c>
      <c r="AC571" s="26">
        <f t="shared" si="394"/>
        <v>16.314719123360405</v>
      </c>
      <c r="AD571" s="26">
        <f t="shared" si="395"/>
        <v>81.207904021313183</v>
      </c>
      <c r="AE571" s="26">
        <f t="shared" si="396"/>
        <v>-0.93560207946677565</v>
      </c>
      <c r="AF571" s="26">
        <f t="shared" si="397"/>
        <v>-98.498276017389244</v>
      </c>
      <c r="AG571" s="26">
        <f t="shared" si="372"/>
        <v>63.934760580666506</v>
      </c>
      <c r="AH571" s="26">
        <f t="shared" si="398"/>
        <v>-163.38631868901444</v>
      </c>
      <c r="AI571" s="26">
        <f t="shared" si="399"/>
        <v>-89.999999612022364</v>
      </c>
      <c r="AJ571" s="26">
        <f t="shared" si="400"/>
        <v>95.384197281700622</v>
      </c>
      <c r="AK571" s="26">
        <f t="shared" si="401"/>
        <v>89.999025206177379</v>
      </c>
      <c r="AL571" s="27">
        <f t="shared" si="402"/>
        <v>-49.363647650265747</v>
      </c>
      <c r="AM571" s="26">
        <f t="shared" si="403"/>
        <v>-89.805041987875583</v>
      </c>
      <c r="AN571" s="26">
        <f t="shared" si="373"/>
        <v>-27.457567276904896</v>
      </c>
      <c r="AO571" s="26">
        <f t="shared" si="374"/>
        <v>-87.571297419959876</v>
      </c>
      <c r="AP571" s="26">
        <f t="shared" si="380"/>
        <v>-80.88857575381796</v>
      </c>
      <c r="AQ571" s="26">
        <f t="shared" si="381"/>
        <v>-177.37731381368044</v>
      </c>
      <c r="AR571" s="25">
        <f t="shared" si="375"/>
        <v>18.562359853877492</v>
      </c>
      <c r="AS571" s="25">
        <f t="shared" si="376"/>
        <v>-26.946600306339011</v>
      </c>
      <c r="AT571" s="56">
        <f t="shared" si="382"/>
        <v>-81.824177833284736</v>
      </c>
      <c r="AU571" s="57">
        <f t="shared" si="404"/>
        <v>-275.8755898310697</v>
      </c>
      <c r="AV571" s="26">
        <f t="shared" si="405"/>
        <v>9.4909498235235309E-3</v>
      </c>
      <c r="AW571" s="26">
        <f t="shared" si="406"/>
        <v>2.6779731682996033</v>
      </c>
      <c r="AX571" s="27">
        <f t="shared" si="407"/>
        <v>-9.490949823523118E-3</v>
      </c>
      <c r="AY571" s="26">
        <f t="shared" si="408"/>
        <v>-2.6779731682996033</v>
      </c>
      <c r="AZ571" s="28">
        <f t="shared" si="409"/>
        <v>4.1286418728248009E-16</v>
      </c>
      <c r="BA571" s="29">
        <f t="shared" si="410"/>
        <v>0</v>
      </c>
      <c r="BB571" s="5">
        <f t="shared" si="383"/>
        <v>-147.4828431802726</v>
      </c>
      <c r="BC571" s="5">
        <f t="shared" si="384"/>
        <v>-470.56520371841907</v>
      </c>
      <c r="BD571" s="5">
        <f t="shared" si="411"/>
        <v>-290.56520371841907</v>
      </c>
      <c r="BE571" s="31"/>
      <c r="BF571" s="40">
        <f t="shared" si="412"/>
        <v>-147</v>
      </c>
      <c r="BG571" s="40">
        <f t="shared" si="413"/>
        <v>-471</v>
      </c>
      <c r="BH571" s="40">
        <f t="shared" si="414"/>
        <v>-291</v>
      </c>
      <c r="BL571" s="26">
        <f t="shared" si="377"/>
        <v>-21.436111150898782</v>
      </c>
      <c r="BM571" s="26">
        <f t="shared" si="378"/>
        <v>-85.137736705336224</v>
      </c>
      <c r="BO571" s="238" t="str">
        <f t="shared" si="385"/>
        <v>46773514.1287285i</v>
      </c>
      <c r="BP571" s="238" t="str">
        <f t="shared" si="386"/>
        <v>-0.00205814693742208-0.00579534632531709i</v>
      </c>
      <c r="BQ571" s="238">
        <f t="shared" si="387"/>
        <v>-44.222554196089085</v>
      </c>
      <c r="BR571" s="238">
        <f t="shared" si="388"/>
        <v>-109.5518771820131</v>
      </c>
    </row>
    <row r="572" spans="22:70" x14ac:dyDescent="0.3">
      <c r="V572" s="24">
        <v>6.6800000000000797</v>
      </c>
      <c r="W572" s="32">
        <f t="shared" si="389"/>
        <v>47863009.232272685</v>
      </c>
      <c r="X572" s="25">
        <f t="shared" si="379"/>
        <v>31.048525809863797</v>
      </c>
      <c r="Y572" s="26">
        <f t="shared" si="390"/>
        <v>-94.333056913467431</v>
      </c>
      <c r="Z572" s="26">
        <f t="shared" si="391"/>
        <v>-89.998899804696364</v>
      </c>
      <c r="AA572" s="26">
        <f t="shared" si="392"/>
        <v>46.034204799942202</v>
      </c>
      <c r="AB572" s="26">
        <f t="shared" si="393"/>
        <v>-89.713968280879428</v>
      </c>
      <c r="AC572" s="26">
        <f t="shared" si="394"/>
        <v>16.510150084087726</v>
      </c>
      <c r="AD572" s="26">
        <f t="shared" si="395"/>
        <v>81.405013659443696</v>
      </c>
      <c r="AE572" s="26">
        <f t="shared" si="396"/>
        <v>-0.74017621957370494</v>
      </c>
      <c r="AF572" s="26">
        <f t="shared" si="397"/>
        <v>-98.307854426132096</v>
      </c>
      <c r="AG572" s="26">
        <f t="shared" si="372"/>
        <v>63.934760580666506</v>
      </c>
      <c r="AH572" s="26">
        <f t="shared" si="398"/>
        <v>-163.58631868901443</v>
      </c>
      <c r="AI572" s="26">
        <f t="shared" si="399"/>
        <v>-89.999999620853814</v>
      </c>
      <c r="AJ572" s="26">
        <f t="shared" si="400"/>
        <v>95.584197281644038</v>
      </c>
      <c r="AK572" s="26">
        <f t="shared" si="401"/>
        <v>89.99904739519377</v>
      </c>
      <c r="AL572" s="27">
        <f t="shared" si="402"/>
        <v>-49.563645387165884</v>
      </c>
      <c r="AM572" s="26">
        <f t="shared" si="403"/>
        <v>-89.809479740935174</v>
      </c>
      <c r="AN572" s="26">
        <f t="shared" si="373"/>
        <v>-27.657216259060824</v>
      </c>
      <c r="AO572" s="26">
        <f t="shared" si="374"/>
        <v>-87.62651748058336</v>
      </c>
      <c r="AP572" s="26">
        <f t="shared" si="380"/>
        <v>-81.288222472930599</v>
      </c>
      <c r="AQ572" s="26">
        <f t="shared" si="381"/>
        <v>-177.43694944717856</v>
      </c>
      <c r="AR572" s="25">
        <f t="shared" si="375"/>
        <v>18.562359853877492</v>
      </c>
      <c r="AS572" s="25">
        <f t="shared" si="376"/>
        <v>-26.946600306339011</v>
      </c>
      <c r="AT572" s="56">
        <f t="shared" si="382"/>
        <v>-82.028398692504311</v>
      </c>
      <c r="AU572" s="57">
        <f t="shared" si="404"/>
        <v>-275.74480387331067</v>
      </c>
      <c r="AV572" s="26">
        <f t="shared" si="405"/>
        <v>9.9377331291897811E-3</v>
      </c>
      <c r="AW572" s="26">
        <f t="shared" si="406"/>
        <v>2.7402571784141734</v>
      </c>
      <c r="AX572" s="27">
        <f t="shared" si="407"/>
        <v>-9.9377331291900274E-3</v>
      </c>
      <c r="AY572" s="26">
        <f t="shared" si="408"/>
        <v>-2.7402571784141734</v>
      </c>
      <c r="AZ572" s="28">
        <f t="shared" si="409"/>
        <v>-2.4633073358870661E-16</v>
      </c>
      <c r="BA572" s="29">
        <f t="shared" si="410"/>
        <v>0</v>
      </c>
      <c r="BB572" s="5">
        <f t="shared" si="383"/>
        <v>-148.10936085539794</v>
      </c>
      <c r="BC572" s="5">
        <f t="shared" si="384"/>
        <v>-470.97957281860727</v>
      </c>
      <c r="BD572" s="5">
        <f t="shared" si="411"/>
        <v>-290.97957281860727</v>
      </c>
      <c r="BE572" s="31"/>
      <c r="BF572" s="40">
        <f t="shared" si="412"/>
        <v>-148</v>
      </c>
      <c r="BG572" s="40">
        <f t="shared" si="413"/>
        <v>-471</v>
      </c>
      <c r="BH572" s="40">
        <f t="shared" si="414"/>
        <v>-291</v>
      </c>
      <c r="BL572" s="26">
        <f t="shared" si="377"/>
        <v>-21.634706632345917</v>
      </c>
      <c r="BM572" s="26">
        <f t="shared" si="378"/>
        <v>-85.247902596844085</v>
      </c>
      <c r="BO572" s="238" t="str">
        <f t="shared" si="385"/>
        <v>47863009.2322727i</v>
      </c>
      <c r="BP572" s="238" t="str">
        <f t="shared" si="386"/>
        <v>-0.00204863833632621-0.0056326045378728i</v>
      </c>
      <c r="BQ572" s="238">
        <f t="shared" si="387"/>
        <v>-44.446255530547731</v>
      </c>
      <c r="BR572" s="238">
        <f t="shared" si="388"/>
        <v>-109.98686634845254</v>
      </c>
    </row>
    <row r="573" spans="22:70" x14ac:dyDescent="0.3">
      <c r="V573" s="24">
        <v>6.6900000000000803</v>
      </c>
      <c r="W573" s="30">
        <f t="shared" si="389"/>
        <v>48977881.936853759</v>
      </c>
      <c r="X573" s="25">
        <f t="shared" si="379"/>
        <v>31.048525809863797</v>
      </c>
      <c r="Y573" s="26">
        <f t="shared" si="390"/>
        <v>-94.53305691339537</v>
      </c>
      <c r="Z573" s="26">
        <f t="shared" si="391"/>
        <v>-89.998924848198953</v>
      </c>
      <c r="AA573" s="26">
        <f t="shared" si="392"/>
        <v>46.234199928605662</v>
      </c>
      <c r="AB573" s="26">
        <f t="shared" si="393"/>
        <v>-89.720479053191312</v>
      </c>
      <c r="AC573" s="26">
        <f t="shared" si="394"/>
        <v>16.705782193619477</v>
      </c>
      <c r="AD573" s="26">
        <f t="shared" si="395"/>
        <v>81.597834810130863</v>
      </c>
      <c r="AE573" s="26">
        <f t="shared" si="396"/>
        <v>-0.54454898130643414</v>
      </c>
      <c r="AF573" s="26">
        <f t="shared" si="397"/>
        <v>-98.121569091259389</v>
      </c>
      <c r="AG573" s="26">
        <f t="shared" si="372"/>
        <v>63.934760580666506</v>
      </c>
      <c r="AH573" s="26">
        <f t="shared" si="398"/>
        <v>-163.78631868901442</v>
      </c>
      <c r="AI573" s="26">
        <f t="shared" si="399"/>
        <v>-89.999999629484236</v>
      </c>
      <c r="AJ573" s="26">
        <f t="shared" si="400"/>
        <v>95.784197281590025</v>
      </c>
      <c r="AK573" s="26">
        <f t="shared" si="401"/>
        <v>89.9990690791265</v>
      </c>
      <c r="AL573" s="27">
        <f t="shared" si="402"/>
        <v>-49.763643225921193</v>
      </c>
      <c r="AM573" s="26">
        <f t="shared" si="403"/>
        <v>-89.813816480611237</v>
      </c>
      <c r="AN573" s="26">
        <f t="shared" si="373"/>
        <v>-27.856881013135769</v>
      </c>
      <c r="AO573" s="26">
        <f t="shared" si="374"/>
        <v>-87.680484842534156</v>
      </c>
      <c r="AP573" s="26">
        <f t="shared" si="380"/>
        <v>-81.687885065814854</v>
      </c>
      <c r="AQ573" s="26">
        <f t="shared" si="381"/>
        <v>-177.49523187350314</v>
      </c>
      <c r="AR573" s="25">
        <f t="shared" si="375"/>
        <v>18.562359853877492</v>
      </c>
      <c r="AS573" s="25">
        <f t="shared" si="376"/>
        <v>-26.946600306339011</v>
      </c>
      <c r="AT573" s="56">
        <f t="shared" si="382"/>
        <v>-82.232434047121288</v>
      </c>
      <c r="AU573" s="57">
        <f t="shared" si="404"/>
        <v>-275.61680096476255</v>
      </c>
      <c r="AV573" s="26">
        <f t="shared" si="405"/>
        <v>1.0405523425137977E-2</v>
      </c>
      <c r="AW573" s="26">
        <f t="shared" si="406"/>
        <v>2.8039852595352373</v>
      </c>
      <c r="AX573" s="27">
        <f t="shared" si="407"/>
        <v>-1.0405523425138195E-2</v>
      </c>
      <c r="AY573" s="26">
        <f t="shared" si="408"/>
        <v>-2.8039852595352373</v>
      </c>
      <c r="AZ573" s="28">
        <f t="shared" si="409"/>
        <v>-2.1857515797307769E-16</v>
      </c>
      <c r="BA573" s="29">
        <f t="shared" si="410"/>
        <v>0</v>
      </c>
      <c r="BB573" s="5">
        <f t="shared" si="383"/>
        <v>-148.73673563810598</v>
      </c>
      <c r="BC573" s="5">
        <f t="shared" si="384"/>
        <v>-471.40156589820731</v>
      </c>
      <c r="BD573" s="5">
        <f t="shared" si="411"/>
        <v>-291.40156589820731</v>
      </c>
      <c r="BE573" s="41"/>
      <c r="BF573" s="40">
        <f t="shared" si="412"/>
        <v>-149</v>
      </c>
      <c r="BG573" s="40">
        <f t="shared" si="413"/>
        <v>-471</v>
      </c>
      <c r="BH573" s="40">
        <f t="shared" si="414"/>
        <v>-291</v>
      </c>
      <c r="BL573" s="26">
        <f t="shared" si="377"/>
        <v>-21.833364903388524</v>
      </c>
      <c r="BM573" s="26">
        <f t="shared" si="378"/>
        <v>-85.355594847605872</v>
      </c>
      <c r="BO573" s="238" t="str">
        <f t="shared" si="385"/>
        <v>48977881.9368538i</v>
      </c>
      <c r="BP573" s="238" t="str">
        <f t="shared" si="386"/>
        <v>-0.0020386364952937-0.00547319781637526i</v>
      </c>
      <c r="BQ573" s="238">
        <f t="shared" si="387"/>
        <v>-44.670936687596168</v>
      </c>
      <c r="BR573" s="238">
        <f t="shared" si="388"/>
        <v>-110.42917008583889</v>
      </c>
    </row>
    <row r="574" spans="22:70" x14ac:dyDescent="0.3">
      <c r="V574" s="24">
        <v>6.7000000000000801</v>
      </c>
      <c r="W574" s="32">
        <f t="shared" si="389"/>
        <v>50118723.362736568</v>
      </c>
      <c r="X574" s="25">
        <f t="shared" si="379"/>
        <v>31.048525809863797</v>
      </c>
      <c r="Y574" s="26">
        <f t="shared" si="390"/>
        <v>-94.733056913326536</v>
      </c>
      <c r="Z574" s="26">
        <f t="shared" si="391"/>
        <v>-89.998949321641845</v>
      </c>
      <c r="AA574" s="26">
        <f t="shared" si="392"/>
        <v>46.434195276510273</v>
      </c>
      <c r="AB574" s="26">
        <f t="shared" si="393"/>
        <v>-89.726841629207101</v>
      </c>
      <c r="AC574" s="26">
        <f t="shared" si="394"/>
        <v>16.901606785747056</v>
      </c>
      <c r="AD574" s="26">
        <f t="shared" si="395"/>
        <v>81.786452230017588</v>
      </c>
      <c r="AE574" s="26">
        <f t="shared" si="396"/>
        <v>-0.34872904120540937</v>
      </c>
      <c r="AF574" s="26">
        <f t="shared" si="397"/>
        <v>-97.939338720831344</v>
      </c>
      <c r="AG574" s="26">
        <f t="shared" si="372"/>
        <v>63.934760580666506</v>
      </c>
      <c r="AH574" s="26">
        <f t="shared" si="398"/>
        <v>-163.98631868901444</v>
      </c>
      <c r="AI574" s="26">
        <f t="shared" si="399"/>
        <v>-89.999999637918194</v>
      </c>
      <c r="AJ574" s="26">
        <f t="shared" si="400"/>
        <v>95.984197281538414</v>
      </c>
      <c r="AK574" s="26">
        <f t="shared" si="401"/>
        <v>89.999090269472646</v>
      </c>
      <c r="AL574" s="27">
        <f t="shared" si="402"/>
        <v>-49.963641161947535</v>
      </c>
      <c r="AM574" s="26">
        <f t="shared" si="403"/>
        <v>-89.818054506101674</v>
      </c>
      <c r="AN574" s="26">
        <f t="shared" si="373"/>
        <v>-28.0565608316032</v>
      </c>
      <c r="AO574" s="26">
        <f t="shared" si="374"/>
        <v>-87.733227736768697</v>
      </c>
      <c r="AP574" s="26">
        <f t="shared" si="380"/>
        <v>-82.087562820360262</v>
      </c>
      <c r="AQ574" s="26">
        <f t="shared" si="381"/>
        <v>-177.55219161131592</v>
      </c>
      <c r="AR574" s="25">
        <f t="shared" si="375"/>
        <v>18.562359853877492</v>
      </c>
      <c r="AS574" s="25">
        <f t="shared" si="376"/>
        <v>-26.946600306339011</v>
      </c>
      <c r="AT574" s="56">
        <f t="shared" si="382"/>
        <v>-82.436291861565678</v>
      </c>
      <c r="AU574" s="57">
        <f t="shared" si="404"/>
        <v>-275.49153033214725</v>
      </c>
      <c r="AV574" s="26">
        <f t="shared" si="405"/>
        <v>1.0895305999618132E-2</v>
      </c>
      <c r="AW574" s="26">
        <f t="shared" si="406"/>
        <v>2.8691905700555509</v>
      </c>
      <c r="AX574" s="27">
        <f t="shared" si="407"/>
        <v>-1.0895305999617971E-2</v>
      </c>
      <c r="AY574" s="26">
        <f t="shared" si="408"/>
        <v>-2.8691905700555509</v>
      </c>
      <c r="AZ574" s="28">
        <f t="shared" si="409"/>
        <v>1.6132928326584306E-16</v>
      </c>
      <c r="BA574" s="29">
        <f t="shared" si="410"/>
        <v>0</v>
      </c>
      <c r="BB574" s="5">
        <f t="shared" si="383"/>
        <v>-149.36500724794328</v>
      </c>
      <c r="BC574" s="5">
        <f t="shared" si="384"/>
        <v>-471.83122152997009</v>
      </c>
      <c r="BD574" s="5">
        <f t="shared" si="411"/>
        <v>-291.83122152997009</v>
      </c>
      <c r="BE574" s="31"/>
      <c r="BF574" s="40">
        <f t="shared" si="412"/>
        <v>-149</v>
      </c>
      <c r="BG574" s="40">
        <f t="shared" si="413"/>
        <v>-472</v>
      </c>
      <c r="BH574" s="40">
        <f t="shared" si="414"/>
        <v>-292</v>
      </c>
      <c r="BL574" s="26">
        <f t="shared" si="377"/>
        <v>-22.032083175110806</v>
      </c>
      <c r="BM574" s="26">
        <f t="shared" si="378"/>
        <v>-85.460867512109914</v>
      </c>
      <c r="BO574" s="238" t="str">
        <f t="shared" si="385"/>
        <v>50118723.3627366i</v>
      </c>
      <c r="BP574" s="238" t="str">
        <f t="shared" si="386"/>
        <v>-0.00202813651745038-0.00531706038619512i</v>
      </c>
      <c r="BQ574" s="238">
        <f t="shared" si="387"/>
        <v>-44.896632211266791</v>
      </c>
      <c r="BR574" s="238">
        <f t="shared" si="388"/>
        <v>-110.8788236857129</v>
      </c>
    </row>
    <row r="575" spans="22:70" x14ac:dyDescent="0.3">
      <c r="V575" s="24">
        <v>6.7100000000000799</v>
      </c>
      <c r="W575" s="32">
        <f t="shared" si="389"/>
        <v>51286138.399145961</v>
      </c>
      <c r="X575" s="25">
        <f t="shared" si="379"/>
        <v>31.048525809863797</v>
      </c>
      <c r="Y575" s="26">
        <f t="shared" si="390"/>
        <v>-94.933056913260785</v>
      </c>
      <c r="Z575" s="26">
        <f t="shared" si="391"/>
        <v>-89.998973238001142</v>
      </c>
      <c r="AA575" s="26">
        <f t="shared" si="392"/>
        <v>46.634190833789006</v>
      </c>
      <c r="AB575" s="26">
        <f t="shared" si="393"/>
        <v>-89.733059381820809</v>
      </c>
      <c r="AC575" s="26">
        <f t="shared" si="394"/>
        <v>17.097615551299384</v>
      </c>
      <c r="AD575" s="26">
        <f t="shared" si="395"/>
        <v>81.970949565324204</v>
      </c>
      <c r="AE575" s="26">
        <f t="shared" si="396"/>
        <v>-0.15272471830859757</v>
      </c>
      <c r="AF575" s="26">
        <f t="shared" si="397"/>
        <v>-97.761083054497746</v>
      </c>
      <c r="AG575" s="26">
        <f t="shared" si="372"/>
        <v>63.934760580666506</v>
      </c>
      <c r="AH575" s="26">
        <f t="shared" si="398"/>
        <v>-164.18631868901443</v>
      </c>
      <c r="AI575" s="26">
        <f t="shared" si="399"/>
        <v>-89.999999646160191</v>
      </c>
      <c r="AJ575" s="26">
        <f t="shared" si="400"/>
        <v>96.184197281489134</v>
      </c>
      <c r="AK575" s="26">
        <f t="shared" si="401"/>
        <v>89.999110977467623</v>
      </c>
      <c r="AL575" s="27">
        <f t="shared" si="402"/>
        <v>-50.163639190867045</v>
      </c>
      <c r="AM575" s="26">
        <f t="shared" si="403"/>
        <v>-89.822196064278074</v>
      </c>
      <c r="AN575" s="26">
        <f t="shared" si="373"/>
        <v>-28.256255038576299</v>
      </c>
      <c r="AO575" s="26">
        <f t="shared" si="374"/>
        <v>-87.784773770513908</v>
      </c>
      <c r="AP575" s="26">
        <f t="shared" si="380"/>
        <v>-82.487255056302132</v>
      </c>
      <c r="AQ575" s="26">
        <f t="shared" si="381"/>
        <v>-177.60785850348455</v>
      </c>
      <c r="AR575" s="25">
        <f t="shared" si="375"/>
        <v>18.562359853877492</v>
      </c>
      <c r="AS575" s="25">
        <f t="shared" si="376"/>
        <v>-26.946600306339011</v>
      </c>
      <c r="AT575" s="56">
        <f t="shared" si="382"/>
        <v>-82.639979774610737</v>
      </c>
      <c r="AU575" s="57">
        <f t="shared" si="404"/>
        <v>-275.36894155798228</v>
      </c>
      <c r="AV575" s="26">
        <f t="shared" si="405"/>
        <v>1.1408112120430226E-2</v>
      </c>
      <c r="AW575" s="26">
        <f t="shared" si="406"/>
        <v>2.9359070067038937</v>
      </c>
      <c r="AX575" s="27">
        <f t="shared" si="407"/>
        <v>-1.1408112120430221E-2</v>
      </c>
      <c r="AY575" s="26">
        <f t="shared" si="408"/>
        <v>-2.9359070067038937</v>
      </c>
      <c r="AZ575" s="28">
        <f t="shared" si="409"/>
        <v>0</v>
      </c>
      <c r="BA575" s="29">
        <f t="shared" si="410"/>
        <v>0</v>
      </c>
      <c r="BB575" s="5">
        <f t="shared" si="383"/>
        <v>-149.99421593118848</v>
      </c>
      <c r="BC575" s="5">
        <f t="shared" si="384"/>
        <v>-472.26857089425926</v>
      </c>
      <c r="BD575" s="5">
        <f t="shared" si="411"/>
        <v>-292.26857089425926</v>
      </c>
      <c r="BE575" s="31"/>
      <c r="BF575" s="40">
        <f t="shared" si="412"/>
        <v>-150</v>
      </c>
      <c r="BG575" s="40">
        <f t="shared" si="413"/>
        <v>-472</v>
      </c>
      <c r="BH575" s="40">
        <f t="shared" si="414"/>
        <v>-292</v>
      </c>
      <c r="BL575" s="26">
        <f t="shared" si="377"/>
        <v>-22.230858780886816</v>
      </c>
      <c r="BM575" s="26">
        <f t="shared" si="378"/>
        <v>-85.563773562634779</v>
      </c>
      <c r="BO575" s="238" t="str">
        <f t="shared" si="385"/>
        <v>51286138.399146i</v>
      </c>
      <c r="BP575" s="238" t="str">
        <f t="shared" si="386"/>
        <v>-0.00201713361309525-0.00516412892626626i</v>
      </c>
      <c r="BQ575" s="238">
        <f t="shared" si="387"/>
        <v>-45.123377375690914</v>
      </c>
      <c r="BR575" s="238">
        <f t="shared" si="388"/>
        <v>-111.33585577364219</v>
      </c>
    </row>
    <row r="576" spans="22:70" x14ac:dyDescent="0.3">
      <c r="V576" s="24">
        <v>6.7200000000000797</v>
      </c>
      <c r="W576" s="30">
        <f t="shared" si="389"/>
        <v>52480746.024986945</v>
      </c>
      <c r="X576" s="25">
        <f t="shared" si="379"/>
        <v>31.048525809863797</v>
      </c>
      <c r="Y576" s="26">
        <f t="shared" si="390"/>
        <v>-95.133056913198018</v>
      </c>
      <c r="Z576" s="26">
        <f t="shared" si="391"/>
        <v>-89.998996609957658</v>
      </c>
      <c r="AA576" s="26">
        <f t="shared" si="392"/>
        <v>46.834186591018899</v>
      </c>
      <c r="AB576" s="26">
        <f t="shared" si="393"/>
        <v>-89.739135607181026</v>
      </c>
      <c r="AC576" s="26">
        <f t="shared" si="394"/>
        <v>17.293800524846571</v>
      </c>
      <c r="AD576" s="26">
        <f t="shared" si="395"/>
        <v>82.151409326627302</v>
      </c>
      <c r="AE576" s="26">
        <f t="shared" si="396"/>
        <v>4.3456012531240873E-2</v>
      </c>
      <c r="AF576" s="26">
        <f t="shared" si="397"/>
        <v>-97.586722890511382</v>
      </c>
      <c r="AG576" s="26">
        <f t="shared" si="372"/>
        <v>63.934760580666506</v>
      </c>
      <c r="AH576" s="26">
        <f t="shared" si="398"/>
        <v>-164.38631868901442</v>
      </c>
      <c r="AI576" s="26">
        <f t="shared" si="399"/>
        <v>-89.999999654214577</v>
      </c>
      <c r="AJ576" s="26">
        <f t="shared" si="400"/>
        <v>96.38419728144207</v>
      </c>
      <c r="AK576" s="26">
        <f t="shared" si="401"/>
        <v>89.999131214091094</v>
      </c>
      <c r="AL576" s="27">
        <f t="shared" si="402"/>
        <v>-50.363637308498987</v>
      </c>
      <c r="AM576" s="26">
        <f t="shared" si="403"/>
        <v>-89.826243350876211</v>
      </c>
      <c r="AN576" s="26">
        <f t="shared" si="373"/>
        <v>-28.455962988401858</v>
      </c>
      <c r="AO576" s="26">
        <f t="shared" si="374"/>
        <v>-87.835149940211693</v>
      </c>
      <c r="AP576" s="26">
        <f t="shared" si="380"/>
        <v>-82.886961123806685</v>
      </c>
      <c r="AQ576" s="26">
        <f t="shared" si="381"/>
        <v>-177.6622617312114</v>
      </c>
      <c r="AR576" s="25">
        <f t="shared" si="375"/>
        <v>18.562359853877492</v>
      </c>
      <c r="AS576" s="25">
        <f t="shared" si="376"/>
        <v>-26.946600306339011</v>
      </c>
      <c r="AT576" s="56">
        <f t="shared" si="382"/>
        <v>-82.843505111275448</v>
      </c>
      <c r="AU576" s="57">
        <f t="shared" si="404"/>
        <v>-275.2489846217228</v>
      </c>
      <c r="AV576" s="26">
        <f t="shared" si="405"/>
        <v>1.1945021158169212E-2</v>
      </c>
      <c r="AW576" s="26">
        <f t="shared" si="406"/>
        <v>3.0041692193327716</v>
      </c>
      <c r="AX576" s="27">
        <f t="shared" si="407"/>
        <v>-1.1945021158169481E-2</v>
      </c>
      <c r="AY576" s="26">
        <f t="shared" si="408"/>
        <v>-3.0041692193327716</v>
      </c>
      <c r="AZ576" s="28">
        <f t="shared" si="409"/>
        <v>-2.688821387764051E-16</v>
      </c>
      <c r="BA576" s="29">
        <f t="shared" si="410"/>
        <v>0</v>
      </c>
      <c r="BB576" s="5">
        <f t="shared" si="383"/>
        <v>-150.6244024417143</v>
      </c>
      <c r="BC576" s="5">
        <f t="shared" si="384"/>
        <v>-472.71363744767899</v>
      </c>
      <c r="BD576" s="5">
        <f t="shared" si="411"/>
        <v>-292.71363744767899</v>
      </c>
      <c r="BE576" s="41"/>
      <c r="BF576" s="40">
        <f t="shared" si="412"/>
        <v>-151</v>
      </c>
      <c r="BG576" s="40">
        <f t="shared" si="413"/>
        <v>-473</v>
      </c>
      <c r="BH576" s="40">
        <f t="shared" si="414"/>
        <v>-293</v>
      </c>
      <c r="BL576" s="26">
        <f t="shared" si="377"/>
        <v>-22.429689171156923</v>
      </c>
      <c r="BM576" s="26">
        <f t="shared" si="378"/>
        <v>-85.664364904218502</v>
      </c>
      <c r="BO576" s="238" t="str">
        <f t="shared" si="385"/>
        <v>52480746.0249869i</v>
      </c>
      <c r="BP576" s="238" t="str">
        <f t="shared" si="386"/>
        <v>-0.00200562315472143-0.00501434253619624i</v>
      </c>
      <c r="BQ576" s="238">
        <f t="shared" si="387"/>
        <v>-45.351208159281924</v>
      </c>
      <c r="BR576" s="238">
        <f t="shared" si="388"/>
        <v>-111.80028792173771</v>
      </c>
    </row>
    <row r="577" spans="22:70" x14ac:dyDescent="0.3">
      <c r="V577" s="24">
        <v>6.7300000000000804</v>
      </c>
      <c r="W577" s="32">
        <f t="shared" si="389"/>
        <v>53703179.637035273</v>
      </c>
      <c r="X577" s="25">
        <f t="shared" si="379"/>
        <v>31.048525809863797</v>
      </c>
      <c r="Y577" s="26">
        <f t="shared" si="390"/>
        <v>-95.33305691313808</v>
      </c>
      <c r="Z577" s="26">
        <f t="shared" si="391"/>
        <v>-89.999019449903486</v>
      </c>
      <c r="AA577" s="26">
        <f t="shared" si="392"/>
        <v>47.034182539201048</v>
      </c>
      <c r="AB577" s="26">
        <f t="shared" si="393"/>
        <v>-89.74507352643586</v>
      </c>
      <c r="AC577" s="26">
        <f t="shared" si="394"/>
        <v>17.490154071774327</v>
      </c>
      <c r="AD577" s="26">
        <f t="shared" si="395"/>
        <v>82.32791286715161</v>
      </c>
      <c r="AE577" s="26">
        <f t="shared" si="396"/>
        <v>0.23980550770109943</v>
      </c>
      <c r="AF577" s="26">
        <f t="shared" si="397"/>
        <v>-97.416180109187735</v>
      </c>
      <c r="AG577" s="26">
        <f t="shared" si="372"/>
        <v>63.934760580666506</v>
      </c>
      <c r="AH577" s="26">
        <f t="shared" si="398"/>
        <v>-164.58631868901446</v>
      </c>
      <c r="AI577" s="26">
        <f t="shared" si="399"/>
        <v>-89.9999996620856</v>
      </c>
      <c r="AJ577" s="26">
        <f t="shared" si="400"/>
        <v>96.584197281397138</v>
      </c>
      <c r="AK577" s="26">
        <f t="shared" si="401"/>
        <v>89.999150990072778</v>
      </c>
      <c r="AL577" s="27">
        <f t="shared" si="402"/>
        <v>-50.563635510850688</v>
      </c>
      <c r="AM577" s="26">
        <f t="shared" si="403"/>
        <v>-89.830198511659361</v>
      </c>
      <c r="AN577" s="26">
        <f t="shared" si="373"/>
        <v>-28.655684064315828</v>
      </c>
      <c r="AO577" s="26">
        <f t="shared" si="374"/>
        <v>-87.884382644251716</v>
      </c>
      <c r="AP577" s="26">
        <f t="shared" si="380"/>
        <v>-83.286680402117327</v>
      </c>
      <c r="AQ577" s="26">
        <f t="shared" si="381"/>
        <v>-177.71542982792391</v>
      </c>
      <c r="AR577" s="25">
        <f t="shared" si="375"/>
        <v>18.562359853877492</v>
      </c>
      <c r="AS577" s="25">
        <f t="shared" si="376"/>
        <v>-26.946600306339011</v>
      </c>
      <c r="AT577" s="56">
        <f t="shared" si="382"/>
        <v>-83.04687489441622</v>
      </c>
      <c r="AU577" s="57">
        <f t="shared" si="404"/>
        <v>-275.13160993711165</v>
      </c>
      <c r="AV577" s="26">
        <f t="shared" si="405"/>
        <v>1.2507162805355854E-2</v>
      </c>
      <c r="AW577" s="26">
        <f t="shared" si="406"/>
        <v>3.0740126258809628</v>
      </c>
      <c r="AX577" s="27">
        <f t="shared" si="407"/>
        <v>-1.2507162805355436E-2</v>
      </c>
      <c r="AY577" s="26">
        <f t="shared" si="408"/>
        <v>-3.0740126258809628</v>
      </c>
      <c r="AZ577" s="28">
        <f t="shared" si="409"/>
        <v>4.1806835771041051E-16</v>
      </c>
      <c r="BA577" s="29">
        <f t="shared" si="410"/>
        <v>0</v>
      </c>
      <c r="BB577" s="5">
        <f t="shared" si="383"/>
        <v>-151.25560801769453</v>
      </c>
      <c r="BC577" s="5">
        <f t="shared" si="384"/>
        <v>-473.16643658515051</v>
      </c>
      <c r="BD577" s="5">
        <f t="shared" si="411"/>
        <v>-293.16643658515051</v>
      </c>
      <c r="BE577" s="31"/>
      <c r="BF577" s="40">
        <f t="shared" si="412"/>
        <v>-151</v>
      </c>
      <c r="BG577" s="40">
        <f t="shared" si="413"/>
        <v>-473</v>
      </c>
      <c r="BH577" s="40">
        <f t="shared" si="414"/>
        <v>-293</v>
      </c>
      <c r="BL577" s="26">
        <f t="shared" si="377"/>
        <v>-22.628571908415228</v>
      </c>
      <c r="BM577" s="26">
        <f t="shared" si="378"/>
        <v>-85.76269238990767</v>
      </c>
      <c r="BO577" s="238" t="str">
        <f t="shared" si="385"/>
        <v>53703179.6370353i</v>
      </c>
      <c r="BP577" s="238" t="str">
        <f t="shared" si="386"/>
        <v>-0.00199360073388993-0.00486764270134958i</v>
      </c>
      <c r="BQ577" s="238">
        <f t="shared" si="387"/>
        <v>-45.580161214863075</v>
      </c>
      <c r="BR577" s="238">
        <f t="shared" si="388"/>
        <v>-112.27213425813117</v>
      </c>
    </row>
    <row r="578" spans="22:70" x14ac:dyDescent="0.3">
      <c r="V578" s="24">
        <v>6.7400000000000801</v>
      </c>
      <c r="W578" s="32">
        <f t="shared" si="389"/>
        <v>54954087.385772683</v>
      </c>
      <c r="X578" s="25">
        <f t="shared" si="379"/>
        <v>31.048525809863797</v>
      </c>
      <c r="Y578" s="26">
        <f t="shared" si="390"/>
        <v>-95.533056913080841</v>
      </c>
      <c r="Z578" s="26">
        <f t="shared" si="391"/>
        <v>-89.999041769948661</v>
      </c>
      <c r="AA578" s="26">
        <f t="shared" si="392"/>
        <v>47.234178669741496</v>
      </c>
      <c r="AB578" s="26">
        <f t="shared" si="393"/>
        <v>-89.750876287438189</v>
      </c>
      <c r="AC578" s="26">
        <f t="shared" si="394"/>
        <v>17.686668875730529</v>
      </c>
      <c r="AD578" s="26">
        <f t="shared" si="395"/>
        <v>82.500540364342896</v>
      </c>
      <c r="AE578" s="26">
        <f t="shared" si="396"/>
        <v>0.43631644225497368</v>
      </c>
      <c r="AF578" s="26">
        <f t="shared" si="397"/>
        <v>-97.249377693043954</v>
      </c>
      <c r="AG578" s="26">
        <f t="shared" si="372"/>
        <v>63.934760580666506</v>
      </c>
      <c r="AH578" s="26">
        <f t="shared" si="398"/>
        <v>-164.78631868901445</v>
      </c>
      <c r="AI578" s="26">
        <f t="shared" si="399"/>
        <v>-89.999999669777466</v>
      </c>
      <c r="AJ578" s="26">
        <f t="shared" si="400"/>
        <v>96.784197281354224</v>
      </c>
      <c r="AK578" s="26">
        <f t="shared" si="401"/>
        <v>89.999170315898155</v>
      </c>
      <c r="AL578" s="27">
        <f t="shared" si="402"/>
        <v>-50.763633794109182</v>
      </c>
      <c r="AM578" s="26">
        <f t="shared" si="403"/>
        <v>-89.834063643555254</v>
      </c>
      <c r="AN578" s="26">
        <f t="shared" si="373"/>
        <v>-28.855417677157988</v>
      </c>
      <c r="AO578" s="26">
        <f t="shared" si="374"/>
        <v>-87.932497695491733</v>
      </c>
      <c r="AP578" s="26">
        <f t="shared" si="380"/>
        <v>-83.68641229826089</v>
      </c>
      <c r="AQ578" s="26">
        <f t="shared" si="381"/>
        <v>-177.76739069292631</v>
      </c>
      <c r="AR578" s="25">
        <f t="shared" si="375"/>
        <v>18.562359853877492</v>
      </c>
      <c r="AS578" s="25">
        <f t="shared" si="376"/>
        <v>-26.946600306339011</v>
      </c>
      <c r="AT578" s="56">
        <f t="shared" si="382"/>
        <v>-83.250095856005913</v>
      </c>
      <c r="AU578" s="57">
        <f t="shared" si="404"/>
        <v>-275.01676838597029</v>
      </c>
      <c r="AV578" s="26">
        <f t="shared" si="405"/>
        <v>1.3095719395559403E-2</v>
      </c>
      <c r="AW578" s="26">
        <f t="shared" si="406"/>
        <v>3.1454734275031835</v>
      </c>
      <c r="AX578" s="27">
        <f t="shared" si="407"/>
        <v>-1.3095719395559017E-2</v>
      </c>
      <c r="AY578" s="26">
        <f t="shared" si="408"/>
        <v>-3.1454734275031835</v>
      </c>
      <c r="AZ578" s="28">
        <f t="shared" si="409"/>
        <v>3.8684333514282798E-16</v>
      </c>
      <c r="BA578" s="29">
        <f t="shared" si="410"/>
        <v>0</v>
      </c>
      <c r="BB578" s="5">
        <f t="shared" si="383"/>
        <v>-151.88787435396506</v>
      </c>
      <c r="BC578" s="5">
        <f t="shared" si="384"/>
        <v>-473.62697529733009</v>
      </c>
      <c r="BD578" s="5">
        <f t="shared" si="411"/>
        <v>-293.62697529733009</v>
      </c>
      <c r="BE578" s="31"/>
      <c r="BF578" s="40">
        <f t="shared" si="412"/>
        <v>-152</v>
      </c>
      <c r="BG578" s="40">
        <f t="shared" si="413"/>
        <v>-474</v>
      </c>
      <c r="BH578" s="40">
        <f t="shared" si="414"/>
        <v>-294</v>
      </c>
      <c r="BL578" s="26">
        <f t="shared" si="377"/>
        <v>-22.827504662400454</v>
      </c>
      <c r="BM578" s="26">
        <f t="shared" si="378"/>
        <v>-85.858805836241402</v>
      </c>
      <c r="BO578" s="238" t="str">
        <f t="shared" si="385"/>
        <v>54954087.3857727i</v>
      </c>
      <c r="BP578" s="238" t="str">
        <f t="shared" si="386"/>
        <v>-0.00198106221983717-0.00472397325558434i</v>
      </c>
      <c r="BQ578" s="238">
        <f t="shared" si="387"/>
        <v>-45.810273835558689</v>
      </c>
      <c r="BR578" s="238">
        <f t="shared" si="388"/>
        <v>-112.75140107511838</v>
      </c>
    </row>
    <row r="579" spans="22:70" x14ac:dyDescent="0.3">
      <c r="V579" s="24">
        <v>6.7500000000000799</v>
      </c>
      <c r="W579" s="30">
        <f t="shared" si="389"/>
        <v>56234132.519045368</v>
      </c>
      <c r="X579" s="25">
        <f t="shared" si="379"/>
        <v>31.048525809863797</v>
      </c>
      <c r="Y579" s="26">
        <f t="shared" si="390"/>
        <v>-95.733056913026161</v>
      </c>
      <c r="Z579" s="26">
        <f t="shared" si="391"/>
        <v>-89.999063581927587</v>
      </c>
      <c r="AA579" s="26">
        <f t="shared" si="392"/>
        <v>47.434174974433098</v>
      </c>
      <c r="AB579" s="26">
        <f t="shared" si="393"/>
        <v>-89.756546966412259</v>
      </c>
      <c r="AC579" s="26">
        <f t="shared" si="394"/>
        <v>17.883337926443904</v>
      </c>
      <c r="AD579" s="26">
        <f t="shared" si="395"/>
        <v>82.669370804500375</v>
      </c>
      <c r="AE579" s="26">
        <f t="shared" si="396"/>
        <v>0.63298179771464547</v>
      </c>
      <c r="AF579" s="26">
        <f t="shared" si="397"/>
        <v>-97.086239743839485</v>
      </c>
      <c r="AG579" s="26">
        <f t="shared" si="372"/>
        <v>63.934760580666506</v>
      </c>
      <c r="AH579" s="26">
        <f t="shared" si="398"/>
        <v>-164.98631868901444</v>
      </c>
      <c r="AI579" s="26">
        <f t="shared" si="399"/>
        <v>-89.999999677294255</v>
      </c>
      <c r="AJ579" s="26">
        <f t="shared" si="400"/>
        <v>96.984197281313243</v>
      </c>
      <c r="AK579" s="26">
        <f t="shared" si="401"/>
        <v>89.999189201814033</v>
      </c>
      <c r="AL579" s="27">
        <f t="shared" si="402"/>
        <v>-50.963632154633146</v>
      </c>
      <c r="AM579" s="26">
        <f t="shared" si="403"/>
        <v>-89.83784079576715</v>
      </c>
      <c r="AN579" s="26">
        <f t="shared" si="373"/>
        <v>-29.055163264143253</v>
      </c>
      <c r="AO579" s="26">
        <f t="shared" si="374"/>
        <v>-87.979520333565176</v>
      </c>
      <c r="AP579" s="26">
        <f t="shared" si="380"/>
        <v>-84.086156245811082</v>
      </c>
      <c r="AQ579" s="26">
        <f t="shared" si="381"/>
        <v>-177.81817160481256</v>
      </c>
      <c r="AR579" s="25">
        <f t="shared" si="375"/>
        <v>18.562359853877492</v>
      </c>
      <c r="AS579" s="25">
        <f t="shared" si="376"/>
        <v>-26.946600306339011</v>
      </c>
      <c r="AT579" s="56">
        <f t="shared" si="382"/>
        <v>-83.453174448096433</v>
      </c>
      <c r="AU579" s="57">
        <f t="shared" si="404"/>
        <v>-274.90441134865205</v>
      </c>
      <c r="AV579" s="26">
        <f t="shared" si="405"/>
        <v>1.371192832683954E-2</v>
      </c>
      <c r="AW579" s="26">
        <f t="shared" si="406"/>
        <v>3.2185886238582078</v>
      </c>
      <c r="AX579" s="27">
        <f t="shared" si="407"/>
        <v>-1.3711928326839939E-2</v>
      </c>
      <c r="AY579" s="26">
        <f t="shared" si="408"/>
        <v>-3.2185886238582078</v>
      </c>
      <c r="AZ579" s="28">
        <f t="shared" si="409"/>
        <v>-3.9898639947466563E-16</v>
      </c>
      <c r="BA579" s="29">
        <f t="shared" si="410"/>
        <v>0</v>
      </c>
      <c r="BB579" s="5">
        <f t="shared" si="383"/>
        <v>-152.52124356986204</v>
      </c>
      <c r="BC579" s="5">
        <f t="shared" si="384"/>
        <v>-474.09525182541688</v>
      </c>
      <c r="BD579" s="5">
        <f t="shared" si="411"/>
        <v>-294.09525182541688</v>
      </c>
      <c r="BE579" s="41"/>
      <c r="BF579" s="40">
        <f t="shared" si="412"/>
        <v>-153</v>
      </c>
      <c r="BG579" s="40">
        <f t="shared" si="413"/>
        <v>-474</v>
      </c>
      <c r="BH579" s="40">
        <f t="shared" si="414"/>
        <v>-294</v>
      </c>
      <c r="BL579" s="26">
        <f t="shared" si="377"/>
        <v>-23.026485205483183</v>
      </c>
      <c r="BM579" s="26">
        <f t="shared" si="378"/>
        <v>-85.952754038927935</v>
      </c>
      <c r="BO579" s="238" t="str">
        <f t="shared" si="385"/>
        <v>56234132.5190454i</v>
      </c>
      <c r="BP579" s="238" t="str">
        <f t="shared" si="386"/>
        <v>-0.00196800381966139-0.00458328034131944i</v>
      </c>
      <c r="BQ579" s="238">
        <f t="shared" si="387"/>
        <v>-46.041583916282427</v>
      </c>
      <c r="BR579" s="238">
        <f t="shared" si="388"/>
        <v>-113.23808643783687</v>
      </c>
    </row>
    <row r="580" spans="22:70" x14ac:dyDescent="0.3">
      <c r="V580" s="24">
        <v>6.7600000000000797</v>
      </c>
      <c r="W580" s="32">
        <f t="shared" si="389"/>
        <v>57543993.733726382</v>
      </c>
      <c r="X580" s="25">
        <f t="shared" si="379"/>
        <v>31.048525809863797</v>
      </c>
      <c r="Y580" s="26">
        <f t="shared" si="390"/>
        <v>-95.933056912973953</v>
      </c>
      <c r="Z580" s="26">
        <f t="shared" si="391"/>
        <v>-89.999084897405268</v>
      </c>
      <c r="AA580" s="26">
        <f t="shared" si="392"/>
        <v>47.634171445438028</v>
      </c>
      <c r="AB580" s="26">
        <f t="shared" si="393"/>
        <v>-89.762088569582531</v>
      </c>
      <c r="AC580" s="26">
        <f t="shared" si="394"/>
        <v>18.080154507913324</v>
      </c>
      <c r="AD580" s="26">
        <f t="shared" si="395"/>
        <v>82.834481970258878</v>
      </c>
      <c r="AE580" s="26">
        <f t="shared" si="396"/>
        <v>0.82979485024118915</v>
      </c>
      <c r="AF580" s="26">
        <f t="shared" si="397"/>
        <v>-96.926691496728921</v>
      </c>
      <c r="AG580" s="26">
        <f t="shared" ref="AG580:AG643" si="415">DC_gain_comp</f>
        <v>63.934760580666506</v>
      </c>
      <c r="AH580" s="26">
        <f t="shared" si="398"/>
        <v>-165.18631868901446</v>
      </c>
      <c r="AI580" s="26">
        <f t="shared" si="399"/>
        <v>-89.999999684639931</v>
      </c>
      <c r="AJ580" s="26">
        <f t="shared" si="400"/>
        <v>97.184197281274081</v>
      </c>
      <c r="AK580" s="26">
        <f t="shared" si="401"/>
        <v>89.999207657833992</v>
      </c>
      <c r="AL580" s="27">
        <f t="shared" si="402"/>
        <v>-51.163630588945104</v>
      </c>
      <c r="AM580" s="26">
        <f t="shared" si="403"/>
        <v>-89.841531970859805</v>
      </c>
      <c r="AN580" s="26">
        <f t="shared" ref="AN580:AN643" si="416">20*LOG(1/SQRT((W580/fp3p)^2+1))</f>
        <v>-29.254920287686971</v>
      </c>
      <c r="AO580" s="26">
        <f t="shared" ref="AO580:AO643" si="417">-180/PI()*ATAN(W580/fp3p)</f>
        <v>-88.025475236976334</v>
      </c>
      <c r="AP580" s="26">
        <f t="shared" si="380"/>
        <v>-84.485911703705938</v>
      </c>
      <c r="AQ580" s="26">
        <f t="shared" si="381"/>
        <v>-177.86779923464206</v>
      </c>
      <c r="AR580" s="25">
        <f t="shared" ref="AR580:AR643" si="418">-20*LOG(GmPS*Rsns)</f>
        <v>18.562359853877492</v>
      </c>
      <c r="AS580" s="25">
        <f t="shared" ref="AS580:AS643" si="419">20*LOG(Vref/Vout)</f>
        <v>-26.946600306339011</v>
      </c>
      <c r="AT580" s="56">
        <f t="shared" si="382"/>
        <v>-83.656116853464752</v>
      </c>
      <c r="AU580" s="57">
        <f t="shared" si="404"/>
        <v>-274.79449073137096</v>
      </c>
      <c r="AV580" s="26">
        <f t="shared" si="405"/>
        <v>1.4357084593874123E-2</v>
      </c>
      <c r="AW580" s="26">
        <f t="shared" si="406"/>
        <v>3.2933960285455814</v>
      </c>
      <c r="AX580" s="27">
        <f t="shared" si="407"/>
        <v>-1.4357084593873932E-2</v>
      </c>
      <c r="AY580" s="26">
        <f t="shared" si="408"/>
        <v>-3.2933960285455814</v>
      </c>
      <c r="AZ580" s="28">
        <f t="shared" si="409"/>
        <v>1.9081958235744878E-16</v>
      </c>
      <c r="BA580" s="29">
        <f t="shared" si="410"/>
        <v>0</v>
      </c>
      <c r="BB580" s="5">
        <f t="shared" si="383"/>
        <v>-153.15575817237621</v>
      </c>
      <c r="BC580" s="5">
        <f t="shared" si="384"/>
        <v>-474.57125531556096</v>
      </c>
      <c r="BD580" s="5">
        <f t="shared" si="411"/>
        <v>-294.57125531556096</v>
      </c>
      <c r="BE580" s="31"/>
      <c r="BF580" s="40">
        <f t="shared" si="412"/>
        <v>-153</v>
      </c>
      <c r="BG580" s="40">
        <f t="shared" si="413"/>
        <v>-475</v>
      </c>
      <c r="BH580" s="40">
        <f t="shared" si="414"/>
        <v>-295</v>
      </c>
      <c r="BL580" s="26">
        <f t="shared" ref="BL580:BL643" si="420">20*LOG(1/SQRT((W580/fp_comp2p)^2+1))</f>
        <v>-23.225511408242056</v>
      </c>
      <c r="BM580" s="26">
        <f t="shared" ref="BM580:BM643" si="421">-180/PI()*ATAN(W580/fp_comp2p)</f>
        <v>-86.044584788675479</v>
      </c>
      <c r="BO580" s="238" t="str">
        <f t="shared" si="385"/>
        <v>57543993.7337264i</v>
      </c>
      <c r="BP580" s="238" t="str">
        <f t="shared" si="386"/>
        <v>-0.00195442213989689-0.00444551236661346i</v>
      </c>
      <c r="BQ580" s="238">
        <f t="shared" si="387"/>
        <v>-46.274129910669409</v>
      </c>
      <c r="BR580" s="238">
        <f t="shared" si="388"/>
        <v>-113.73217979551455</v>
      </c>
    </row>
    <row r="581" spans="22:70" x14ac:dyDescent="0.3">
      <c r="V581" s="24">
        <v>6.7700000000000804</v>
      </c>
      <c r="W581" s="32">
        <f t="shared" si="389"/>
        <v>58884365.535569832</v>
      </c>
      <c r="X581" s="25">
        <f t="shared" ref="X581:X644" si="422">DC_gain_power</f>
        <v>31.048525809863797</v>
      </c>
      <c r="Y581" s="26">
        <f t="shared" si="390"/>
        <v>-96.13305691292409</v>
      </c>
      <c r="Z581" s="26">
        <f t="shared" si="391"/>
        <v>-89.999105727683428</v>
      </c>
      <c r="AA581" s="26">
        <f t="shared" si="392"/>
        <v>47.834168075271243</v>
      </c>
      <c r="AB581" s="26">
        <f t="shared" si="393"/>
        <v>-89.767504034765395</v>
      </c>
      <c r="AC581" s="26">
        <f t="shared" si="394"/>
        <v>18.277112186965425</v>
      </c>
      <c r="AD581" s="26">
        <f t="shared" si="395"/>
        <v>82.995950430720811</v>
      </c>
      <c r="AE581" s="26">
        <f t="shared" si="396"/>
        <v>1.0267491591763687</v>
      </c>
      <c r="AF581" s="26">
        <f t="shared" si="397"/>
        <v>-96.770659331727998</v>
      </c>
      <c r="AG581" s="26">
        <f t="shared" si="415"/>
        <v>63.934760580666506</v>
      </c>
      <c r="AH581" s="26">
        <f t="shared" si="398"/>
        <v>-165.38631868901444</v>
      </c>
      <c r="AI581" s="26">
        <f t="shared" si="399"/>
        <v>-89.999999691818417</v>
      </c>
      <c r="AJ581" s="26">
        <f t="shared" si="400"/>
        <v>97.384197281236709</v>
      </c>
      <c r="AK581" s="26">
        <f t="shared" si="401"/>
        <v>89.999225693743639</v>
      </c>
      <c r="AL581" s="27">
        <f t="shared" si="402"/>
        <v>-51.3636290937241</v>
      </c>
      <c r="AM581" s="26">
        <f t="shared" si="403"/>
        <v>-89.845139125820467</v>
      </c>
      <c r="AN581" s="26">
        <f t="shared" si="416"/>
        <v>-29.454688234282024</v>
      </c>
      <c r="AO581" s="26">
        <f t="shared" si="417"/>
        <v>-88.070386534983214</v>
      </c>
      <c r="AP581" s="26">
        <f t="shared" ref="AP581:AP644" si="423">AG581+AH581+AJ581+AL581+AN581</f>
        <v>-84.885678155117347</v>
      </c>
      <c r="AQ581" s="26">
        <f t="shared" ref="AQ581:AQ644" si="424">AI581+AK581+AM581+AO581</f>
        <v>-177.91629965887847</v>
      </c>
      <c r="AR581" s="25">
        <f t="shared" si="418"/>
        <v>18.562359853877492</v>
      </c>
      <c r="AS581" s="25">
        <f t="shared" si="419"/>
        <v>-26.946600306339011</v>
      </c>
      <c r="AT581" s="56">
        <f t="shared" ref="AT581:AT644" si="425">AE581+AP581</f>
        <v>-83.858928995940971</v>
      </c>
      <c r="AU581" s="57">
        <f t="shared" si="404"/>
        <v>-274.68695899060646</v>
      </c>
      <c r="AV581" s="26">
        <f t="shared" si="405"/>
        <v>1.5032543433443903E-2</v>
      </c>
      <c r="AW581" s="26">
        <f t="shared" si="406"/>
        <v>3.3699342846801215</v>
      </c>
      <c r="AX581" s="27">
        <f t="shared" si="407"/>
        <v>-1.5032543433443686E-2</v>
      </c>
      <c r="AY581" s="26">
        <f t="shared" si="408"/>
        <v>-3.3699342846801215</v>
      </c>
      <c r="AZ581" s="28">
        <f t="shared" si="409"/>
        <v>2.1684043449710089E-16</v>
      </c>
      <c r="BA581" s="29">
        <f t="shared" si="410"/>
        <v>0</v>
      </c>
      <c r="BB581" s="5">
        <f t="shared" ref="BB581:BB644" si="426">AT581+AZ581+BL581+BQ581</f>
        <v>-153.79146101448379</v>
      </c>
      <c r="BC581" s="5">
        <f t="shared" ref="BC581:BC644" si="427">AU581+BA581+BM581+BR581</f>
        <v>-475.05496547524331</v>
      </c>
      <c r="BD581" s="5">
        <f t="shared" si="411"/>
        <v>-295.05496547524331</v>
      </c>
      <c r="BE581" s="31"/>
      <c r="BF581" s="40">
        <f t="shared" si="412"/>
        <v>-154</v>
      </c>
      <c r="BG581" s="40">
        <f t="shared" si="413"/>
        <v>-475</v>
      </c>
      <c r="BH581" s="40">
        <f t="shared" si="414"/>
        <v>-295</v>
      </c>
      <c r="BL581" s="26">
        <f t="shared" si="420"/>
        <v>-23.424581235222249</v>
      </c>
      <c r="BM581" s="26">
        <f t="shared" si="421"/>
        <v>-86.134344887141467</v>
      </c>
      <c r="BO581" s="238" t="str">
        <f t="shared" ref="BO581:BO644" si="428">COMPLEX(0,W581)</f>
        <v>58884365.5355698i</v>
      </c>
      <c r="BP581" s="238" t="str">
        <f t="shared" ref="BP581:BP644" si="429">IMDIV(1,IMSUM(1,IMPRODUCT($BO$1,BO581),IMPRODUCT(IMPOWER(BO581,2),$BN$1)))</f>
        <v>-0.00194031424924612-0.00431061995893957i</v>
      </c>
      <c r="BQ581" s="238">
        <f t="shared" ref="BQ581:BQ644" si="430">20*LOG(IMABS(BP581))</f>
        <v>-46.507950783320581</v>
      </c>
      <c r="BR581" s="238">
        <f t="shared" ref="BR581:BR644" si="431">IMARGUMENT(BP581)*180/PI()</f>
        <v>-114.23366159749538</v>
      </c>
    </row>
    <row r="582" spans="22:70" x14ac:dyDescent="0.3">
      <c r="V582" s="24">
        <v>6.7800000000000802</v>
      </c>
      <c r="W582" s="30">
        <f t="shared" si="389"/>
        <v>60255958.607446961</v>
      </c>
      <c r="X582" s="25">
        <f t="shared" si="422"/>
        <v>31.048525809863797</v>
      </c>
      <c r="Y582" s="26">
        <f t="shared" si="390"/>
        <v>-96.333056912876472</v>
      </c>
      <c r="Z582" s="26">
        <f t="shared" si="391"/>
        <v>-89.999126083806559</v>
      </c>
      <c r="AA582" s="26">
        <f t="shared" si="392"/>
        <v>48.0341648567845</v>
      </c>
      <c r="AB582" s="26">
        <f t="shared" si="393"/>
        <v>-89.77279623292489</v>
      </c>
      <c r="AC582" s="26">
        <f t="shared" si="394"/>
        <v>18.474204802177145</v>
      </c>
      <c r="AD582" s="26">
        <f t="shared" si="395"/>
        <v>83.153851534048812</v>
      </c>
      <c r="AE582" s="26">
        <f t="shared" si="396"/>
        <v>1.2238385559489622</v>
      </c>
      <c r="AF582" s="26">
        <f t="shared" si="397"/>
        <v>-96.618070782682622</v>
      </c>
      <c r="AG582" s="26">
        <f t="shared" si="415"/>
        <v>63.934760580666506</v>
      </c>
      <c r="AH582" s="26">
        <f t="shared" si="398"/>
        <v>-165.58631868901443</v>
      </c>
      <c r="AI582" s="26">
        <f t="shared" si="399"/>
        <v>-89.999999698833477</v>
      </c>
      <c r="AJ582" s="26">
        <f t="shared" si="400"/>
        <v>97.584197281201014</v>
      </c>
      <c r="AK582" s="26">
        <f t="shared" si="401"/>
        <v>89.999243319105858</v>
      </c>
      <c r="AL582" s="27">
        <f t="shared" si="402"/>
        <v>-51.563627665798663</v>
      </c>
      <c r="AM582" s="26">
        <f t="shared" si="403"/>
        <v>-89.848664173095997</v>
      </c>
      <c r="AN582" s="26">
        <f t="shared" si="416"/>
        <v>-29.654466613425519</v>
      </c>
      <c r="AO582" s="26">
        <f t="shared" si="417"/>
        <v>-88.114277819268821</v>
      </c>
      <c r="AP582" s="26">
        <f t="shared" si="423"/>
        <v>-85.285455106371103</v>
      </c>
      <c r="AQ582" s="26">
        <f t="shared" si="424"/>
        <v>-177.96369837209244</v>
      </c>
      <c r="AR582" s="25">
        <f t="shared" si="418"/>
        <v>18.562359853877492</v>
      </c>
      <c r="AS582" s="25">
        <f t="shared" si="419"/>
        <v>-26.946600306339011</v>
      </c>
      <c r="AT582" s="56">
        <f t="shared" si="425"/>
        <v>-84.061616550422144</v>
      </c>
      <c r="AU582" s="57">
        <f t="shared" si="404"/>
        <v>-274.58176915477509</v>
      </c>
      <c r="AV582" s="26">
        <f t="shared" si="405"/>
        <v>1.5739723087993953E-2</v>
      </c>
      <c r="AW582" s="26">
        <f t="shared" si="406"/>
        <v>3.4482428805920189</v>
      </c>
      <c r="AX582" s="27">
        <f t="shared" si="407"/>
        <v>-1.5739723087994022E-2</v>
      </c>
      <c r="AY582" s="26">
        <f t="shared" si="408"/>
        <v>-3.4482428805920189</v>
      </c>
      <c r="AZ582" s="28">
        <f t="shared" si="409"/>
        <v>-6.9388939039072284E-17</v>
      </c>
      <c r="BA582" s="29">
        <f t="shared" si="410"/>
        <v>0</v>
      </c>
      <c r="BB582" s="5">
        <f t="shared" si="426"/>
        <v>-154.42839524853886</v>
      </c>
      <c r="BC582" s="5">
        <f t="shared" si="427"/>
        <v>-475.54635223414789</v>
      </c>
      <c r="BD582" s="5">
        <f t="shared" si="411"/>
        <v>-295.54635223414789</v>
      </c>
      <c r="BE582" s="41"/>
      <c r="BF582" s="40">
        <f t="shared" si="412"/>
        <v>-154</v>
      </c>
      <c r="BG582" s="40">
        <f t="shared" si="413"/>
        <v>-476</v>
      </c>
      <c r="BH582" s="40">
        <f t="shared" si="414"/>
        <v>-296</v>
      </c>
      <c r="BL582" s="26">
        <f t="shared" si="420"/>
        <v>-23.62369274086938</v>
      </c>
      <c r="BM582" s="26">
        <f t="shared" si="421"/>
        <v>-86.222080162967174</v>
      </c>
      <c r="BO582" s="238" t="str">
        <f t="shared" si="428"/>
        <v>60255958.607447i</v>
      </c>
      <c r="BP582" s="238" t="str">
        <f t="shared" si="429"/>
        <v>-0.00192567774219975-0.00417855591535248i</v>
      </c>
      <c r="BQ582" s="238">
        <f t="shared" si="430"/>
        <v>-46.743085957247324</v>
      </c>
      <c r="BR582" s="238">
        <f t="shared" si="431"/>
        <v>-114.7425029164056</v>
      </c>
    </row>
    <row r="583" spans="22:70" x14ac:dyDescent="0.3">
      <c r="V583" s="24">
        <v>6.79000000000008</v>
      </c>
      <c r="W583" s="32">
        <f t="shared" si="389"/>
        <v>61659500.186159655</v>
      </c>
      <c r="X583" s="25">
        <f t="shared" si="422"/>
        <v>31.048525809863797</v>
      </c>
      <c r="Y583" s="26">
        <f t="shared" si="390"/>
        <v>-96.533056912831</v>
      </c>
      <c r="Z583" s="26">
        <f t="shared" si="391"/>
        <v>-89.999145976567775</v>
      </c>
      <c r="AA583" s="26">
        <f t="shared" si="392"/>
        <v>48.234161783151286</v>
      </c>
      <c r="AB583" s="26">
        <f t="shared" si="393"/>
        <v>-89.777967969693137</v>
      </c>
      <c r="AC583" s="26">
        <f t="shared" si="394"/>
        <v>18.67142645315883</v>
      </c>
      <c r="AD583" s="26">
        <f t="shared" si="395"/>
        <v>83.308259402339729</v>
      </c>
      <c r="AE583" s="26">
        <f t="shared" si="396"/>
        <v>1.4210571333429201</v>
      </c>
      <c r="AF583" s="26">
        <f t="shared" si="397"/>
        <v>-96.468854543921168</v>
      </c>
      <c r="AG583" s="26">
        <f t="shared" si="415"/>
        <v>63.934760580666506</v>
      </c>
      <c r="AH583" s="26">
        <f t="shared" si="398"/>
        <v>-165.78631868901442</v>
      </c>
      <c r="AI583" s="26">
        <f t="shared" si="399"/>
        <v>-89.999999705688865</v>
      </c>
      <c r="AJ583" s="26">
        <f t="shared" si="400"/>
        <v>97.784197281166911</v>
      </c>
      <c r="AK583" s="26">
        <f t="shared" si="401"/>
        <v>89.999260543265862</v>
      </c>
      <c r="AL583" s="27">
        <f t="shared" si="402"/>
        <v>-51.763626302140004</v>
      </c>
      <c r="AM583" s="26">
        <f t="shared" si="403"/>
        <v>-89.852108981606293</v>
      </c>
      <c r="AN583" s="26">
        <f t="shared" si="416"/>
        <v>-29.85425495659285</v>
      </c>
      <c r="AO583" s="26">
        <f t="shared" si="417"/>
        <v>-88.15717215540198</v>
      </c>
      <c r="AP583" s="26">
        <f t="shared" si="423"/>
        <v>-85.685242085913856</v>
      </c>
      <c r="AQ583" s="26">
        <f t="shared" si="424"/>
        <v>-178.01002029943129</v>
      </c>
      <c r="AR583" s="25">
        <f t="shared" si="418"/>
        <v>18.562359853877492</v>
      </c>
      <c r="AS583" s="25">
        <f t="shared" si="419"/>
        <v>-26.946600306339011</v>
      </c>
      <c r="AT583" s="56">
        <f t="shared" si="425"/>
        <v>-84.264184952570929</v>
      </c>
      <c r="AU583" s="57">
        <f t="shared" si="404"/>
        <v>-274.47887484335246</v>
      </c>
      <c r="AV583" s="26">
        <f t="shared" si="405"/>
        <v>1.6480107692237615E-2</v>
      </c>
      <c r="AW583" s="26">
        <f t="shared" si="406"/>
        <v>3.5283621656391353</v>
      </c>
      <c r="AX583" s="27">
        <f t="shared" si="407"/>
        <v>-1.6480107692237407E-2</v>
      </c>
      <c r="AY583" s="26">
        <f t="shared" si="408"/>
        <v>-3.5283621656391353</v>
      </c>
      <c r="AZ583" s="28">
        <f t="shared" si="409"/>
        <v>2.0816681711721685E-16</v>
      </c>
      <c r="BA583" s="29">
        <f t="shared" si="410"/>
        <v>0</v>
      </c>
      <c r="BB583" s="5">
        <f t="shared" si="426"/>
        <v>-155.06660427463544</v>
      </c>
      <c r="BC583" s="5">
        <f t="shared" si="427"/>
        <v>-476.04537541220327</v>
      </c>
      <c r="BD583" s="5">
        <f t="shared" si="411"/>
        <v>-296.04537541220327</v>
      </c>
      <c r="BE583" s="31"/>
      <c r="BF583" s="40">
        <f t="shared" si="412"/>
        <v>-155</v>
      </c>
      <c r="BG583" s="40">
        <f t="shared" si="413"/>
        <v>-476</v>
      </c>
      <c r="BH583" s="40">
        <f t="shared" si="414"/>
        <v>-296</v>
      </c>
      <c r="BL583" s="26">
        <f t="shared" si="420"/>
        <v>-23.822844065632278</v>
      </c>
      <c r="BM583" s="26">
        <f t="shared" si="421"/>
        <v>-86.307835487867322</v>
      </c>
      <c r="BO583" s="238" t="str">
        <f t="shared" si="428"/>
        <v>61659500.1861597i</v>
      </c>
      <c r="BP583" s="238" t="str">
        <f t="shared" si="429"/>
        <v>-0.00191051080323386-0.00404927514875686i</v>
      </c>
      <c r="BQ583" s="238">
        <f t="shared" si="430"/>
        <v>-46.979575256432213</v>
      </c>
      <c r="BR583" s="238">
        <f t="shared" si="431"/>
        <v>-115.25866508098353</v>
      </c>
    </row>
    <row r="584" spans="22:70" x14ac:dyDescent="0.3">
      <c r="V584" s="24">
        <v>6.8000000000000798</v>
      </c>
      <c r="W584" s="32">
        <f t="shared" si="389"/>
        <v>63095734.448031031</v>
      </c>
      <c r="X584" s="25">
        <f t="shared" si="422"/>
        <v>31.048525809863797</v>
      </c>
      <c r="Y584" s="26">
        <f t="shared" si="390"/>
        <v>-96.733056912787575</v>
      </c>
      <c r="Z584" s="26">
        <f t="shared" si="391"/>
        <v>-89.999165416514472</v>
      </c>
      <c r="AA584" s="26">
        <f t="shared" si="392"/>
        <v>48.434158847852338</v>
      </c>
      <c r="AB584" s="26">
        <f t="shared" si="393"/>
        <v>-89.783021986856127</v>
      </c>
      <c r="AC584" s="26">
        <f t="shared" si="394"/>
        <v>18.868771490192984</v>
      </c>
      <c r="AD584" s="26">
        <f t="shared" si="395"/>
        <v>83.459246928610284</v>
      </c>
      <c r="AE584" s="26">
        <f t="shared" si="396"/>
        <v>1.6183992351215366</v>
      </c>
      <c r="AF584" s="26">
        <f t="shared" si="397"/>
        <v>-96.322940474760301</v>
      </c>
      <c r="AG584" s="26">
        <f t="shared" si="415"/>
        <v>63.934760580666506</v>
      </c>
      <c r="AH584" s="26">
        <f t="shared" si="398"/>
        <v>-165.98631868901441</v>
      </c>
      <c r="AI584" s="26">
        <f t="shared" si="399"/>
        <v>-89.999999712388203</v>
      </c>
      <c r="AJ584" s="26">
        <f t="shared" si="400"/>
        <v>97.984197281134357</v>
      </c>
      <c r="AK584" s="26">
        <f t="shared" si="401"/>
        <v>89.999277375356115</v>
      </c>
      <c r="AL584" s="27">
        <f t="shared" si="402"/>
        <v>-51.963624999855689</v>
      </c>
      <c r="AM584" s="26">
        <f t="shared" si="403"/>
        <v>-89.855475377734791</v>
      </c>
      <c r="AN584" s="26">
        <f t="shared" si="416"/>
        <v>-30.054052816257094</v>
      </c>
      <c r="AO584" s="26">
        <f t="shared" si="417"/>
        <v>-88.199092094088627</v>
      </c>
      <c r="AP584" s="26">
        <f t="shared" si="423"/>
        <v>-86.085038643326328</v>
      </c>
      <c r="AQ584" s="26">
        <f t="shared" si="424"/>
        <v>-178.05528980885549</v>
      </c>
      <c r="AR584" s="25">
        <f t="shared" si="418"/>
        <v>18.562359853877492</v>
      </c>
      <c r="AS584" s="25">
        <f t="shared" si="419"/>
        <v>-26.946600306339011</v>
      </c>
      <c r="AT584" s="56">
        <f t="shared" si="425"/>
        <v>-84.466639408204799</v>
      </c>
      <c r="AU584" s="57">
        <f t="shared" si="404"/>
        <v>-274.37823028361578</v>
      </c>
      <c r="AV584" s="26">
        <f t="shared" si="405"/>
        <v>1.7255250287933139E-2</v>
      </c>
      <c r="AW584" s="26">
        <f t="shared" si="406"/>
        <v>3.610333366116611</v>
      </c>
      <c r="AX584" s="27">
        <f t="shared" si="407"/>
        <v>-1.7255250287932924E-2</v>
      </c>
      <c r="AY584" s="26">
        <f t="shared" si="408"/>
        <v>-3.610333366116611</v>
      </c>
      <c r="AZ584" s="28">
        <f t="shared" si="409"/>
        <v>2.1510571102112408E-16</v>
      </c>
      <c r="BA584" s="29">
        <f t="shared" si="410"/>
        <v>0</v>
      </c>
      <c r="BB584" s="5">
        <f t="shared" si="426"/>
        <v>-155.70613168388195</v>
      </c>
      <c r="BC584" s="5">
        <f t="shared" si="427"/>
        <v>-476.55198439760267</v>
      </c>
      <c r="BD584" s="5">
        <f t="shared" si="411"/>
        <v>-296.55198439760267</v>
      </c>
      <c r="BE584" s="31"/>
      <c r="BF584" s="40">
        <f t="shared" si="412"/>
        <v>-156</v>
      </c>
      <c r="BG584" s="40">
        <f t="shared" si="413"/>
        <v>-477</v>
      </c>
      <c r="BH584" s="40">
        <f t="shared" si="414"/>
        <v>-297</v>
      </c>
      <c r="BL584" s="26">
        <f t="shared" si="420"/>
        <v>-24.022033432228259</v>
      </c>
      <c r="BM584" s="26">
        <f t="shared" si="421"/>
        <v>-86.391654792746891</v>
      </c>
      <c r="BO584" s="238" t="str">
        <f t="shared" si="428"/>
        <v>63095734.448031i</v>
      </c>
      <c r="BP584" s="238" t="str">
        <f t="shared" si="429"/>
        <v>-0.00189481227123206-0.00392273463000696i</v>
      </c>
      <c r="BQ584" s="238">
        <f t="shared" si="430"/>
        <v>-47.21745884344891</v>
      </c>
      <c r="BR584" s="238">
        <f t="shared" si="431"/>
        <v>-115.78209932123995</v>
      </c>
    </row>
    <row r="585" spans="22:70" x14ac:dyDescent="0.3">
      <c r="V585" s="24">
        <v>6.8100000000000804</v>
      </c>
      <c r="W585" s="30">
        <f t="shared" si="389"/>
        <v>64565422.903477632</v>
      </c>
      <c r="X585" s="25">
        <f t="shared" si="422"/>
        <v>31.048525809863797</v>
      </c>
      <c r="Y585" s="26">
        <f t="shared" si="390"/>
        <v>-96.93305691274611</v>
      </c>
      <c r="Z585" s="26">
        <f t="shared" si="391"/>
        <v>-89.999184413953941</v>
      </c>
      <c r="AA585" s="26">
        <f t="shared" si="392"/>
        <v>48.634156044661758</v>
      </c>
      <c r="AB585" s="26">
        <f t="shared" si="393"/>
        <v>-89.787960963805887</v>
      </c>
      <c r="AC585" s="26">
        <f t="shared" si="394"/>
        <v>19.066234504222951</v>
      </c>
      <c r="AD585" s="26">
        <f t="shared" si="395"/>
        <v>83.606885775734284</v>
      </c>
      <c r="AE585" s="26">
        <f t="shared" si="396"/>
        <v>1.8158594460024027</v>
      </c>
      <c r="AF585" s="26">
        <f t="shared" si="397"/>
        <v>-96.180259602025544</v>
      </c>
      <c r="AG585" s="26">
        <f t="shared" si="415"/>
        <v>63.934760580666506</v>
      </c>
      <c r="AH585" s="26">
        <f t="shared" si="398"/>
        <v>-166.18631868901446</v>
      </c>
      <c r="AI585" s="26">
        <f t="shared" si="399"/>
        <v>-89.999999718935044</v>
      </c>
      <c r="AJ585" s="26">
        <f t="shared" si="400"/>
        <v>98.18419728110328</v>
      </c>
      <c r="AK585" s="26">
        <f t="shared" si="401"/>
        <v>89.999293824301205</v>
      </c>
      <c r="AL585" s="27">
        <f t="shared" si="402"/>
        <v>-52.16362375618349</v>
      </c>
      <c r="AM585" s="26">
        <f t="shared" si="403"/>
        <v>-89.858765146296207</v>
      </c>
      <c r="AN585" s="26">
        <f t="shared" si="416"/>
        <v>-30.253859764951855</v>
      </c>
      <c r="AO585" s="26">
        <f t="shared" si="417"/>
        <v>-88.240059682215005</v>
      </c>
      <c r="AP585" s="26">
        <f t="shared" si="423"/>
        <v>-86.484844348380022</v>
      </c>
      <c r="AQ585" s="26">
        <f t="shared" si="424"/>
        <v>-178.09953072314505</v>
      </c>
      <c r="AR585" s="25">
        <f t="shared" si="418"/>
        <v>18.562359853877492</v>
      </c>
      <c r="AS585" s="25">
        <f t="shared" si="419"/>
        <v>-26.946600306339011</v>
      </c>
      <c r="AT585" s="56">
        <f t="shared" si="425"/>
        <v>-84.668984902377616</v>
      </c>
      <c r="AU585" s="57">
        <f t="shared" si="404"/>
        <v>-274.27979032517061</v>
      </c>
      <c r="AV585" s="26">
        <f t="shared" si="405"/>
        <v>1.8066775972085385E-2</v>
      </c>
      <c r="AW585" s="26">
        <f t="shared" si="406"/>
        <v>3.6941986012474417</v>
      </c>
      <c r="AX585" s="27">
        <f t="shared" si="407"/>
        <v>-1.8066775972085222E-2</v>
      </c>
      <c r="AY585" s="26">
        <f t="shared" si="408"/>
        <v>-3.6941986012474417</v>
      </c>
      <c r="AZ585" s="28">
        <f t="shared" si="409"/>
        <v>1.6306400674181987E-16</v>
      </c>
      <c r="BA585" s="29">
        <f t="shared" si="410"/>
        <v>0</v>
      </c>
      <c r="BB585" s="5">
        <f t="shared" si="426"/>
        <v>-156.34702119656006</v>
      </c>
      <c r="BC585" s="5">
        <f t="shared" si="427"/>
        <v>-477.06611783774167</v>
      </c>
      <c r="BD585" s="5">
        <f t="shared" si="411"/>
        <v>-297.06611783774167</v>
      </c>
      <c r="BE585" s="41"/>
      <c r="BF585" s="40">
        <f t="shared" si="412"/>
        <v>-156</v>
      </c>
      <c r="BG585" s="40">
        <f t="shared" si="413"/>
        <v>-477</v>
      </c>
      <c r="BH585" s="40">
        <f t="shared" si="414"/>
        <v>-297</v>
      </c>
      <c r="BL585" s="26">
        <f t="shared" si="420"/>
        <v>-24.221259142064689</v>
      </c>
      <c r="BM585" s="26">
        <f t="shared" si="421"/>
        <v>-86.473581083819155</v>
      </c>
      <c r="BO585" s="238" t="str">
        <f t="shared" si="428"/>
        <v>64565422.9034776i</v>
      </c>
      <c r="BP585" s="238" t="str">
        <f t="shared" si="429"/>
        <v>-0.00187858170373926-0.00379889332559215i</v>
      </c>
      <c r="BQ585" s="238">
        <f t="shared" si="430"/>
        <v>-47.456777152117752</v>
      </c>
      <c r="BR585" s="238">
        <f t="shared" si="431"/>
        <v>-116.31274642875191</v>
      </c>
    </row>
    <row r="586" spans="22:70" x14ac:dyDescent="0.3">
      <c r="V586" s="24">
        <v>6.8200000000000802</v>
      </c>
      <c r="W586" s="32">
        <f t="shared" si="389"/>
        <v>66069344.800771847</v>
      </c>
      <c r="X586" s="25">
        <f t="shared" si="422"/>
        <v>31.048525809863797</v>
      </c>
      <c r="Y586" s="26">
        <f t="shared" si="390"/>
        <v>-97.133056912706493</v>
      </c>
      <c r="Z586" s="26">
        <f t="shared" si="391"/>
        <v>-89.999202978958891</v>
      </c>
      <c r="AA586" s="26">
        <f t="shared" si="392"/>
        <v>48.834153367633817</v>
      </c>
      <c r="AB586" s="26">
        <f t="shared" si="393"/>
        <v>-89.792787518959614</v>
      </c>
      <c r="AC586" s="26">
        <f t="shared" si="394"/>
        <v>19.263810317185243</v>
      </c>
      <c r="AD586" s="26">
        <f t="shared" si="395"/>
        <v>83.75124637717991</v>
      </c>
      <c r="AE586" s="26">
        <f t="shared" si="396"/>
        <v>2.0134325819763568</v>
      </c>
      <c r="AF586" s="26">
        <f t="shared" si="397"/>
        <v>-96.040744120738594</v>
      </c>
      <c r="AG586" s="26">
        <f t="shared" si="415"/>
        <v>63.934760580666506</v>
      </c>
      <c r="AH586" s="26">
        <f t="shared" si="398"/>
        <v>-166.38631868901444</v>
      </c>
      <c r="AI586" s="26">
        <f t="shared" si="399"/>
        <v>-89.99999972533287</v>
      </c>
      <c r="AJ586" s="26">
        <f t="shared" si="400"/>
        <v>98.384197281073568</v>
      </c>
      <c r="AK586" s="26">
        <f t="shared" si="401"/>
        <v>89.999309898822602</v>
      </c>
      <c r="AL586" s="27">
        <f t="shared" si="402"/>
        <v>-52.363622568485397</v>
      </c>
      <c r="AM586" s="26">
        <f t="shared" si="403"/>
        <v>-89.861980031482616</v>
      </c>
      <c r="AN586" s="26">
        <f t="shared" si="416"/>
        <v>-30.453675394375452</v>
      </c>
      <c r="AO586" s="26">
        <f t="shared" si="417"/>
        <v>-88.280096473684523</v>
      </c>
      <c r="AP586" s="26">
        <f t="shared" si="423"/>
        <v>-86.884658790135219</v>
      </c>
      <c r="AQ586" s="26">
        <f t="shared" si="424"/>
        <v>-178.14276633167742</v>
      </c>
      <c r="AR586" s="25">
        <f t="shared" si="418"/>
        <v>18.562359853877492</v>
      </c>
      <c r="AS586" s="25">
        <f t="shared" si="419"/>
        <v>-26.946600306339011</v>
      </c>
      <c r="AT586" s="56">
        <f t="shared" si="425"/>
        <v>-84.871226208158859</v>
      </c>
      <c r="AU586" s="57">
        <f t="shared" si="404"/>
        <v>-274.18351045241604</v>
      </c>
      <c r="AV586" s="26">
        <f t="shared" si="405"/>
        <v>1.8916385184076456E-2</v>
      </c>
      <c r="AW586" s="26">
        <f t="shared" si="406"/>
        <v>3.7800008992359713</v>
      </c>
      <c r="AX586" s="27">
        <f t="shared" si="407"/>
        <v>-1.8916385184076328E-2</v>
      </c>
      <c r="AY586" s="26">
        <f t="shared" si="408"/>
        <v>-3.7800008992359713</v>
      </c>
      <c r="AZ586" s="28">
        <f t="shared" si="409"/>
        <v>1.2836953722228372E-16</v>
      </c>
      <c r="BA586" s="29">
        <f t="shared" si="410"/>
        <v>0</v>
      </c>
      <c r="BB586" s="5">
        <f t="shared" si="426"/>
        <v>-156.98931659517774</v>
      </c>
      <c r="BC586" s="5">
        <f t="shared" si="427"/>
        <v>-477.58770334612529</v>
      </c>
      <c r="BD586" s="5">
        <f t="shared" si="411"/>
        <v>-297.58770334612529</v>
      </c>
      <c r="BE586" s="31"/>
      <c r="BF586" s="40">
        <f t="shared" si="412"/>
        <v>-157</v>
      </c>
      <c r="BG586" s="40">
        <f t="shared" si="413"/>
        <v>-478</v>
      </c>
      <c r="BH586" s="40">
        <f t="shared" si="414"/>
        <v>-298</v>
      </c>
      <c r="BL586" s="26">
        <f t="shared" si="420"/>
        <v>-24.42051957181075</v>
      </c>
      <c r="BM586" s="26">
        <f t="shared" si="421"/>
        <v>-86.553656458701653</v>
      </c>
      <c r="BO586" s="238" t="str">
        <f t="shared" si="428"/>
        <v>66069344.8007718i</v>
      </c>
      <c r="BP586" s="238" t="str">
        <f t="shared" si="429"/>
        <v>-0.00186181944061329-0.00367771213069415i</v>
      </c>
      <c r="BQ586" s="238">
        <f t="shared" si="430"/>
        <v>-47.697570815208152</v>
      </c>
      <c r="BR586" s="238">
        <f t="shared" si="431"/>
        <v>-116.85053643500761</v>
      </c>
    </row>
    <row r="587" spans="22:70" x14ac:dyDescent="0.3">
      <c r="V587" s="24">
        <v>6.83000000000008</v>
      </c>
      <c r="W587" s="32">
        <f t="shared" si="389"/>
        <v>67608297.539210707</v>
      </c>
      <c r="X587" s="25">
        <f t="shared" si="422"/>
        <v>31.048525809863797</v>
      </c>
      <c r="Y587" s="26">
        <f t="shared" si="390"/>
        <v>-97.333056912668667</v>
      </c>
      <c r="Z587" s="26">
        <f t="shared" si="391"/>
        <v>-89.999221121372742</v>
      </c>
      <c r="AA587" s="26">
        <f t="shared" si="392"/>
        <v>49.034150811090463</v>
      </c>
      <c r="AB587" s="26">
        <f t="shared" si="393"/>
        <v>-89.797504211146546</v>
      </c>
      <c r="AC587" s="26">
        <f t="shared" si="394"/>
        <v>19.461493972679136</v>
      </c>
      <c r="AD587" s="26">
        <f t="shared" si="395"/>
        <v>83.89239793940483</v>
      </c>
      <c r="AE587" s="26">
        <f t="shared" si="396"/>
        <v>2.2111136809647363</v>
      </c>
      <c r="AF587" s="26">
        <f t="shared" si="397"/>
        <v>-95.904327393114457</v>
      </c>
      <c r="AG587" s="26">
        <f t="shared" si="415"/>
        <v>63.934760580666506</v>
      </c>
      <c r="AH587" s="26">
        <f t="shared" si="398"/>
        <v>-166.58631868901443</v>
      </c>
      <c r="AI587" s="26">
        <f t="shared" si="399"/>
        <v>-89.999999731585049</v>
      </c>
      <c r="AJ587" s="26">
        <f t="shared" si="400"/>
        <v>98.584197281045221</v>
      </c>
      <c r="AK587" s="26">
        <f t="shared" si="401"/>
        <v>89.999325607443225</v>
      </c>
      <c r="AL587" s="27">
        <f t="shared" si="402"/>
        <v>-52.563621434242229</v>
      </c>
      <c r="AM587" s="26">
        <f t="shared" si="403"/>
        <v>-89.865121737787646</v>
      </c>
      <c r="AN587" s="26">
        <f t="shared" si="416"/>
        <v>-30.65349931453504</v>
      </c>
      <c r="AO587" s="26">
        <f t="shared" si="417"/>
        <v>-88.31922354004962</v>
      </c>
      <c r="AP587" s="26">
        <f t="shared" si="423"/>
        <v>-87.284481576079969</v>
      </c>
      <c r="AQ587" s="26">
        <f t="shared" si="424"/>
        <v>-178.1850194019791</v>
      </c>
      <c r="AR587" s="25">
        <f t="shared" si="418"/>
        <v>18.562359853877492</v>
      </c>
      <c r="AS587" s="25">
        <f t="shared" si="419"/>
        <v>-26.946600306339011</v>
      </c>
      <c r="AT587" s="56">
        <f t="shared" si="425"/>
        <v>-85.07336789511524</v>
      </c>
      <c r="AU587" s="57">
        <f t="shared" si="404"/>
        <v>-274.08934679509355</v>
      </c>
      <c r="AV587" s="26">
        <f t="shared" si="405"/>
        <v>1.9805857137383448E-2</v>
      </c>
      <c r="AW587" s="26">
        <f t="shared" si="406"/>
        <v>3.8677842133646974</v>
      </c>
      <c r="AX587" s="27">
        <f t="shared" si="407"/>
        <v>-1.9805857137383254E-2</v>
      </c>
      <c r="AY587" s="26">
        <f t="shared" si="408"/>
        <v>-3.8677842133646974</v>
      </c>
      <c r="AZ587" s="28">
        <f t="shared" si="409"/>
        <v>1.9428902930940239E-16</v>
      </c>
      <c r="BA587" s="29">
        <f t="shared" si="410"/>
        <v>0</v>
      </c>
      <c r="BB587" s="5">
        <f t="shared" si="426"/>
        <v>-157.63306165246883</v>
      </c>
      <c r="BC587" s="5">
        <f t="shared" si="427"/>
        <v>-478.11665722838848</v>
      </c>
      <c r="BD587" s="5">
        <f t="shared" si="411"/>
        <v>-298.11665722838848</v>
      </c>
      <c r="BE587" s="31"/>
      <c r="BF587" s="40">
        <f t="shared" si="412"/>
        <v>-158</v>
      </c>
      <c r="BG587" s="40">
        <f t="shared" si="413"/>
        <v>-478</v>
      </c>
      <c r="BH587" s="40">
        <f t="shared" si="414"/>
        <v>-298</v>
      </c>
      <c r="BL587" s="26">
        <f t="shared" si="420"/>
        <v>-24.61981317011384</v>
      </c>
      <c r="BM587" s="26">
        <f t="shared" si="421"/>
        <v>-86.631922122468453</v>
      </c>
      <c r="BO587" s="238" t="str">
        <f t="shared" si="428"/>
        <v>67608297.5392107i</v>
      </c>
      <c r="BP587" s="238" t="str">
        <f t="shared" si="429"/>
        <v>-0.0018445266666021-0.00355915379743795i</v>
      </c>
      <c r="BQ587" s="238">
        <f t="shared" si="430"/>
        <v>-47.939880587239749</v>
      </c>
      <c r="BR587" s="238">
        <f t="shared" si="431"/>
        <v>-117.39538831082646</v>
      </c>
    </row>
    <row r="588" spans="22:70" x14ac:dyDescent="0.3">
      <c r="V588" s="24">
        <v>6.8400000000000798</v>
      </c>
      <c r="W588" s="30">
        <f t="shared" si="389"/>
        <v>69183097.091906458</v>
      </c>
      <c r="X588" s="25">
        <f t="shared" si="422"/>
        <v>31.048525809863797</v>
      </c>
      <c r="Y588" s="26">
        <f t="shared" si="390"/>
        <v>-97.533056912632532</v>
      </c>
      <c r="Z588" s="26">
        <f t="shared" si="391"/>
        <v>-89.999238850814848</v>
      </c>
      <c r="AA588" s="26">
        <f t="shared" si="392"/>
        <v>49.234148369609102</v>
      </c>
      <c r="AB588" s="26">
        <f t="shared" si="393"/>
        <v>-89.802113540963475</v>
      </c>
      <c r="AC588" s="26">
        <f t="shared" si="394"/>
        <v>19.659280726965893</v>
      </c>
      <c r="AD588" s="26">
        <f t="shared" si="395"/>
        <v>84.030408445774285</v>
      </c>
      <c r="AE588" s="26">
        <f t="shared" si="396"/>
        <v>2.4088979938062671</v>
      </c>
      <c r="AF588" s="26">
        <f t="shared" si="397"/>
        <v>-95.770943946004039</v>
      </c>
      <c r="AG588" s="26">
        <f t="shared" si="415"/>
        <v>63.934760580666506</v>
      </c>
      <c r="AH588" s="26">
        <f t="shared" si="398"/>
        <v>-166.78631868901445</v>
      </c>
      <c r="AI588" s="26">
        <f t="shared" si="399"/>
        <v>-89.999999737694921</v>
      </c>
      <c r="AJ588" s="26">
        <f t="shared" si="400"/>
        <v>98.784197281018123</v>
      </c>
      <c r="AK588" s="26">
        <f t="shared" si="401"/>
        <v>89.999340958491985</v>
      </c>
      <c r="AL588" s="27">
        <f t="shared" si="402"/>
        <v>-52.763620351048132</v>
      </c>
      <c r="AM588" s="26">
        <f t="shared" si="403"/>
        <v>-89.868191930909958</v>
      </c>
      <c r="AN588" s="26">
        <f t="shared" si="416"/>
        <v>-30.853331152928401</v>
      </c>
      <c r="AO588" s="26">
        <f t="shared" si="417"/>
        <v>-88.357461480940898</v>
      </c>
      <c r="AP588" s="26">
        <f t="shared" si="423"/>
        <v>-87.684312331306359</v>
      </c>
      <c r="AQ588" s="26">
        <f t="shared" si="424"/>
        <v>-178.22631219105381</v>
      </c>
      <c r="AR588" s="25">
        <f t="shared" si="418"/>
        <v>18.562359853877492</v>
      </c>
      <c r="AS588" s="25">
        <f t="shared" si="419"/>
        <v>-26.946600306339011</v>
      </c>
      <c r="AT588" s="56">
        <f t="shared" si="425"/>
        <v>-85.275414337500095</v>
      </c>
      <c r="AU588" s="57">
        <f t="shared" si="404"/>
        <v>-273.99725613705783</v>
      </c>
      <c r="AV588" s="26">
        <f t="shared" si="405"/>
        <v>2.0737053401693097E-2</v>
      </c>
      <c r="AW588" s="26">
        <f t="shared" si="406"/>
        <v>3.9575934381125766</v>
      </c>
      <c r="AX588" s="27">
        <f t="shared" si="407"/>
        <v>-2.0737053401693281E-2</v>
      </c>
      <c r="AY588" s="26">
        <f t="shared" si="408"/>
        <v>-3.9575934381125766</v>
      </c>
      <c r="AZ588" s="28">
        <f t="shared" si="409"/>
        <v>-1.8388068845354155E-16</v>
      </c>
      <c r="BA588" s="29">
        <f t="shared" si="410"/>
        <v>0</v>
      </c>
      <c r="BB588" s="5">
        <f t="shared" si="426"/>
        <v>-158.27830005442891</v>
      </c>
      <c r="BC588" s="5">
        <f t="shared" si="427"/>
        <v>-478.65288423064663</v>
      </c>
      <c r="BD588" s="5">
        <f t="shared" si="411"/>
        <v>-298.65288423064663</v>
      </c>
      <c r="BE588" s="41"/>
      <c r="BF588" s="40">
        <f t="shared" si="412"/>
        <v>-158</v>
      </c>
      <c r="BG588" s="40">
        <f t="shared" si="413"/>
        <v>-479</v>
      </c>
      <c r="BH588" s="40">
        <f t="shared" si="414"/>
        <v>-299</v>
      </c>
      <c r="BL588" s="26">
        <f t="shared" si="420"/>
        <v>-24.819138454454475</v>
      </c>
      <c r="BM588" s="26">
        <f t="shared" si="421"/>
        <v>-86.708418403638987</v>
      </c>
      <c r="BO588" s="238" t="str">
        <f t="shared" si="428"/>
        <v>69183097.0919065i</v>
      </c>
      <c r="BP588" s="238" t="str">
        <f t="shared" si="429"/>
        <v>-0.00182670547233784-0.00344318285820198i</v>
      </c>
      <c r="BQ588" s="238">
        <f t="shared" si="430"/>
        <v>-48.183747262474341</v>
      </c>
      <c r="BR588" s="238">
        <f t="shared" si="431"/>
        <v>-117.94720968994984</v>
      </c>
    </row>
    <row r="589" spans="22:70" x14ac:dyDescent="0.3">
      <c r="V589" s="24">
        <v>6.8500000000000796</v>
      </c>
      <c r="W589" s="32">
        <f t="shared" si="389"/>
        <v>70794578.438426882</v>
      </c>
      <c r="X589" s="25">
        <f t="shared" si="422"/>
        <v>31.048525809863797</v>
      </c>
      <c r="Y589" s="26">
        <f t="shared" si="390"/>
        <v>-97.733056912598059</v>
      </c>
      <c r="Z589" s="26">
        <f t="shared" si="391"/>
        <v>-89.999256176685563</v>
      </c>
      <c r="AA589" s="26">
        <f t="shared" si="392"/>
        <v>49.434146038011228</v>
      </c>
      <c r="AB589" s="26">
        <f t="shared" si="393"/>
        <v>-89.806617952099273</v>
      </c>
      <c r="AC589" s="26">
        <f t="shared" si="394"/>
        <v>19.857166040290807</v>
      </c>
      <c r="AD589" s="26">
        <f t="shared" si="395"/>
        <v>84.165344661876318</v>
      </c>
      <c r="AE589" s="26">
        <f t="shared" si="396"/>
        <v>2.6067809755677658</v>
      </c>
      <c r="AF589" s="26">
        <f t="shared" si="397"/>
        <v>-95.640529466908518</v>
      </c>
      <c r="AG589" s="26">
        <f t="shared" si="415"/>
        <v>63.934760580666506</v>
      </c>
      <c r="AH589" s="26">
        <f t="shared" si="398"/>
        <v>-166.98631868901444</v>
      </c>
      <c r="AI589" s="26">
        <f t="shared" si="399"/>
        <v>-89.999999743665711</v>
      </c>
      <c r="AJ589" s="26">
        <f t="shared" si="400"/>
        <v>98.984197280992277</v>
      </c>
      <c r="AK589" s="26">
        <f t="shared" si="401"/>
        <v>89.999355960108204</v>
      </c>
      <c r="AL589" s="27">
        <f t="shared" si="402"/>
        <v>-52.963619316605552</v>
      </c>
      <c r="AM589" s="26">
        <f t="shared" si="403"/>
        <v>-89.871192238636013</v>
      </c>
      <c r="AN589" s="26">
        <f t="shared" si="416"/>
        <v>-31.05317055376225</v>
      </c>
      <c r="AO589" s="26">
        <f t="shared" si="417"/>
        <v>-88.394830434295372</v>
      </c>
      <c r="AP589" s="26">
        <f t="shared" si="423"/>
        <v>-88.084150697723459</v>
      </c>
      <c r="AQ589" s="26">
        <f t="shared" si="424"/>
        <v>-178.26666645648891</v>
      </c>
      <c r="AR589" s="25">
        <f t="shared" si="418"/>
        <v>18.562359853877492</v>
      </c>
      <c r="AS589" s="25">
        <f t="shared" si="419"/>
        <v>-26.946600306339011</v>
      </c>
      <c r="AT589" s="56">
        <f t="shared" si="425"/>
        <v>-85.477369722155686</v>
      </c>
      <c r="AU589" s="57">
        <f t="shared" si="404"/>
        <v>-273.90719592339741</v>
      </c>
      <c r="AV589" s="26">
        <f t="shared" si="405"/>
        <v>2.1711921641459277E-2</v>
      </c>
      <c r="AW589" s="26">
        <f t="shared" si="406"/>
        <v>4.0494744252714323</v>
      </c>
      <c r="AX589" s="27">
        <f t="shared" si="407"/>
        <v>-2.1711921641458975E-2</v>
      </c>
      <c r="AY589" s="26">
        <f t="shared" si="408"/>
        <v>-4.0494744252714323</v>
      </c>
      <c r="AZ589" s="28">
        <f t="shared" si="409"/>
        <v>3.0184188481996443E-16</v>
      </c>
      <c r="BA589" s="29">
        <f t="shared" si="410"/>
        <v>0</v>
      </c>
      <c r="BB589" s="5">
        <f t="shared" si="426"/>
        <v>-158.92507531852772</v>
      </c>
      <c r="BC589" s="5">
        <f t="shared" si="427"/>
        <v>-479.19627731343894</v>
      </c>
      <c r="BD589" s="5">
        <f t="shared" si="411"/>
        <v>-299.19627731343894</v>
      </c>
      <c r="BE589" s="31"/>
      <c r="BF589" s="40">
        <f t="shared" si="412"/>
        <v>-159</v>
      </c>
      <c r="BG589" s="40">
        <f t="shared" si="413"/>
        <v>-479</v>
      </c>
      <c r="BH589" s="40">
        <f t="shared" si="414"/>
        <v>-299</v>
      </c>
      <c r="BL589" s="26">
        <f t="shared" si="420"/>
        <v>-25.018494008134763</v>
      </c>
      <c r="BM589" s="26">
        <f t="shared" si="421"/>
        <v>-86.783184770085427</v>
      </c>
      <c r="BO589" s="238" t="str">
        <f t="shared" si="428"/>
        <v>70794578.4384269i</v>
      </c>
      <c r="BP589" s="238" t="str">
        <f t="shared" si="429"/>
        <v>-0.00180835891320638-0.00332976554390116i</v>
      </c>
      <c r="BQ589" s="238">
        <f t="shared" si="430"/>
        <v>-48.42921158823728</v>
      </c>
      <c r="BR589" s="238">
        <f t="shared" si="431"/>
        <v>-118.5058966199561</v>
      </c>
    </row>
    <row r="590" spans="22:70" x14ac:dyDescent="0.3">
      <c r="V590" s="24">
        <v>6.8600000000000803</v>
      </c>
      <c r="W590" s="32">
        <f t="shared" si="389"/>
        <v>72443596.007512525</v>
      </c>
      <c r="X590" s="25">
        <f t="shared" si="422"/>
        <v>31.048525809863797</v>
      </c>
      <c r="Y590" s="26">
        <f t="shared" si="390"/>
        <v>-97.933056912565121</v>
      </c>
      <c r="Z590" s="26">
        <f t="shared" si="391"/>
        <v>-89.999273108171309</v>
      </c>
      <c r="AA590" s="26">
        <f t="shared" si="392"/>
        <v>49.634143811351386</v>
      </c>
      <c r="AB590" s="26">
        <f t="shared" si="393"/>
        <v>-89.81101983262954</v>
      </c>
      <c r="AC590" s="26">
        <f t="shared" si="394"/>
        <v>20.055145568519976</v>
      </c>
      <c r="AD590" s="26">
        <f t="shared" si="395"/>
        <v>84.297272142115204</v>
      </c>
      <c r="AE590" s="26">
        <f t="shared" si="396"/>
        <v>2.8047582771700448</v>
      </c>
      <c r="AF590" s="26">
        <f t="shared" si="397"/>
        <v>-95.513020798685645</v>
      </c>
      <c r="AG590" s="26">
        <f t="shared" si="415"/>
        <v>63.934760580666506</v>
      </c>
      <c r="AH590" s="26">
        <f t="shared" si="398"/>
        <v>-167.18631868901443</v>
      </c>
      <c r="AI590" s="26">
        <f t="shared" si="399"/>
        <v>-89.999999749500589</v>
      </c>
      <c r="AJ590" s="26">
        <f t="shared" si="400"/>
        <v>99.184197280967581</v>
      </c>
      <c r="AK590" s="26">
        <f t="shared" si="401"/>
        <v>89.999370620245969</v>
      </c>
      <c r="AL590" s="27">
        <f t="shared" si="402"/>
        <v>-53.163618328720339</v>
      </c>
      <c r="AM590" s="26">
        <f t="shared" si="403"/>
        <v>-89.874124251702824</v>
      </c>
      <c r="AN590" s="26">
        <f t="shared" si="416"/>
        <v>-31.253017177205145</v>
      </c>
      <c r="AO590" s="26">
        <f t="shared" si="417"/>
        <v>-88.43135008638609</v>
      </c>
      <c r="AP590" s="26">
        <f t="shared" si="423"/>
        <v>-88.483996333305825</v>
      </c>
      <c r="AQ590" s="26">
        <f t="shared" si="424"/>
        <v>-178.30610346734352</v>
      </c>
      <c r="AR590" s="25">
        <f t="shared" si="418"/>
        <v>18.562359853877492</v>
      </c>
      <c r="AS590" s="25">
        <f t="shared" si="419"/>
        <v>-26.946600306339011</v>
      </c>
      <c r="AT590" s="56">
        <f t="shared" si="425"/>
        <v>-85.679238056135773</v>
      </c>
      <c r="AU590" s="57">
        <f t="shared" si="404"/>
        <v>-273.81912426602918</v>
      </c>
      <c r="AV590" s="26">
        <f t="shared" si="405"/>
        <v>2.2732499517100581E-2</v>
      </c>
      <c r="AW590" s="26">
        <f t="shared" si="406"/>
        <v>4.1434740000346295</v>
      </c>
      <c r="AX590" s="27">
        <f t="shared" si="407"/>
        <v>-2.2732499517100171E-2</v>
      </c>
      <c r="AY590" s="26">
        <f t="shared" si="408"/>
        <v>-4.1434740000346295</v>
      </c>
      <c r="AZ590" s="28">
        <f t="shared" si="409"/>
        <v>4.0939474033052647E-16</v>
      </c>
      <c r="BA590" s="29">
        <f t="shared" si="410"/>
        <v>0</v>
      </c>
      <c r="BB590" s="5">
        <f t="shared" si="426"/>
        <v>-159.57343070728444</v>
      </c>
      <c r="BC590" s="5">
        <f t="shared" si="427"/>
        <v>-479.74671745454685</v>
      </c>
      <c r="BD590" s="5">
        <f t="shared" si="411"/>
        <v>-299.74671745454685</v>
      </c>
      <c r="BE590" s="31"/>
      <c r="BF590" s="40">
        <f t="shared" si="412"/>
        <v>-160</v>
      </c>
      <c r="BG590" s="40">
        <f t="shared" si="413"/>
        <v>-480</v>
      </c>
      <c r="BH590" s="40">
        <f t="shared" si="414"/>
        <v>-300</v>
      </c>
      <c r="BL590" s="26">
        <f t="shared" si="420"/>
        <v>-25.217878477394756</v>
      </c>
      <c r="BM590" s="26">
        <f t="shared" si="421"/>
        <v>-86.856259844842612</v>
      </c>
      <c r="BO590" s="238" t="str">
        <f t="shared" si="428"/>
        <v>72443596.0075125i</v>
      </c>
      <c r="BP590" s="238" t="str">
        <f t="shared" si="429"/>
        <v>-0.00178949106552196-0.00321886969721136i</v>
      </c>
      <c r="BQ590" s="238">
        <f t="shared" si="430"/>
        <v>-48.676314173753916</v>
      </c>
      <c r="BR590" s="238">
        <f t="shared" si="431"/>
        <v>-119.07133334367506</v>
      </c>
    </row>
    <row r="591" spans="22:70" x14ac:dyDescent="0.3">
      <c r="V591" s="24">
        <v>6.87000000000008</v>
      </c>
      <c r="W591" s="30">
        <f t="shared" si="389"/>
        <v>74131024.130105585</v>
      </c>
      <c r="X591" s="25">
        <f t="shared" si="422"/>
        <v>31.048525809863797</v>
      </c>
      <c r="Y591" s="26">
        <f t="shared" si="390"/>
        <v>-98.133056912533647</v>
      </c>
      <c r="Z591" s="26">
        <f t="shared" si="391"/>
        <v>-89.999289654249395</v>
      </c>
      <c r="AA591" s="26">
        <f t="shared" si="392"/>
        <v>49.834141684906676</v>
      </c>
      <c r="AB591" s="26">
        <f t="shared" si="393"/>
        <v>-89.815321516281585</v>
      </c>
      <c r="AC591" s="26">
        <f t="shared" si="394"/>
        <v>20.253215155084085</v>
      </c>
      <c r="AD591" s="26">
        <f t="shared" si="395"/>
        <v>84.426255237471125</v>
      </c>
      <c r="AE591" s="26">
        <f t="shared" si="396"/>
        <v>3.0028257373209186</v>
      </c>
      <c r="AF591" s="26">
        <f t="shared" si="397"/>
        <v>-95.388355933059856</v>
      </c>
      <c r="AG591" s="26">
        <f t="shared" si="415"/>
        <v>63.934760580666506</v>
      </c>
      <c r="AH591" s="26">
        <f t="shared" si="398"/>
        <v>-167.38631868901447</v>
      </c>
      <c r="AI591" s="26">
        <f t="shared" si="399"/>
        <v>-89.999999755202666</v>
      </c>
      <c r="AJ591" s="26">
        <f t="shared" si="400"/>
        <v>99.384197280944008</v>
      </c>
      <c r="AK591" s="26">
        <f t="shared" si="401"/>
        <v>89.999384946678234</v>
      </c>
      <c r="AL591" s="27">
        <f t="shared" si="402"/>
        <v>-53.363617385297076</v>
      </c>
      <c r="AM591" s="26">
        <f t="shared" si="403"/>
        <v>-89.876989524641104</v>
      </c>
      <c r="AN591" s="26">
        <f t="shared" si="416"/>
        <v>-31.452870698673564</v>
      </c>
      <c r="AO591" s="26">
        <f t="shared" si="417"/>
        <v>-88.467039681655152</v>
      </c>
      <c r="AP591" s="26">
        <f t="shared" si="423"/>
        <v>-88.883848911374599</v>
      </c>
      <c r="AQ591" s="26">
        <f t="shared" si="424"/>
        <v>-178.34464401482069</v>
      </c>
      <c r="AR591" s="25">
        <f t="shared" si="418"/>
        <v>18.562359853877492</v>
      </c>
      <c r="AS591" s="25">
        <f t="shared" si="419"/>
        <v>-26.946600306339011</v>
      </c>
      <c r="AT591" s="56">
        <f t="shared" si="425"/>
        <v>-85.881023174053681</v>
      </c>
      <c r="AU591" s="57">
        <f t="shared" si="404"/>
        <v>-273.73299994788056</v>
      </c>
      <c r="AV591" s="26">
        <f t="shared" si="405"/>
        <v>2.3800918755227329E-2</v>
      </c>
      <c r="AW591" s="26">
        <f t="shared" si="406"/>
        <v>4.2396399770299915</v>
      </c>
      <c r="AX591" s="27">
        <f t="shared" si="407"/>
        <v>-2.3800918755227198E-2</v>
      </c>
      <c r="AY591" s="26">
        <f t="shared" si="408"/>
        <v>-4.2396399770299915</v>
      </c>
      <c r="AZ591" s="28">
        <f t="shared" si="409"/>
        <v>1.3183898417423734E-16</v>
      </c>
      <c r="BA591" s="29">
        <f t="shared" si="410"/>
        <v>0</v>
      </c>
      <c r="BB591" s="5">
        <f t="shared" si="426"/>
        <v>-160.22340913744137</v>
      </c>
      <c r="BC591" s="5">
        <f t="shared" si="427"/>
        <v>-480.30407348395528</v>
      </c>
      <c r="BD591" s="5">
        <f t="shared" si="411"/>
        <v>-300.30407348395528</v>
      </c>
      <c r="BE591" s="41"/>
      <c r="BF591" s="40">
        <f t="shared" si="412"/>
        <v>-160</v>
      </c>
      <c r="BG591" s="40">
        <f t="shared" si="413"/>
        <v>-480</v>
      </c>
      <c r="BH591" s="40">
        <f t="shared" si="414"/>
        <v>-300</v>
      </c>
      <c r="BL591" s="26">
        <f t="shared" si="420"/>
        <v>-25.417290568651779</v>
      </c>
      <c r="BM591" s="26">
        <f t="shared" si="421"/>
        <v>-86.927681421805119</v>
      </c>
      <c r="BO591" s="238" t="str">
        <f t="shared" si="428"/>
        <v>74131024.1301056i</v>
      </c>
      <c r="BP591" s="238" t="str">
        <f t="shared" si="429"/>
        <v>-0.00177010707941348-0.00311046468076422i</v>
      </c>
      <c r="BQ591" s="238">
        <f t="shared" si="430"/>
        <v>-48.925095394735905</v>
      </c>
      <c r="BR591" s="238">
        <f t="shared" si="431"/>
        <v>-119.64339211426959</v>
      </c>
    </row>
    <row r="592" spans="22:70" x14ac:dyDescent="0.3">
      <c r="V592" s="24">
        <v>6.8800000000000798</v>
      </c>
      <c r="W592" s="32">
        <f t="shared" si="389"/>
        <v>75857757.502932385</v>
      </c>
      <c r="X592" s="25">
        <f t="shared" si="422"/>
        <v>31.048525809863797</v>
      </c>
      <c r="Y592" s="26">
        <f t="shared" si="390"/>
        <v>-98.333056912503594</v>
      </c>
      <c r="Z592" s="26">
        <f t="shared" si="391"/>
        <v>-89.999305823692765</v>
      </c>
      <c r="AA592" s="26">
        <f t="shared" si="392"/>
        <v>50.034139654166736</v>
      </c>
      <c r="AB592" s="26">
        <f t="shared" si="393"/>
        <v>-89.819525283670956</v>
      </c>
      <c r="AC592" s="26">
        <f t="shared" si="394"/>
        <v>20.451370823221247</v>
      </c>
      <c r="AD592" s="26">
        <f t="shared" si="395"/>
        <v>84.552357104322368</v>
      </c>
      <c r="AE592" s="26">
        <f t="shared" si="396"/>
        <v>3.2009793747481936</v>
      </c>
      <c r="AF592" s="26">
        <f t="shared" si="397"/>
        <v>-95.266474003041367</v>
      </c>
      <c r="AG592" s="26">
        <f t="shared" si="415"/>
        <v>63.934760580666506</v>
      </c>
      <c r="AH592" s="26">
        <f t="shared" si="398"/>
        <v>-167.58631868901443</v>
      </c>
      <c r="AI592" s="26">
        <f t="shared" si="399"/>
        <v>-89.999999760774926</v>
      </c>
      <c r="AJ592" s="26">
        <f t="shared" si="400"/>
        <v>99.584197280921458</v>
      </c>
      <c r="AK592" s="26">
        <f t="shared" si="401"/>
        <v>89.999398947001097</v>
      </c>
      <c r="AL592" s="27">
        <f t="shared" si="402"/>
        <v>-53.563616484334631</v>
      </c>
      <c r="AM592" s="26">
        <f t="shared" si="403"/>
        <v>-89.879789576599094</v>
      </c>
      <c r="AN592" s="26">
        <f t="shared" si="416"/>
        <v>-31.652730808149837</v>
      </c>
      <c r="AO592" s="26">
        <f t="shared" si="417"/>
        <v>-88.501918032352833</v>
      </c>
      <c r="AP592" s="26">
        <f t="shared" si="423"/>
        <v>-89.283708119910941</v>
      </c>
      <c r="AQ592" s="26">
        <f t="shared" si="424"/>
        <v>-178.38230842272577</v>
      </c>
      <c r="AR592" s="25">
        <f t="shared" si="418"/>
        <v>18.562359853877492</v>
      </c>
      <c r="AS592" s="25">
        <f t="shared" si="419"/>
        <v>-26.946600306339011</v>
      </c>
      <c r="AT592" s="56">
        <f t="shared" si="425"/>
        <v>-86.08272874516274</v>
      </c>
      <c r="AU592" s="57">
        <f t="shared" si="404"/>
        <v>-273.64878242576714</v>
      </c>
      <c r="AV592" s="26">
        <f t="shared" si="405"/>
        <v>2.4919409394473669E-2</v>
      </c>
      <c r="AW592" s="26">
        <f t="shared" si="406"/>
        <v>4.3380211762666185</v>
      </c>
      <c r="AX592" s="27">
        <f t="shared" si="407"/>
        <v>-2.4919409394473357E-2</v>
      </c>
      <c r="AY592" s="26">
        <f t="shared" si="408"/>
        <v>-4.3380211762666185</v>
      </c>
      <c r="AZ592" s="28">
        <f t="shared" si="409"/>
        <v>3.1225022567582528E-16</v>
      </c>
      <c r="BA592" s="29">
        <f t="shared" si="410"/>
        <v>0</v>
      </c>
      <c r="BB592" s="5">
        <f t="shared" si="426"/>
        <v>-160.87505308502597</v>
      </c>
      <c r="BC592" s="5">
        <f t="shared" si="427"/>
        <v>-480.8682019541809</v>
      </c>
      <c r="BD592" s="5">
        <f t="shared" si="411"/>
        <v>-300.8682019541809</v>
      </c>
      <c r="BE592" s="31"/>
      <c r="BF592" s="40">
        <f t="shared" si="412"/>
        <v>-161</v>
      </c>
      <c r="BG592" s="40">
        <f t="shared" si="413"/>
        <v>-481</v>
      </c>
      <c r="BH592" s="40">
        <f t="shared" si="414"/>
        <v>-301</v>
      </c>
      <c r="BL592" s="26">
        <f t="shared" si="420"/>
        <v>-25.616729045857731</v>
      </c>
      <c r="BM592" s="26">
        <f t="shared" si="421"/>
        <v>-86.997486481298694</v>
      </c>
      <c r="BO592" s="238" t="str">
        <f t="shared" si="428"/>
        <v>75857757.5029324i</v>
      </c>
      <c r="BP592" s="238" t="str">
        <f t="shared" si="429"/>
        <v>-0.0017502132278115-0.00300452128040558i</v>
      </c>
      <c r="BQ592" s="238">
        <f t="shared" si="430"/>
        <v>-49.175595294005504</v>
      </c>
      <c r="BR592" s="238">
        <f t="shared" si="431"/>
        <v>-120.22193304711502</v>
      </c>
    </row>
    <row r="593" spans="22:70" x14ac:dyDescent="0.3">
      <c r="V593" s="24">
        <v>6.8900000000000796</v>
      </c>
      <c r="W593" s="32">
        <f t="shared" si="389"/>
        <v>77624711.662883505</v>
      </c>
      <c r="X593" s="25">
        <f t="shared" si="422"/>
        <v>31.048525809863797</v>
      </c>
      <c r="Y593" s="26">
        <f t="shared" si="390"/>
        <v>-98.533056912474905</v>
      </c>
      <c r="Z593" s="26">
        <f t="shared" si="391"/>
        <v>-89.999321625074657</v>
      </c>
      <c r="AA593" s="26">
        <f t="shared" si="392"/>
        <v>50.2341377148243</v>
      </c>
      <c r="AB593" s="26">
        <f t="shared" si="393"/>
        <v>-89.8236333635096</v>
      </c>
      <c r="AC593" s="26">
        <f t="shared" si="394"/>
        <v>20.649608768510625</v>
      </c>
      <c r="AD593" s="26">
        <f t="shared" si="395"/>
        <v>84.675639714231096</v>
      </c>
      <c r="AE593" s="26">
        <f t="shared" si="396"/>
        <v>3.3992153807238239</v>
      </c>
      <c r="AF593" s="26">
        <f t="shared" si="397"/>
        <v>-95.147315274353161</v>
      </c>
      <c r="AG593" s="26">
        <f t="shared" si="415"/>
        <v>63.934760580666506</v>
      </c>
      <c r="AH593" s="26">
        <f t="shared" si="398"/>
        <v>-167.78631868901442</v>
      </c>
      <c r="AI593" s="26">
        <f t="shared" si="399"/>
        <v>-89.999999766220355</v>
      </c>
      <c r="AJ593" s="26">
        <f t="shared" si="400"/>
        <v>99.784197280899946</v>
      </c>
      <c r="AK593" s="26">
        <f t="shared" si="401"/>
        <v>89.9994126286377</v>
      </c>
      <c r="AL593" s="27">
        <f t="shared" si="402"/>
        <v>-53.763615623922021</v>
      </c>
      <c r="AM593" s="26">
        <f t="shared" si="403"/>
        <v>-89.882525892147882</v>
      </c>
      <c r="AN593" s="26">
        <f t="shared" si="416"/>
        <v>-31.852597209530344</v>
      </c>
      <c r="AO593" s="26">
        <f t="shared" si="417"/>
        <v>-88.536003527985059</v>
      </c>
      <c r="AP593" s="26">
        <f t="shared" si="423"/>
        <v>-89.683573660900336</v>
      </c>
      <c r="AQ593" s="26">
        <f t="shared" si="424"/>
        <v>-178.4191165577156</v>
      </c>
      <c r="AR593" s="25">
        <f t="shared" si="418"/>
        <v>18.562359853877492</v>
      </c>
      <c r="AS593" s="25">
        <f t="shared" si="419"/>
        <v>-26.946600306339011</v>
      </c>
      <c r="AT593" s="56">
        <f t="shared" si="425"/>
        <v>-86.284358280176519</v>
      </c>
      <c r="AU593" s="57">
        <f t="shared" si="404"/>
        <v>-273.56643183206876</v>
      </c>
      <c r="AV593" s="26">
        <f t="shared" si="405"/>
        <v>2.6090304213686483E-2</v>
      </c>
      <c r="AW593" s="26">
        <f t="shared" si="406"/>
        <v>4.438667438962443</v>
      </c>
      <c r="AX593" s="27">
        <f t="shared" si="407"/>
        <v>-2.609030421368648E-2</v>
      </c>
      <c r="AY593" s="26">
        <f t="shared" si="408"/>
        <v>-4.438667438962443</v>
      </c>
      <c r="AZ593" s="28">
        <f t="shared" si="409"/>
        <v>0</v>
      </c>
      <c r="BA593" s="29">
        <f t="shared" si="410"/>
        <v>0</v>
      </c>
      <c r="BB593" s="5">
        <f t="shared" si="426"/>
        <v>-161.5284044866421</v>
      </c>
      <c r="BC593" s="5">
        <f t="shared" si="427"/>
        <v>-481.43894704910042</v>
      </c>
      <c r="BD593" s="5">
        <f t="shared" si="411"/>
        <v>-301.43894704910042</v>
      </c>
      <c r="BE593" s="31"/>
      <c r="BF593" s="40">
        <f t="shared" si="412"/>
        <v>-162</v>
      </c>
      <c r="BG593" s="40">
        <f t="shared" si="413"/>
        <v>-481</v>
      </c>
      <c r="BH593" s="40">
        <f t="shared" si="414"/>
        <v>-301</v>
      </c>
      <c r="BL593" s="26">
        <f t="shared" si="420"/>
        <v>-25.816192727969664</v>
      </c>
      <c r="BM593" s="26">
        <f t="shared" si="421"/>
        <v>-87.065711205513594</v>
      </c>
      <c r="BO593" s="238" t="str">
        <f t="shared" si="428"/>
        <v>77624711.6628835i</v>
      </c>
      <c r="BP593" s="238" t="str">
        <f t="shared" si="429"/>
        <v>-0.00172981695091487-0.00290101160368192i</v>
      </c>
      <c r="BQ593" s="238">
        <f t="shared" si="430"/>
        <v>-49.427853478495933</v>
      </c>
      <c r="BR593" s="238">
        <f t="shared" si="431"/>
        <v>-120.80680401151808</v>
      </c>
    </row>
    <row r="594" spans="22:70" x14ac:dyDescent="0.3">
      <c r="V594" s="24">
        <v>6.9000000000000803</v>
      </c>
      <c r="W594" s="30">
        <f t="shared" si="389"/>
        <v>79432823.472442955</v>
      </c>
      <c r="X594" s="25">
        <f t="shared" si="422"/>
        <v>31.048525809863797</v>
      </c>
      <c r="Y594" s="26">
        <f t="shared" si="390"/>
        <v>-98.733056912447523</v>
      </c>
      <c r="Z594" s="26">
        <f t="shared" si="391"/>
        <v>-89.999337066773194</v>
      </c>
      <c r="AA594" s="26">
        <f t="shared" si="392"/>
        <v>50.434135862765849</v>
      </c>
      <c r="AB594" s="26">
        <f t="shared" si="393"/>
        <v>-89.827647933786807</v>
      </c>
      <c r="AC594" s="26">
        <f t="shared" si="394"/>
        <v>20.847925351688609</v>
      </c>
      <c r="AD594" s="26">
        <f t="shared" si="395"/>
        <v>84.796163864601354</v>
      </c>
      <c r="AE594" s="26">
        <f t="shared" si="396"/>
        <v>3.5975301118707392</v>
      </c>
      <c r="AF594" s="26">
        <f t="shared" si="397"/>
        <v>-95.030821135958647</v>
      </c>
      <c r="AG594" s="26">
        <f t="shared" si="415"/>
        <v>63.934760580666506</v>
      </c>
      <c r="AH594" s="26">
        <f t="shared" si="398"/>
        <v>-167.98631868901447</v>
      </c>
      <c r="AI594" s="26">
        <f t="shared" si="399"/>
        <v>-89.999999771541823</v>
      </c>
      <c r="AJ594" s="26">
        <f t="shared" si="400"/>
        <v>99.984197280879414</v>
      </c>
      <c r="AK594" s="26">
        <f t="shared" si="401"/>
        <v>89.999425998842241</v>
      </c>
      <c r="AL594" s="27">
        <f t="shared" si="402"/>
        <v>-53.963614802234218</v>
      </c>
      <c r="AM594" s="26">
        <f t="shared" si="403"/>
        <v>-89.885199922068253</v>
      </c>
      <c r="AN594" s="26">
        <f t="shared" si="416"/>
        <v>-32.052469620002626</v>
      </c>
      <c r="AO594" s="26">
        <f t="shared" si="417"/>
        <v>-88.569314144571678</v>
      </c>
      <c r="AP594" s="26">
        <f t="shared" si="423"/>
        <v>-90.083445249705392</v>
      </c>
      <c r="AQ594" s="26">
        <f t="shared" si="424"/>
        <v>-178.45508783933951</v>
      </c>
      <c r="AR594" s="25">
        <f t="shared" si="418"/>
        <v>18.562359853877492</v>
      </c>
      <c r="AS594" s="25">
        <f t="shared" si="419"/>
        <v>-26.946600306339011</v>
      </c>
      <c r="AT594" s="56">
        <f t="shared" si="425"/>
        <v>-86.485915137834652</v>
      </c>
      <c r="AU594" s="57">
        <f t="shared" si="404"/>
        <v>-273.48590897529817</v>
      </c>
      <c r="AV594" s="26">
        <f t="shared" si="405"/>
        <v>2.7316043349398238E-2</v>
      </c>
      <c r="AW594" s="26">
        <f t="shared" si="406"/>
        <v>4.5416296432167309</v>
      </c>
      <c r="AX594" s="27">
        <f t="shared" si="407"/>
        <v>-2.7316043349398279E-2</v>
      </c>
      <c r="AY594" s="26">
        <f t="shared" si="408"/>
        <v>-4.5416296432167309</v>
      </c>
      <c r="AZ594" s="28">
        <f t="shared" si="409"/>
        <v>-4.163336342344337E-17</v>
      </c>
      <c r="BA594" s="29">
        <f t="shared" si="410"/>
        <v>0</v>
      </c>
      <c r="BB594" s="5">
        <f t="shared" si="426"/>
        <v>-162.1835046373846</v>
      </c>
      <c r="BC594" s="5">
        <f t="shared" si="427"/>
        <v>-482.01614053429876</v>
      </c>
      <c r="BD594" s="5">
        <f t="shared" si="411"/>
        <v>-302.01614053429876</v>
      </c>
      <c r="BE594" s="41"/>
      <c r="BF594" s="40">
        <f t="shared" si="412"/>
        <v>-162</v>
      </c>
      <c r="BG594" s="40">
        <f t="shared" si="413"/>
        <v>-482</v>
      </c>
      <c r="BH594" s="40">
        <f t="shared" si="414"/>
        <v>-302</v>
      </c>
      <c r="BL594" s="26">
        <f t="shared" si="420"/>
        <v>-26.015680486528815</v>
      </c>
      <c r="BM594" s="26">
        <f t="shared" si="421"/>
        <v>-87.132390993788803</v>
      </c>
      <c r="BO594" s="238" t="str">
        <f t="shared" si="428"/>
        <v>79432823.472443i</v>
      </c>
      <c r="BP594" s="238" t="str">
        <f t="shared" si="429"/>
        <v>-0.00170892689551418-0.00279990897379146i</v>
      </c>
      <c r="BQ594" s="238">
        <f t="shared" si="430"/>
        <v>-49.681909013021155</v>
      </c>
      <c r="BR594" s="238">
        <f t="shared" si="431"/>
        <v>-121.39784056521175</v>
      </c>
    </row>
    <row r="595" spans="22:70" x14ac:dyDescent="0.3">
      <c r="V595" s="24">
        <v>6.9100000000000801</v>
      </c>
      <c r="W595" s="32">
        <f t="shared" si="389"/>
        <v>81283051.616425052</v>
      </c>
      <c r="X595" s="25">
        <f t="shared" si="422"/>
        <v>31.048525809863797</v>
      </c>
      <c r="Y595" s="26">
        <f t="shared" si="390"/>
        <v>-98.93305691242135</v>
      </c>
      <c r="Z595" s="26">
        <f t="shared" si="391"/>
        <v>-89.999352156975746</v>
      </c>
      <c r="AA595" s="26">
        <f t="shared" si="392"/>
        <v>50.634134094063</v>
      </c>
      <c r="AB595" s="26">
        <f t="shared" si="393"/>
        <v>-89.831571122923066</v>
      </c>
      <c r="AC595" s="26">
        <f t="shared" si="394"/>
        <v>21.046317091739454</v>
      </c>
      <c r="AD595" s="26">
        <f t="shared" si="395"/>
        <v>84.913989190123459</v>
      </c>
      <c r="AE595" s="26">
        <f t="shared" si="396"/>
        <v>3.7959200832448943</v>
      </c>
      <c r="AF595" s="26">
        <f t="shared" si="397"/>
        <v>-94.916934089775339</v>
      </c>
      <c r="AG595" s="26">
        <f t="shared" si="415"/>
        <v>63.934760580666506</v>
      </c>
      <c r="AH595" s="26">
        <f t="shared" si="398"/>
        <v>-168.18631868901446</v>
      </c>
      <c r="AI595" s="26">
        <f t="shared" si="399"/>
        <v>-89.999999776742172</v>
      </c>
      <c r="AJ595" s="26">
        <f t="shared" si="400"/>
        <v>100.18419728085981</v>
      </c>
      <c r="AK595" s="26">
        <f t="shared" si="401"/>
        <v>89.999439064703765</v>
      </c>
      <c r="AL595" s="27">
        <f t="shared" si="402"/>
        <v>-54.163614017528296</v>
      </c>
      <c r="AM595" s="26">
        <f t="shared" si="403"/>
        <v>-89.887813084119628</v>
      </c>
      <c r="AN595" s="26">
        <f t="shared" si="416"/>
        <v>-32.252347769450353</v>
      </c>
      <c r="AO595" s="26">
        <f t="shared" si="417"/>
        <v>-88.601867453718313</v>
      </c>
      <c r="AP595" s="26">
        <f t="shared" si="423"/>
        <v>-90.4833226144668</v>
      </c>
      <c r="AQ595" s="26">
        <f t="shared" si="424"/>
        <v>-178.49024124987636</v>
      </c>
      <c r="AR595" s="25">
        <f t="shared" si="418"/>
        <v>18.562359853877492</v>
      </c>
      <c r="AS595" s="25">
        <f t="shared" si="419"/>
        <v>-26.946600306339011</v>
      </c>
      <c r="AT595" s="56">
        <f t="shared" si="425"/>
        <v>-86.687402531221906</v>
      </c>
      <c r="AU595" s="57">
        <f t="shared" si="404"/>
        <v>-273.4071753396517</v>
      </c>
      <c r="AV595" s="26">
        <f t="shared" si="405"/>
        <v>2.8599179109711024E-2</v>
      </c>
      <c r="AW595" s="26">
        <f t="shared" si="406"/>
        <v>4.6469597194887955</v>
      </c>
      <c r="AX595" s="27">
        <f t="shared" si="407"/>
        <v>-2.8599179109710972E-2</v>
      </c>
      <c r="AY595" s="26">
        <f t="shared" si="408"/>
        <v>-4.6469597194887955</v>
      </c>
      <c r="AZ595" s="28">
        <f t="shared" si="409"/>
        <v>5.2041704279304213E-17</v>
      </c>
      <c r="BA595" s="29">
        <f t="shared" si="410"/>
        <v>0</v>
      </c>
      <c r="BB595" s="5">
        <f t="shared" si="426"/>
        <v>-162.84039408582572</v>
      </c>
      <c r="BC595" s="5">
        <f t="shared" si="427"/>
        <v>-482.59960175177542</v>
      </c>
      <c r="BD595" s="5">
        <f t="shared" si="411"/>
        <v>-302.59960175177542</v>
      </c>
      <c r="BE595" s="31"/>
      <c r="BF595" s="40">
        <f t="shared" si="412"/>
        <v>-163</v>
      </c>
      <c r="BG595" s="40">
        <f t="shared" si="413"/>
        <v>-483</v>
      </c>
      <c r="BH595" s="40">
        <f t="shared" si="414"/>
        <v>-303</v>
      </c>
      <c r="BL595" s="26">
        <f t="shared" si="420"/>
        <v>-26.215191243343938</v>
      </c>
      <c r="BM595" s="26">
        <f t="shared" si="421"/>
        <v>-87.197560477737966</v>
      </c>
      <c r="BO595" s="238" t="str">
        <f t="shared" si="428"/>
        <v>81283051.6164251i</v>
      </c>
      <c r="BP595" s="238" t="str">
        <f t="shared" si="429"/>
        <v>-0.00168755294855525-0.00270118781931393i</v>
      </c>
      <c r="BQ595" s="238">
        <f t="shared" si="430"/>
        <v>-49.937800311259863</v>
      </c>
      <c r="BR595" s="238">
        <f t="shared" si="431"/>
        <v>-121.99486593438574</v>
      </c>
    </row>
    <row r="596" spans="22:70" x14ac:dyDescent="0.3">
      <c r="V596" s="24">
        <v>6.9200000000000799</v>
      </c>
      <c r="W596" s="32">
        <f t="shared" si="389"/>
        <v>83176377.110282585</v>
      </c>
      <c r="X596" s="25">
        <f t="shared" si="422"/>
        <v>31.048525809863797</v>
      </c>
      <c r="Y596" s="26">
        <f t="shared" si="390"/>
        <v>-99.133056912396356</v>
      </c>
      <c r="Z596" s="26">
        <f t="shared" si="391"/>
        <v>-89.999366903683367</v>
      </c>
      <c r="AA596" s="26">
        <f t="shared" si="392"/>
        <v>50.83413240496423</v>
      </c>
      <c r="AB596" s="26">
        <f t="shared" si="393"/>
        <v>-89.835405010898</v>
      </c>
      <c r="AC596" s="26">
        <f t="shared" si="394"/>
        <v>21.244780659252143</v>
      </c>
      <c r="AD596" s="26">
        <f t="shared" si="395"/>
        <v>85.02917417492435</v>
      </c>
      <c r="AE596" s="26">
        <f t="shared" si="396"/>
        <v>3.994381961683807</v>
      </c>
      <c r="AF596" s="26">
        <f t="shared" si="397"/>
        <v>-94.805597739657031</v>
      </c>
      <c r="AG596" s="26">
        <f t="shared" si="415"/>
        <v>63.934760580666506</v>
      </c>
      <c r="AH596" s="26">
        <f t="shared" si="398"/>
        <v>-168.38631868901444</v>
      </c>
      <c r="AI596" s="26">
        <f t="shared" si="399"/>
        <v>-89.999999781824144</v>
      </c>
      <c r="AJ596" s="26">
        <f t="shared" si="400"/>
        <v>100.38419728084106</v>
      </c>
      <c r="AK596" s="26">
        <f t="shared" si="401"/>
        <v>89.999451833149962</v>
      </c>
      <c r="AL596" s="27">
        <f t="shared" si="402"/>
        <v>-54.363613268139815</v>
      </c>
      <c r="AM596" s="26">
        <f t="shared" si="403"/>
        <v>-89.890366763791604</v>
      </c>
      <c r="AN596" s="26">
        <f t="shared" si="416"/>
        <v>-32.452231399884809</v>
      </c>
      <c r="AO596" s="26">
        <f t="shared" si="417"/>
        <v>-88.633680631504333</v>
      </c>
      <c r="AP596" s="26">
        <f t="shared" si="423"/>
        <v>-90.883205495531499</v>
      </c>
      <c r="AQ596" s="26">
        <f t="shared" si="424"/>
        <v>-178.52459534397013</v>
      </c>
      <c r="AR596" s="25">
        <f t="shared" si="418"/>
        <v>18.562359853877492</v>
      </c>
      <c r="AS596" s="25">
        <f t="shared" si="419"/>
        <v>-26.946600306339011</v>
      </c>
      <c r="AT596" s="56">
        <f t="shared" si="425"/>
        <v>-86.888823533847699</v>
      </c>
      <c r="AU596" s="57">
        <f t="shared" si="404"/>
        <v>-273.33019308362714</v>
      </c>
      <c r="AV596" s="26">
        <f t="shared" si="405"/>
        <v>2.9942380991818691E-2</v>
      </c>
      <c r="AW596" s="26">
        <f t="shared" si="406"/>
        <v>4.7547106658410421</v>
      </c>
      <c r="AX596" s="27">
        <f t="shared" si="407"/>
        <v>-2.9942380991818809E-2</v>
      </c>
      <c r="AY596" s="26">
        <f t="shared" si="408"/>
        <v>-4.7547106658410421</v>
      </c>
      <c r="AZ596" s="28">
        <f t="shared" si="409"/>
        <v>-1.1796119636642288E-16</v>
      </c>
      <c r="BA596" s="29">
        <f t="shared" si="410"/>
        <v>0</v>
      </c>
      <c r="BB596" s="5">
        <f t="shared" si="426"/>
        <v>-163.49911252657381</v>
      </c>
      <c r="BC596" s="5">
        <f t="shared" si="427"/>
        <v>-483.18913766166185</v>
      </c>
      <c r="BD596" s="5">
        <f t="shared" si="411"/>
        <v>-303.18913766166185</v>
      </c>
      <c r="BE596" s="31"/>
      <c r="BF596" s="40">
        <f t="shared" si="412"/>
        <v>-163</v>
      </c>
      <c r="BG596" s="40">
        <f t="shared" si="413"/>
        <v>-483</v>
      </c>
      <c r="BH596" s="40">
        <f t="shared" si="414"/>
        <v>-303</v>
      </c>
      <c r="BL596" s="26">
        <f t="shared" si="420"/>
        <v>-26.414723968274586</v>
      </c>
      <c r="BM596" s="26">
        <f t="shared" si="421"/>
        <v>-87.261253536207789</v>
      </c>
      <c r="BO596" s="238" t="str">
        <f t="shared" si="428"/>
        <v>83176377.1102826i</v>
      </c>
      <c r="BP596" s="238" t="str">
        <f t="shared" si="429"/>
        <v>-0.00166570626434299-0.00260482356011018i</v>
      </c>
      <c r="BQ596" s="238">
        <f t="shared" si="430"/>
        <v>-50.195565024451518</v>
      </c>
      <c r="BR596" s="238">
        <f t="shared" si="431"/>
        <v>-122.59769104182692</v>
      </c>
    </row>
    <row r="597" spans="22:70" x14ac:dyDescent="0.3">
      <c r="V597" s="24">
        <v>6.9300000000000797</v>
      </c>
      <c r="W597" s="30">
        <f t="shared" si="389"/>
        <v>85113803.820253327</v>
      </c>
      <c r="X597" s="25">
        <f t="shared" si="422"/>
        <v>31.048525809863797</v>
      </c>
      <c r="Y597" s="26">
        <f t="shared" si="390"/>
        <v>-99.333056912372484</v>
      </c>
      <c r="Z597" s="26">
        <f t="shared" si="391"/>
        <v>-89.999381314714938</v>
      </c>
      <c r="AA597" s="26">
        <f t="shared" si="392"/>
        <v>51.034130791886795</v>
      </c>
      <c r="AB597" s="26">
        <f t="shared" si="393"/>
        <v>-89.839151630352333</v>
      </c>
      <c r="AC597" s="26">
        <f t="shared" si="394"/>
        <v>21.443312870035101</v>
      </c>
      <c r="AD597" s="26">
        <f t="shared" si="395"/>
        <v>85.1417761653491</v>
      </c>
      <c r="AE597" s="26">
        <f t="shared" si="396"/>
        <v>4.1929125594132159</v>
      </c>
      <c r="AF597" s="26">
        <f t="shared" si="397"/>
        <v>-94.696756779718172</v>
      </c>
      <c r="AG597" s="26">
        <f t="shared" si="415"/>
        <v>63.934760580666506</v>
      </c>
      <c r="AH597" s="26">
        <f t="shared" si="398"/>
        <v>-168.58631868901443</v>
      </c>
      <c r="AI597" s="26">
        <f t="shared" si="399"/>
        <v>-89.99999978679044</v>
      </c>
      <c r="AJ597" s="26">
        <f t="shared" si="400"/>
        <v>100.58419728082315</v>
      </c>
      <c r="AK597" s="26">
        <f t="shared" si="401"/>
        <v>89.999464310950856</v>
      </c>
      <c r="AL597" s="27">
        <f t="shared" si="402"/>
        <v>-54.563612552479256</v>
      </c>
      <c r="AM597" s="26">
        <f t="shared" si="403"/>
        <v>-89.892862315038343</v>
      </c>
      <c r="AN597" s="26">
        <f t="shared" si="416"/>
        <v>-32.652120264901598</v>
      </c>
      <c r="AO597" s="26">
        <f t="shared" si="417"/>
        <v>-88.664770467189541</v>
      </c>
      <c r="AP597" s="26">
        <f t="shared" si="423"/>
        <v>-91.283093644905634</v>
      </c>
      <c r="AQ597" s="26">
        <f t="shared" si="424"/>
        <v>-178.55816825806747</v>
      </c>
      <c r="AR597" s="25">
        <f t="shared" si="418"/>
        <v>18.562359853877492</v>
      </c>
      <c r="AS597" s="25">
        <f t="shared" si="419"/>
        <v>-26.946600306339011</v>
      </c>
      <c r="AT597" s="56">
        <f t="shared" si="425"/>
        <v>-87.090181085492418</v>
      </c>
      <c r="AU597" s="57">
        <f t="shared" si="404"/>
        <v>-273.25492503778565</v>
      </c>
      <c r="AV597" s="26">
        <f t="shared" si="405"/>
        <v>3.1348440910655549E-2</v>
      </c>
      <c r="AW597" s="26">
        <f t="shared" si="406"/>
        <v>4.864936562900926</v>
      </c>
      <c r="AX597" s="27">
        <f t="shared" si="407"/>
        <v>-3.1348440910655431E-2</v>
      </c>
      <c r="AY597" s="26">
        <f t="shared" si="408"/>
        <v>-4.864936562900926</v>
      </c>
      <c r="AZ597" s="28">
        <f t="shared" si="409"/>
        <v>1.1796119636642288E-16</v>
      </c>
      <c r="BA597" s="29">
        <f t="shared" si="410"/>
        <v>0</v>
      </c>
      <c r="BB597" s="5">
        <f t="shared" si="426"/>
        <v>-164.15969869095335</v>
      </c>
      <c r="BC597" s="5">
        <f t="shared" si="427"/>
        <v>-483.78454293332913</v>
      </c>
      <c r="BD597" s="5">
        <f t="shared" si="411"/>
        <v>-303.78454293332913</v>
      </c>
      <c r="BE597" s="41"/>
      <c r="BF597" s="40">
        <f t="shared" si="412"/>
        <v>-164</v>
      </c>
      <c r="BG597" s="40">
        <f t="shared" si="413"/>
        <v>-484</v>
      </c>
      <c r="BH597" s="40">
        <f t="shared" si="414"/>
        <v>-304</v>
      </c>
      <c r="BL597" s="26">
        <f t="shared" si="420"/>
        <v>-26.61427767711006</v>
      </c>
      <c r="BM597" s="26">
        <f t="shared" si="421"/>
        <v>-87.323503310061426</v>
      </c>
      <c r="BO597" s="238" t="str">
        <f t="shared" si="428"/>
        <v>85113803.8202533i</v>
      </c>
      <c r="BP597" s="238" t="str">
        <f t="shared" si="429"/>
        <v>-0.0016433992848118-0.00251079248986231i</v>
      </c>
      <c r="BQ597" s="238">
        <f t="shared" si="430"/>
        <v>-50.455239928350849</v>
      </c>
      <c r="BR597" s="238">
        <f t="shared" si="431"/>
        <v>-123.20611458548207</v>
      </c>
    </row>
    <row r="598" spans="22:70" x14ac:dyDescent="0.3">
      <c r="V598" s="24">
        <v>6.9400000000000803</v>
      </c>
      <c r="W598" s="32">
        <f t="shared" si="389"/>
        <v>87096358.995624259</v>
      </c>
      <c r="X598" s="25">
        <f t="shared" si="422"/>
        <v>31.048525809863797</v>
      </c>
      <c r="Y598" s="26">
        <f t="shared" si="390"/>
        <v>-99.533056912349707</v>
      </c>
      <c r="Z598" s="26">
        <f t="shared" si="391"/>
        <v>-89.999395397711382</v>
      </c>
      <c r="AA598" s="26">
        <f t="shared" si="392"/>
        <v>51.234129251409271</v>
      </c>
      <c r="AB598" s="26">
        <f t="shared" si="393"/>
        <v>-89.842812967665054</v>
      </c>
      <c r="AC598" s="26">
        <f t="shared" si="394"/>
        <v>21.641910678980835</v>
      </c>
      <c r="AD598" s="26">
        <f t="shared" si="395"/>
        <v>85.251851383303659</v>
      </c>
      <c r="AE598" s="26">
        <f t="shared" si="396"/>
        <v>4.3915088279042038</v>
      </c>
      <c r="AF598" s="26">
        <f t="shared" si="397"/>
        <v>-94.590356982072791</v>
      </c>
      <c r="AG598" s="26">
        <f t="shared" si="415"/>
        <v>63.934760580666506</v>
      </c>
      <c r="AH598" s="26">
        <f t="shared" si="398"/>
        <v>-168.78631868901442</v>
      </c>
      <c r="AI598" s="26">
        <f t="shared" si="399"/>
        <v>-89.999999791643674</v>
      </c>
      <c r="AJ598" s="26">
        <f t="shared" si="400"/>
        <v>100.7841972808061</v>
      </c>
      <c r="AK598" s="26">
        <f t="shared" si="401"/>
        <v>89.99947650472231</v>
      </c>
      <c r="AL598" s="27">
        <f t="shared" si="402"/>
        <v>-54.763611869028637</v>
      </c>
      <c r="AM598" s="26">
        <f t="shared" si="403"/>
        <v>-89.895301060996275</v>
      </c>
      <c r="AN598" s="26">
        <f t="shared" si="416"/>
        <v>-32.852014129161745</v>
      </c>
      <c r="AO598" s="26">
        <f t="shared" si="417"/>
        <v>-88.695153371742535</v>
      </c>
      <c r="AP598" s="26">
        <f t="shared" si="423"/>
        <v>-91.6829868257322</v>
      </c>
      <c r="AQ598" s="26">
        <f t="shared" si="424"/>
        <v>-178.59097771966017</v>
      </c>
      <c r="AR598" s="25">
        <f t="shared" si="418"/>
        <v>18.562359853877492</v>
      </c>
      <c r="AS598" s="25">
        <f t="shared" si="419"/>
        <v>-26.946600306339011</v>
      </c>
      <c r="AT598" s="56">
        <f t="shared" si="425"/>
        <v>-87.291477997827997</v>
      </c>
      <c r="AU598" s="57">
        <f t="shared" si="404"/>
        <v>-273.18133470173296</v>
      </c>
      <c r="AV598" s="26">
        <f t="shared" si="405"/>
        <v>3.2820278646219718E-2</v>
      </c>
      <c r="AW598" s="26">
        <f t="shared" si="406"/>
        <v>4.9776925884932037</v>
      </c>
      <c r="AX598" s="27">
        <f t="shared" si="407"/>
        <v>-3.2820278646219891E-2</v>
      </c>
      <c r="AY598" s="26">
        <f t="shared" si="408"/>
        <v>-4.9776925884932037</v>
      </c>
      <c r="AZ598" s="28">
        <f t="shared" si="409"/>
        <v>-1.7347234759768071E-16</v>
      </c>
      <c r="BA598" s="29">
        <f t="shared" si="410"/>
        <v>0</v>
      </c>
      <c r="BB598" s="5">
        <f t="shared" si="426"/>
        <v>-164.8221902364042</v>
      </c>
      <c r="BC598" s="5">
        <f t="shared" si="427"/>
        <v>-484.38560008798822</v>
      </c>
      <c r="BD598" s="5">
        <f t="shared" si="411"/>
        <v>-304.38560008798822</v>
      </c>
      <c r="BE598" s="31"/>
      <c r="BF598" s="40">
        <f t="shared" si="412"/>
        <v>-165</v>
      </c>
      <c r="BG598" s="40">
        <f t="shared" si="413"/>
        <v>-484</v>
      </c>
      <c r="BH598" s="40">
        <f t="shared" si="414"/>
        <v>-304</v>
      </c>
      <c r="BL598" s="26">
        <f t="shared" si="420"/>
        <v>-26.813851429540307</v>
      </c>
      <c r="BM598" s="26">
        <f t="shared" si="421"/>
        <v>-87.384342216780198</v>
      </c>
      <c r="BO598" s="238" t="str">
        <f t="shared" si="428"/>
        <v>87096358.9956243i</v>
      </c>
      <c r="BP598" s="238" t="str">
        <f t="shared" si="429"/>
        <v>-0.00162064575232598-0.00241907165580191i</v>
      </c>
      <c r="BQ598" s="238">
        <f t="shared" si="430"/>
        <v>-50.7168608090359</v>
      </c>
      <c r="BR598" s="238">
        <f t="shared" si="431"/>
        <v>-123.81992316947503</v>
      </c>
    </row>
    <row r="599" spans="22:70" x14ac:dyDescent="0.3">
      <c r="V599" s="24">
        <v>6.9500000000000899</v>
      </c>
      <c r="W599" s="32">
        <f t="shared" si="389"/>
        <v>89125093.813393027</v>
      </c>
      <c r="X599" s="25">
        <f t="shared" si="422"/>
        <v>31.048525809863797</v>
      </c>
      <c r="Y599" s="26">
        <f t="shared" si="390"/>
        <v>-99.733056912328109</v>
      </c>
      <c r="Z599" s="26">
        <f t="shared" si="391"/>
        <v>-89.999409160139692</v>
      </c>
      <c r="AA599" s="26">
        <f t="shared" si="392"/>
        <v>51.434127780264319</v>
      </c>
      <c r="AB599" s="26">
        <f t="shared" si="393"/>
        <v>-89.846390964006005</v>
      </c>
      <c r="AC599" s="26">
        <f t="shared" si="394"/>
        <v>21.840571174172318</v>
      </c>
      <c r="AD599" s="26">
        <f t="shared" si="395"/>
        <v>85.359454940093755</v>
      </c>
      <c r="AE599" s="26">
        <f t="shared" si="396"/>
        <v>4.5901678519723177</v>
      </c>
      <c r="AF599" s="26">
        <f t="shared" si="397"/>
        <v>-94.486345184051928</v>
      </c>
      <c r="AG599" s="26">
        <f t="shared" si="415"/>
        <v>63.934760580666506</v>
      </c>
      <c r="AH599" s="26">
        <f t="shared" si="398"/>
        <v>-168.98631868901464</v>
      </c>
      <c r="AI599" s="26">
        <f t="shared" si="399"/>
        <v>-89.999999796386447</v>
      </c>
      <c r="AJ599" s="26">
        <f t="shared" si="400"/>
        <v>100.98419728078996</v>
      </c>
      <c r="AK599" s="26">
        <f t="shared" si="401"/>
        <v>89.999488420929652</v>
      </c>
      <c r="AL599" s="27">
        <f t="shared" si="402"/>
        <v>-54.963611216338428</v>
      </c>
      <c r="AM599" s="26">
        <f t="shared" si="403"/>
        <v>-89.897684294685376</v>
      </c>
      <c r="AN599" s="26">
        <f t="shared" si="416"/>
        <v>-33.051912767895864</v>
      </c>
      <c r="AO599" s="26">
        <f t="shared" si="417"/>
        <v>-88.72484538619328</v>
      </c>
      <c r="AP599" s="26">
        <f t="shared" si="423"/>
        <v>-92.082884811792468</v>
      </c>
      <c r="AQ599" s="26">
        <f t="shared" si="424"/>
        <v>-178.62304105633547</v>
      </c>
      <c r="AR599" s="25">
        <f t="shared" si="418"/>
        <v>18.562359853877492</v>
      </c>
      <c r="AS599" s="25">
        <f t="shared" si="419"/>
        <v>-26.946600306339011</v>
      </c>
      <c r="AT599" s="56">
        <f t="shared" si="425"/>
        <v>-87.492716959820143</v>
      </c>
      <c r="AU599" s="57">
        <f t="shared" si="404"/>
        <v>-273.10938624038738</v>
      </c>
      <c r="AV599" s="26">
        <f t="shared" si="405"/>
        <v>3.436094751729895E-2</v>
      </c>
      <c r="AW599" s="26">
        <f t="shared" si="406"/>
        <v>5.0930350318897331</v>
      </c>
      <c r="AX599" s="27">
        <f t="shared" si="407"/>
        <v>-3.4360947517299033E-2</v>
      </c>
      <c r="AY599" s="26">
        <f t="shared" si="408"/>
        <v>-5.0930350318897331</v>
      </c>
      <c r="AZ599" s="28">
        <f t="shared" si="409"/>
        <v>-8.3266726846886741E-17</v>
      </c>
      <c r="BA599" s="29">
        <f t="shared" si="410"/>
        <v>0</v>
      </c>
      <c r="BB599" s="5">
        <f t="shared" si="426"/>
        <v>-165.48662363524252</v>
      </c>
      <c r="BC599" s="5">
        <f t="shared" si="427"/>
        <v>-484.99207969454056</v>
      </c>
      <c r="BD599" s="5">
        <f t="shared" si="411"/>
        <v>-304.99207969454056</v>
      </c>
      <c r="BE599" s="31"/>
      <c r="BF599" s="40">
        <f t="shared" si="412"/>
        <v>-165</v>
      </c>
      <c r="BG599" s="40">
        <f t="shared" si="413"/>
        <v>-485</v>
      </c>
      <c r="BH599" s="40">
        <f t="shared" si="414"/>
        <v>-305</v>
      </c>
      <c r="BL599" s="26">
        <f t="shared" si="420"/>
        <v>-27.01344432721481</v>
      </c>
      <c r="BM599" s="26">
        <f t="shared" si="421"/>
        <v>-87.443801964877409</v>
      </c>
      <c r="BO599" s="238" t="str">
        <f t="shared" si="428"/>
        <v>89125093.813393i</v>
      </c>
      <c r="BP599" s="238" t="str">
        <f t="shared" si="429"/>
        <v>-0.00159746071452146-0.00232963873624976i</v>
      </c>
      <c r="BQ599" s="238">
        <f t="shared" si="430"/>
        <v>-50.980462348207567</v>
      </c>
      <c r="BR599" s="238">
        <f t="shared" si="431"/>
        <v>-124.43889148927578</v>
      </c>
    </row>
    <row r="600" spans="22:70" x14ac:dyDescent="0.3">
      <c r="V600" s="24">
        <v>6.9600000000000897</v>
      </c>
      <c r="W600" s="30">
        <f t="shared" si="389"/>
        <v>91201083.935609847</v>
      </c>
      <c r="X600" s="25">
        <f t="shared" si="422"/>
        <v>31.048525809863797</v>
      </c>
      <c r="Y600" s="26">
        <f t="shared" si="390"/>
        <v>-99.933056912307322</v>
      </c>
      <c r="Z600" s="26">
        <f t="shared" si="391"/>
        <v>-89.999422609296872</v>
      </c>
      <c r="AA600" s="26">
        <f t="shared" si="392"/>
        <v>51.634126375331164</v>
      </c>
      <c r="AB600" s="26">
        <f t="shared" si="393"/>
        <v>-89.84988751636449</v>
      </c>
      <c r="AC600" s="26">
        <f t="shared" si="394"/>
        <v>22.039291571222531</v>
      </c>
      <c r="AD600" s="26">
        <f t="shared" si="395"/>
        <v>85.464640850699013</v>
      </c>
      <c r="AE600" s="26">
        <f t="shared" si="396"/>
        <v>4.7888868441101629</v>
      </c>
      <c r="AF600" s="26">
        <f t="shared" si="397"/>
        <v>-94.384669274962349</v>
      </c>
      <c r="AG600" s="26">
        <f t="shared" si="415"/>
        <v>63.934760580666506</v>
      </c>
      <c r="AH600" s="26">
        <f t="shared" si="398"/>
        <v>-169.18631868901463</v>
      </c>
      <c r="AI600" s="26">
        <f t="shared" si="399"/>
        <v>-89.999999801021261</v>
      </c>
      <c r="AJ600" s="26">
        <f t="shared" si="400"/>
        <v>101.18419728077438</v>
      </c>
      <c r="AK600" s="26">
        <f t="shared" si="401"/>
        <v>89.999500065890999</v>
      </c>
      <c r="AL600" s="27">
        <f t="shared" si="402"/>
        <v>-55.163610593023847</v>
      </c>
      <c r="AM600" s="26">
        <f t="shared" si="403"/>
        <v>-89.900013279694733</v>
      </c>
      <c r="AN600" s="26">
        <f t="shared" si="416"/>
        <v>-33.251815966429817</v>
      </c>
      <c r="AO600" s="26">
        <f t="shared" si="417"/>
        <v>-88.75386218981258</v>
      </c>
      <c r="AP600" s="26">
        <f t="shared" si="423"/>
        <v>-92.4827873870274</v>
      </c>
      <c r="AQ600" s="26">
        <f t="shared" si="424"/>
        <v>-178.65437520463757</v>
      </c>
      <c r="AR600" s="25">
        <f t="shared" si="418"/>
        <v>18.562359853877492</v>
      </c>
      <c r="AS600" s="25">
        <f t="shared" si="419"/>
        <v>-26.946600306339011</v>
      </c>
      <c r="AT600" s="56">
        <f t="shared" si="425"/>
        <v>-87.693900542917234</v>
      </c>
      <c r="AU600" s="57">
        <f t="shared" si="404"/>
        <v>-273.03904447959991</v>
      </c>
      <c r="AV600" s="26">
        <f t="shared" si="405"/>
        <v>3.5973640289480795E-2</v>
      </c>
      <c r="AW600" s="26">
        <f t="shared" si="406"/>
        <v>5.211021307619859</v>
      </c>
      <c r="AX600" s="27">
        <f t="shared" si="407"/>
        <v>-3.5973640289480364E-2</v>
      </c>
      <c r="AY600" s="26">
        <f t="shared" si="408"/>
        <v>-5.211021307619859</v>
      </c>
      <c r="AZ600" s="28">
        <f t="shared" si="409"/>
        <v>4.3021142204224816E-16</v>
      </c>
      <c r="BA600" s="29">
        <f t="shared" si="410"/>
        <v>0</v>
      </c>
      <c r="BB600" s="5">
        <f t="shared" si="426"/>
        <v>-166.15303406346001</v>
      </c>
      <c r="BC600" s="5">
        <f t="shared" si="427"/>
        <v>-485.60374062006082</v>
      </c>
      <c r="BD600" s="5">
        <f t="shared" si="411"/>
        <v>-305.60374062006082</v>
      </c>
      <c r="BE600" s="41"/>
      <c r="BF600" s="40">
        <f t="shared" si="412"/>
        <v>-166</v>
      </c>
      <c r="BG600" s="40">
        <f t="shared" si="413"/>
        <v>-486</v>
      </c>
      <c r="BH600" s="40">
        <f t="shared" si="414"/>
        <v>-306</v>
      </c>
      <c r="BL600" s="26">
        <f t="shared" si="420"/>
        <v>-27.21305551188518</v>
      </c>
      <c r="BM600" s="26">
        <f t="shared" si="421"/>
        <v>-87.501913568119193</v>
      </c>
      <c r="BO600" s="238" t="str">
        <f t="shared" si="428"/>
        <v>91201083.9356098i</v>
      </c>
      <c r="BP600" s="238" t="str">
        <f t="shared" si="429"/>
        <v>-0.00157386052075855-0.00224247191666165i</v>
      </c>
      <c r="BQ600" s="238">
        <f t="shared" si="430"/>
        <v>-51.246078008657612</v>
      </c>
      <c r="BR600" s="238">
        <f t="shared" si="431"/>
        <v>-125.06278257234175</v>
      </c>
    </row>
    <row r="601" spans="22:70" x14ac:dyDescent="0.3">
      <c r="V601" s="24">
        <v>6.9700000000000903</v>
      </c>
      <c r="W601" s="32">
        <f t="shared" si="389"/>
        <v>93325430.079718754</v>
      </c>
      <c r="X601" s="25">
        <f t="shared" si="422"/>
        <v>31.048525809863797</v>
      </c>
      <c r="Y601" s="26">
        <f t="shared" si="390"/>
        <v>-100.13305691228751</v>
      </c>
      <c r="Z601" s="26">
        <f t="shared" si="391"/>
        <v>-89.999435752313872</v>
      </c>
      <c r="AA601" s="26">
        <f t="shared" si="392"/>
        <v>51.834125033630009</v>
      </c>
      <c r="AB601" s="26">
        <f t="shared" si="393"/>
        <v>-89.853304478554634</v>
      </c>
      <c r="AC601" s="26">
        <f t="shared" si="394"/>
        <v>22.238069207841601</v>
      </c>
      <c r="AD601" s="26">
        <f t="shared" si="395"/>
        <v>85.567462048426918</v>
      </c>
      <c r="AE601" s="26">
        <f t="shared" si="396"/>
        <v>4.9876631390478998</v>
      </c>
      <c r="AF601" s="26">
        <f t="shared" si="397"/>
        <v>-94.285278182441587</v>
      </c>
      <c r="AG601" s="26">
        <f t="shared" si="415"/>
        <v>63.934760580666506</v>
      </c>
      <c r="AH601" s="26">
        <f t="shared" si="398"/>
        <v>-169.38631868901467</v>
      </c>
      <c r="AI601" s="26">
        <f t="shared" si="399"/>
        <v>-89.999999805550573</v>
      </c>
      <c r="AJ601" s="26">
        <f t="shared" si="400"/>
        <v>101.38419728075952</v>
      </c>
      <c r="AK601" s="26">
        <f t="shared" si="401"/>
        <v>89.999511445780655</v>
      </c>
      <c r="AL601" s="27">
        <f t="shared" si="402"/>
        <v>-55.363609997763007</v>
      </c>
      <c r="AM601" s="26">
        <f t="shared" si="403"/>
        <v>-89.902289250852178</v>
      </c>
      <c r="AN601" s="26">
        <f t="shared" si="416"/>
        <v>-33.451723519733257</v>
      </c>
      <c r="AO601" s="26">
        <f t="shared" si="417"/>
        <v>-88.782219108121851</v>
      </c>
      <c r="AP601" s="26">
        <f t="shared" si="423"/>
        <v>-92.8826943450849</v>
      </c>
      <c r="AQ601" s="26">
        <f t="shared" si="424"/>
        <v>-178.68499671874395</v>
      </c>
      <c r="AR601" s="25">
        <f t="shared" si="418"/>
        <v>18.562359853877492</v>
      </c>
      <c r="AS601" s="25">
        <f t="shared" si="419"/>
        <v>-26.946600306339011</v>
      </c>
      <c r="AT601" s="56">
        <f t="shared" si="425"/>
        <v>-87.895031206037004</v>
      </c>
      <c r="AU601" s="57">
        <f t="shared" si="404"/>
        <v>-272.97027490118552</v>
      </c>
      <c r="AV601" s="26">
        <f t="shared" si="405"/>
        <v>3.7661695325396309E-2</v>
      </c>
      <c r="AW601" s="26">
        <f t="shared" si="406"/>
        <v>5.3317099687818521</v>
      </c>
      <c r="AX601" s="27">
        <f t="shared" si="407"/>
        <v>-3.7661695325396295E-2</v>
      </c>
      <c r="AY601" s="26">
        <f t="shared" si="408"/>
        <v>-5.3317099687818521</v>
      </c>
      <c r="AZ601" s="28">
        <f t="shared" si="409"/>
        <v>0</v>
      </c>
      <c r="BA601" s="29">
        <f t="shared" si="410"/>
        <v>0</v>
      </c>
      <c r="BB601" s="5">
        <f t="shared" si="426"/>
        <v>-166.82145529028594</v>
      </c>
      <c r="BC601" s="5">
        <f t="shared" si="427"/>
        <v>-486.22033033588968</v>
      </c>
      <c r="BD601" s="5">
        <f t="shared" si="411"/>
        <v>-306.22033033588968</v>
      </c>
      <c r="BE601" s="31"/>
      <c r="BF601" s="40">
        <f t="shared" si="412"/>
        <v>-167</v>
      </c>
      <c r="BG601" s="40">
        <f t="shared" si="413"/>
        <v>-486</v>
      </c>
      <c r="BH601" s="40">
        <f t="shared" si="414"/>
        <v>-306</v>
      </c>
      <c r="BL601" s="26">
        <f t="shared" si="420"/>
        <v>-27.412684163630185</v>
      </c>
      <c r="BM601" s="26">
        <f t="shared" si="421"/>
        <v>-87.558707359548492</v>
      </c>
      <c r="BO601" s="238" t="str">
        <f t="shared" si="428"/>
        <v>93325430.0797188i</v>
      </c>
      <c r="BP601" s="238" t="str">
        <f t="shared" si="429"/>
        <v>-0.00154986280982469-0.00215754976493967i</v>
      </c>
      <c r="BQ601" s="238">
        <f t="shared" si="430"/>
        <v>-51.513739920618761</v>
      </c>
      <c r="BR601" s="238">
        <f t="shared" si="431"/>
        <v>-125.69134807515567</v>
      </c>
    </row>
    <row r="602" spans="22:70" x14ac:dyDescent="0.3">
      <c r="V602" s="24">
        <v>6.9800000000000901</v>
      </c>
      <c r="W602" s="32">
        <f t="shared" si="389"/>
        <v>95499258.602163702</v>
      </c>
      <c r="X602" s="25">
        <f t="shared" si="422"/>
        <v>31.048525809863797</v>
      </c>
      <c r="Y602" s="26">
        <f t="shared" si="390"/>
        <v>-100.33305691226856</v>
      </c>
      <c r="Z602" s="26">
        <f t="shared" si="391"/>
        <v>-89.999448596159269</v>
      </c>
      <c r="AA602" s="26">
        <f t="shared" si="392"/>
        <v>52.034123752314947</v>
      </c>
      <c r="AB602" s="26">
        <f t="shared" si="393"/>
        <v>-89.85664366219774</v>
      </c>
      <c r="AC602" s="26">
        <f t="shared" si="394"/>
        <v>22.436901538620244</v>
      </c>
      <c r="AD602" s="26">
        <f t="shared" si="395"/>
        <v>85.667970399892795</v>
      </c>
      <c r="AE602" s="26">
        <f t="shared" si="396"/>
        <v>5.1864941885304212</v>
      </c>
      <c r="AF602" s="26">
        <f t="shared" si="397"/>
        <v>-94.188121858464228</v>
      </c>
      <c r="AG602" s="26">
        <f t="shared" si="415"/>
        <v>63.934760580666506</v>
      </c>
      <c r="AH602" s="26">
        <f t="shared" si="398"/>
        <v>-169.58631868901466</v>
      </c>
      <c r="AI602" s="26">
        <f t="shared" si="399"/>
        <v>-89.999999809976771</v>
      </c>
      <c r="AJ602" s="26">
        <f t="shared" si="400"/>
        <v>101.58419728074531</v>
      </c>
      <c r="AK602" s="26">
        <f t="shared" si="401"/>
        <v>89.999522566632393</v>
      </c>
      <c r="AL602" s="27">
        <f t="shared" si="402"/>
        <v>-55.563609429293201</v>
      </c>
      <c r="AM602" s="26">
        <f t="shared" si="403"/>
        <v>-89.904513414879034</v>
      </c>
      <c r="AN602" s="26">
        <f t="shared" si="416"/>
        <v>-33.651635231986347</v>
      </c>
      <c r="AO602" s="26">
        <f t="shared" si="417"/>
        <v>-88.809931120734987</v>
      </c>
      <c r="AP602" s="26">
        <f t="shared" si="423"/>
        <v>-93.282605488882382</v>
      </c>
      <c r="AQ602" s="26">
        <f t="shared" si="424"/>
        <v>-178.7149217789584</v>
      </c>
      <c r="AR602" s="25">
        <f t="shared" si="418"/>
        <v>18.562359853877492</v>
      </c>
      <c r="AS602" s="25">
        <f t="shared" si="419"/>
        <v>-26.946600306339011</v>
      </c>
      <c r="AT602" s="56">
        <f t="shared" si="425"/>
        <v>-88.096111300351964</v>
      </c>
      <c r="AU602" s="57">
        <f t="shared" si="404"/>
        <v>-272.90304363742263</v>
      </c>
      <c r="AV602" s="26">
        <f t="shared" si="405"/>
        <v>3.9428602985268998E-2</v>
      </c>
      <c r="AW602" s="26">
        <f t="shared" si="406"/>
        <v>5.4551607197878971</v>
      </c>
      <c r="AX602" s="27">
        <f t="shared" si="407"/>
        <v>-3.9428602985268735E-2</v>
      </c>
      <c r="AY602" s="26">
        <f t="shared" si="408"/>
        <v>-5.4551607197878971</v>
      </c>
      <c r="AZ602" s="28">
        <f t="shared" si="409"/>
        <v>2.6367796834847468E-16</v>
      </c>
      <c r="BA602" s="29">
        <f t="shared" si="410"/>
        <v>0</v>
      </c>
      <c r="BB602" s="5">
        <f t="shared" si="426"/>
        <v>-167.49191956924034</v>
      </c>
      <c r="BC602" s="5">
        <f t="shared" si="427"/>
        <v>-486.84158527984249</v>
      </c>
      <c r="BD602" s="5">
        <f t="shared" si="411"/>
        <v>-306.84158527984249</v>
      </c>
      <c r="BE602" s="31"/>
      <c r="BF602" s="40">
        <f t="shared" si="412"/>
        <v>-167</v>
      </c>
      <c r="BG602" s="40">
        <f t="shared" si="413"/>
        <v>-487</v>
      </c>
      <c r="BH602" s="40">
        <f t="shared" si="414"/>
        <v>-307</v>
      </c>
      <c r="BL602" s="26">
        <f t="shared" si="420"/>
        <v>-27.612329499156296</v>
      </c>
      <c r="BM602" s="26">
        <f t="shared" si="421"/>
        <v>-87.614213005307178</v>
      </c>
      <c r="BO602" s="238" t="str">
        <f t="shared" si="428"/>
        <v>95499258.6021637i</v>
      </c>
      <c r="BP602" s="238" t="str">
        <f t="shared" si="429"/>
        <v>-0.00152548648860531-0.00207485110682913i</v>
      </c>
      <c r="BQ602" s="238">
        <f t="shared" si="430"/>
        <v>-51.783478769732099</v>
      </c>
      <c r="BR602" s="238">
        <f t="shared" si="431"/>
        <v>-126.32432863711269</v>
      </c>
    </row>
    <row r="603" spans="22:70" x14ac:dyDescent="0.3">
      <c r="V603" s="24">
        <v>6.9900000000000899</v>
      </c>
      <c r="W603" s="30">
        <f t="shared" si="389"/>
        <v>97723722.095601618</v>
      </c>
      <c r="X603" s="25">
        <f t="shared" si="422"/>
        <v>31.048525809863797</v>
      </c>
      <c r="Y603" s="26">
        <f t="shared" si="390"/>
        <v>-100.53305691225046</v>
      </c>
      <c r="Z603" s="26">
        <f t="shared" si="391"/>
        <v>-89.999461147643061</v>
      </c>
      <c r="AA603" s="26">
        <f t="shared" si="392"/>
        <v>52.234122528668209</v>
      </c>
      <c r="AB603" s="26">
        <f t="shared" si="393"/>
        <v>-89.859906837682388</v>
      </c>
      <c r="AC603" s="26">
        <f t="shared" si="394"/>
        <v>22.635786130025064</v>
      </c>
      <c r="AD603" s="26">
        <f t="shared" si="395"/>
        <v>85.766216720278351</v>
      </c>
      <c r="AE603" s="26">
        <f t="shared" si="396"/>
        <v>5.3853775563066186</v>
      </c>
      <c r="AF603" s="26">
        <f t="shared" si="397"/>
        <v>-94.093151265047084</v>
      </c>
      <c r="AG603" s="26">
        <f t="shared" si="415"/>
        <v>63.934760580666506</v>
      </c>
      <c r="AH603" s="26">
        <f t="shared" si="398"/>
        <v>-169.78631868901465</v>
      </c>
      <c r="AI603" s="26">
        <f t="shared" si="399"/>
        <v>-89.999999814302228</v>
      </c>
      <c r="AJ603" s="26">
        <f t="shared" si="400"/>
        <v>101.78419728073173</v>
      </c>
      <c r="AK603" s="26">
        <f t="shared" si="401"/>
        <v>89.999533434342652</v>
      </c>
      <c r="AL603" s="27">
        <f t="shared" si="402"/>
        <v>-55.76360888640869</v>
      </c>
      <c r="AM603" s="26">
        <f t="shared" si="403"/>
        <v>-89.906686951029656</v>
      </c>
      <c r="AN603" s="26">
        <f t="shared" si="416"/>
        <v>-33.851550916167128</v>
      </c>
      <c r="AO603" s="26">
        <f t="shared" si="417"/>
        <v>-88.837012869036244</v>
      </c>
      <c r="AP603" s="26">
        <f t="shared" si="423"/>
        <v>-93.682520630192229</v>
      </c>
      <c r="AQ603" s="26">
        <f t="shared" si="424"/>
        <v>-178.74416620002546</v>
      </c>
      <c r="AR603" s="25">
        <f t="shared" si="418"/>
        <v>18.562359853877492</v>
      </c>
      <c r="AS603" s="25">
        <f t="shared" si="419"/>
        <v>-26.946600306339011</v>
      </c>
      <c r="AT603" s="56">
        <f t="shared" si="425"/>
        <v>-88.297143073885607</v>
      </c>
      <c r="AU603" s="57">
        <f t="shared" si="404"/>
        <v>-272.83731746507254</v>
      </c>
      <c r="AV603" s="26">
        <f t="shared" si="405"/>
        <v>4.1278012285921609E-2</v>
      </c>
      <c r="AW603" s="26">
        <f t="shared" si="406"/>
        <v>5.5814344284743305</v>
      </c>
      <c r="AX603" s="27">
        <f t="shared" si="407"/>
        <v>-4.1278012285922094E-2</v>
      </c>
      <c r="AY603" s="26">
        <f t="shared" si="408"/>
        <v>-5.5814344284743305</v>
      </c>
      <c r="AZ603" s="28">
        <f t="shared" si="409"/>
        <v>-4.8572257327350599E-16</v>
      </c>
      <c r="BA603" s="29">
        <f t="shared" si="410"/>
        <v>0</v>
      </c>
      <c r="BB603" s="5">
        <f t="shared" si="426"/>
        <v>-168.16445753145368</v>
      </c>
      <c r="BC603" s="5">
        <f t="shared" si="427"/>
        <v>-487.46723127459268</v>
      </c>
      <c r="BD603" s="5">
        <f t="shared" si="411"/>
        <v>-307.46723127459268</v>
      </c>
      <c r="BE603" s="41"/>
      <c r="BF603" s="40">
        <f t="shared" si="412"/>
        <v>-168</v>
      </c>
      <c r="BG603" s="40">
        <f t="shared" si="413"/>
        <v>-487</v>
      </c>
      <c r="BH603" s="40">
        <f t="shared" si="414"/>
        <v>-307</v>
      </c>
      <c r="BL603" s="26">
        <f t="shared" si="420"/>
        <v>-27.811990770173583</v>
      </c>
      <c r="BM603" s="26">
        <f t="shared" si="421"/>
        <v>-87.668459518254522</v>
      </c>
      <c r="BO603" s="238" t="str">
        <f t="shared" si="428"/>
        <v>97723722.0956016i</v>
      </c>
      <c r="BP603" s="238" t="str">
        <f t="shared" si="429"/>
        <v>-0.00150075170152934-0.00199435490226807i</v>
      </c>
      <c r="BQ603" s="238">
        <f t="shared" si="430"/>
        <v>-52.055323687394484</v>
      </c>
      <c r="BR603" s="238">
        <f t="shared" si="431"/>
        <v>-126.96145429126564</v>
      </c>
    </row>
    <row r="604" spans="22:70" x14ac:dyDescent="0.3">
      <c r="V604" s="24">
        <v>7.0000000000000897</v>
      </c>
      <c r="W604" s="32">
        <f t="shared" si="389"/>
        <v>100000000.00002068</v>
      </c>
      <c r="X604" s="25">
        <f t="shared" si="422"/>
        <v>31.048525809863797</v>
      </c>
      <c r="Y604" s="26">
        <f t="shared" si="390"/>
        <v>-100.73305691223312</v>
      </c>
      <c r="Z604" s="26">
        <f t="shared" si="391"/>
        <v>-89.999473413420205</v>
      </c>
      <c r="AA604" s="26">
        <f t="shared" si="392"/>
        <v>52.434121360094288</v>
      </c>
      <c r="AB604" s="26">
        <f t="shared" si="393"/>
        <v>-89.863095735102675</v>
      </c>
      <c r="AC604" s="26">
        <f t="shared" si="394"/>
        <v>22.834720655596605</v>
      </c>
      <c r="AD604" s="26">
        <f t="shared" si="395"/>
        <v>85.862250788823161</v>
      </c>
      <c r="AE604" s="26">
        <f t="shared" si="396"/>
        <v>5.5843109133215592</v>
      </c>
      <c r="AF604" s="26">
        <f t="shared" si="397"/>
        <v>-94.000318359699719</v>
      </c>
      <c r="AG604" s="26">
        <f t="shared" si="415"/>
        <v>63.934760580666506</v>
      </c>
      <c r="AH604" s="26">
        <f t="shared" si="398"/>
        <v>-169.98631868901464</v>
      </c>
      <c r="AI604" s="26">
        <f t="shared" si="399"/>
        <v>-89.999999818529233</v>
      </c>
      <c r="AJ604" s="26">
        <f t="shared" si="400"/>
        <v>101.98419728071875</v>
      </c>
      <c r="AK604" s="26">
        <f t="shared" si="401"/>
        <v>89.999544054673621</v>
      </c>
      <c r="AL604" s="27">
        <f t="shared" si="402"/>
        <v>-55.963608367957896</v>
      </c>
      <c r="AM604" s="26">
        <f t="shared" si="403"/>
        <v>-89.908811011716665</v>
      </c>
      <c r="AN604" s="26">
        <f t="shared" si="416"/>
        <v>-34.051470393656743</v>
      </c>
      <c r="AO604" s="26">
        <f t="shared" si="417"/>
        <v>-88.863478663696</v>
      </c>
      <c r="AP604" s="26">
        <f t="shared" si="423"/>
        <v>-94.082439589244018</v>
      </c>
      <c r="AQ604" s="26">
        <f t="shared" si="424"/>
        <v>-178.77274543926828</v>
      </c>
      <c r="AR604" s="25">
        <f t="shared" si="418"/>
        <v>18.562359853877492</v>
      </c>
      <c r="AS604" s="25">
        <f t="shared" si="419"/>
        <v>-26.946600306339011</v>
      </c>
      <c r="AT604" s="56">
        <f t="shared" si="425"/>
        <v>-88.498128675922459</v>
      </c>
      <c r="AU604" s="57">
        <f t="shared" si="404"/>
        <v>-272.773063798968</v>
      </c>
      <c r="AV604" s="26">
        <f t="shared" si="405"/>
        <v>4.3213737826444262E-2</v>
      </c>
      <c r="AW604" s="26">
        <f t="shared" si="406"/>
        <v>5.7105931375008163</v>
      </c>
      <c r="AX604" s="27">
        <f t="shared" si="407"/>
        <v>-4.3213737826444006E-2</v>
      </c>
      <c r="AY604" s="26">
        <f t="shared" si="408"/>
        <v>-5.7105931375008163</v>
      </c>
      <c r="AZ604" s="28">
        <f t="shared" si="409"/>
        <v>2.5673907444456745E-16</v>
      </c>
      <c r="BA604" s="29">
        <f t="shared" si="410"/>
        <v>0</v>
      </c>
      <c r="BB604" s="5">
        <f t="shared" si="426"/>
        <v>-168.83909808202043</v>
      </c>
      <c r="BC604" s="5">
        <f t="shared" si="427"/>
        <v>-488.0969840017608</v>
      </c>
      <c r="BD604" s="5">
        <f t="shared" si="411"/>
        <v>-308.0969840017608</v>
      </c>
      <c r="BE604" s="31"/>
      <c r="BF604" s="40">
        <f t="shared" si="412"/>
        <v>-169</v>
      </c>
      <c r="BG604" s="40">
        <f t="shared" si="413"/>
        <v>-488</v>
      </c>
      <c r="BH604" s="40">
        <f t="shared" si="414"/>
        <v>-308</v>
      </c>
      <c r="BL604" s="26">
        <f t="shared" si="420"/>
        <v>-28.011667261842117</v>
      </c>
      <c r="BM604" s="26">
        <f t="shared" si="421"/>
        <v>-87.72147527137848</v>
      </c>
      <c r="BO604" s="238" t="str">
        <f t="shared" si="428"/>
        <v>100000000.000021i</v>
      </c>
      <c r="BP604" s="238" t="str">
        <f t="shared" si="429"/>
        <v>-0.00147567979069254-0.00191604012359779i</v>
      </c>
      <c r="BQ604" s="238">
        <f t="shared" si="430"/>
        <v>-52.329302144255863</v>
      </c>
      <c r="BR604" s="238">
        <f t="shared" si="431"/>
        <v>-127.6024449314143</v>
      </c>
    </row>
    <row r="605" spans="22:70" x14ac:dyDescent="0.3">
      <c r="V605" s="24">
        <v>7.0100000000000904</v>
      </c>
      <c r="W605" s="32">
        <f t="shared" si="389"/>
        <v>102329299.22809692</v>
      </c>
      <c r="X605" s="25">
        <f t="shared" si="422"/>
        <v>31.048525809863797</v>
      </c>
      <c r="Y605" s="26">
        <f t="shared" si="390"/>
        <v>-100.93305691221666</v>
      </c>
      <c r="Z605" s="26">
        <f t="shared" si="391"/>
        <v>-89.999485399994157</v>
      </c>
      <c r="AA605" s="26">
        <f t="shared" si="392"/>
        <v>52.634120244114627</v>
      </c>
      <c r="AB605" s="26">
        <f t="shared" si="393"/>
        <v>-89.866212045175189</v>
      </c>
      <c r="AC605" s="26">
        <f t="shared" si="394"/>
        <v>23.033702891343605</v>
      </c>
      <c r="AD605" s="26">
        <f t="shared" si="395"/>
        <v>85.956121364507737</v>
      </c>
      <c r="AE605" s="26">
        <f t="shared" si="396"/>
        <v>5.783292033105365</v>
      </c>
      <c r="AF605" s="26">
        <f t="shared" si="397"/>
        <v>-93.909576080661623</v>
      </c>
      <c r="AG605" s="26">
        <f t="shared" si="415"/>
        <v>63.934760580666506</v>
      </c>
      <c r="AH605" s="26">
        <f t="shared" si="398"/>
        <v>-170.18631868901466</v>
      </c>
      <c r="AI605" s="26">
        <f t="shared" si="399"/>
        <v>-89.999999822660001</v>
      </c>
      <c r="AJ605" s="26">
        <f t="shared" si="400"/>
        <v>102.1841972807064</v>
      </c>
      <c r="AK605" s="26">
        <f t="shared" si="401"/>
        <v>89.99955443325635</v>
      </c>
      <c r="AL605" s="27">
        <f t="shared" si="402"/>
        <v>-56.163607872841254</v>
      </c>
      <c r="AM605" s="26">
        <f t="shared" si="403"/>
        <v>-89.910886723121777</v>
      </c>
      <c r="AN605" s="26">
        <f t="shared" si="416"/>
        <v>-34.251393493862665</v>
      </c>
      <c r="AO605" s="26">
        <f t="shared" si="417"/>
        <v>-88.889342492027822</v>
      </c>
      <c r="AP605" s="26">
        <f t="shared" si="423"/>
        <v>-94.482362194345669</v>
      </c>
      <c r="AQ605" s="26">
        <f t="shared" si="424"/>
        <v>-178.80067460455325</v>
      </c>
      <c r="AR605" s="25">
        <f t="shared" si="418"/>
        <v>18.562359853877492</v>
      </c>
      <c r="AS605" s="25">
        <f t="shared" si="419"/>
        <v>-26.946600306339011</v>
      </c>
      <c r="AT605" s="56">
        <f t="shared" si="425"/>
        <v>-88.6990701612403</v>
      </c>
      <c r="AU605" s="57">
        <f t="shared" si="404"/>
        <v>-272.71025068521487</v>
      </c>
      <c r="AV605" s="26">
        <f t="shared" si="405"/>
        <v>4.5239766988740687E-2</v>
      </c>
      <c r="AW605" s="26">
        <f t="shared" si="406"/>
        <v>5.8427000749584428</v>
      </c>
      <c r="AX605" s="27">
        <f t="shared" si="407"/>
        <v>-4.523976698874102E-2</v>
      </c>
      <c r="AY605" s="26">
        <f t="shared" si="408"/>
        <v>-5.8427000749584428</v>
      </c>
      <c r="AZ605" s="28">
        <f t="shared" si="409"/>
        <v>-3.3306690738754696E-16</v>
      </c>
      <c r="BA605" s="29">
        <f t="shared" si="410"/>
        <v>0</v>
      </c>
      <c r="BB605" s="5">
        <f t="shared" si="426"/>
        <v>-169.51586830017135</v>
      </c>
      <c r="BC605" s="5">
        <f t="shared" si="427"/>
        <v>-488.73054953072813</v>
      </c>
      <c r="BD605" s="5">
        <f t="shared" si="411"/>
        <v>-308.73054953072813</v>
      </c>
      <c r="BE605" s="31"/>
      <c r="BF605" s="40">
        <f t="shared" si="412"/>
        <v>-170</v>
      </c>
      <c r="BG605" s="40">
        <f t="shared" si="413"/>
        <v>-489</v>
      </c>
      <c r="BH605" s="40">
        <f t="shared" si="414"/>
        <v>-309</v>
      </c>
      <c r="BL605" s="26">
        <f t="shared" si="420"/>
        <v>-28.211358291286672</v>
      </c>
      <c r="BM605" s="26">
        <f t="shared" si="421"/>
        <v>-87.773288010998243</v>
      </c>
      <c r="BO605" s="238" t="str">
        <f t="shared" si="428"/>
        <v>102329299.228097i</v>
      </c>
      <c r="BP605" s="238" t="str">
        <f t="shared" si="429"/>
        <v>-0.00145029324666508-0.00183988563656908i</v>
      </c>
      <c r="BQ605" s="238">
        <f t="shared" si="430"/>
        <v>-52.605439847644377</v>
      </c>
      <c r="BR605" s="238">
        <f t="shared" si="431"/>
        <v>-128.24701083451501</v>
      </c>
    </row>
    <row r="606" spans="22:70" x14ac:dyDescent="0.3">
      <c r="V606" s="24">
        <v>7.0200000000000902</v>
      </c>
      <c r="W606" s="30">
        <f t="shared" si="389"/>
        <v>104712854.80511194</v>
      </c>
      <c r="X606" s="25">
        <f t="shared" si="422"/>
        <v>31.048525809863797</v>
      </c>
      <c r="Y606" s="26">
        <f t="shared" si="390"/>
        <v>-101.13305691220089</v>
      </c>
      <c r="Z606" s="26">
        <f t="shared" si="391"/>
        <v>-89.999497113720381</v>
      </c>
      <c r="AA606" s="26">
        <f t="shared" si="392"/>
        <v>52.83411917836203</v>
      </c>
      <c r="AB606" s="26">
        <f t="shared" si="393"/>
        <v>-89.869257420134943</v>
      </c>
      <c r="AC606" s="26">
        <f t="shared" si="394"/>
        <v>23.232730711325743</v>
      </c>
      <c r="AD606" s="26">
        <f t="shared" si="395"/>
        <v>86.047876201889096</v>
      </c>
      <c r="AE606" s="26">
        <f t="shared" si="396"/>
        <v>5.9823187873506924</v>
      </c>
      <c r="AF606" s="26">
        <f t="shared" si="397"/>
        <v>-93.820878331966242</v>
      </c>
      <c r="AG606" s="26">
        <f t="shared" si="415"/>
        <v>63.934760580666506</v>
      </c>
      <c r="AH606" s="26">
        <f t="shared" si="398"/>
        <v>-170.38631868901464</v>
      </c>
      <c r="AI606" s="26">
        <f t="shared" si="399"/>
        <v>-89.999999826696751</v>
      </c>
      <c r="AJ606" s="26">
        <f t="shared" si="400"/>
        <v>102.38419728069458</v>
      </c>
      <c r="AK606" s="26">
        <f t="shared" si="401"/>
        <v>89.999564575593681</v>
      </c>
      <c r="AL606" s="27">
        <f t="shared" si="402"/>
        <v>-56.363607400008434</v>
      </c>
      <c r="AM606" s="26">
        <f t="shared" si="403"/>
        <v>-89.912915185792841</v>
      </c>
      <c r="AN606" s="26">
        <f t="shared" si="416"/>
        <v>-34.451320053858304</v>
      </c>
      <c r="AO606" s="26">
        <f t="shared" si="417"/>
        <v>-88.914618025189498</v>
      </c>
      <c r="AP606" s="26">
        <f t="shared" si="423"/>
        <v>-94.882288281520289</v>
      </c>
      <c r="AQ606" s="26">
        <f t="shared" si="424"/>
        <v>-178.82796846208541</v>
      </c>
      <c r="AR606" s="25">
        <f t="shared" si="418"/>
        <v>18.562359853877492</v>
      </c>
      <c r="AS606" s="25">
        <f t="shared" si="419"/>
        <v>-26.946600306339011</v>
      </c>
      <c r="AT606" s="56">
        <f t="shared" si="425"/>
        <v>-88.899969494169596</v>
      </c>
      <c r="AU606" s="57">
        <f t="shared" si="404"/>
        <v>-272.64884679405168</v>
      </c>
      <c r="AV606" s="26">
        <f t="shared" si="405"/>
        <v>4.7360267421213104E-2</v>
      </c>
      <c r="AW606" s="26">
        <f t="shared" si="406"/>
        <v>5.9778196640999965</v>
      </c>
      <c r="AX606" s="27">
        <f t="shared" si="407"/>
        <v>-4.7360267421213409E-2</v>
      </c>
      <c r="AY606" s="26">
        <f t="shared" si="408"/>
        <v>-5.9778196640999965</v>
      </c>
      <c r="AZ606" s="28">
        <f t="shared" si="409"/>
        <v>-3.0531133177191805E-16</v>
      </c>
      <c r="BA606" s="29">
        <f t="shared" si="410"/>
        <v>0</v>
      </c>
      <c r="BB606" s="5">
        <f t="shared" si="426"/>
        <v>-170.19479334403511</v>
      </c>
      <c r="BC606" s="5">
        <f t="shared" si="427"/>
        <v>-489.36762490067076</v>
      </c>
      <c r="BD606" s="5">
        <f t="shared" si="411"/>
        <v>-309.36762490067076</v>
      </c>
      <c r="BE606" s="41"/>
      <c r="BF606" s="40">
        <f t="shared" si="412"/>
        <v>-170</v>
      </c>
      <c r="BG606" s="40">
        <f t="shared" si="413"/>
        <v>-489</v>
      </c>
      <c r="BH606" s="40">
        <f t="shared" si="414"/>
        <v>-309</v>
      </c>
      <c r="BL606" s="26">
        <f t="shared" si="420"/>
        <v>-28.411063206176056</v>
      </c>
      <c r="BM606" s="26">
        <f t="shared" si="421"/>
        <v>-87.823924869756169</v>
      </c>
      <c r="BO606" s="238" t="str">
        <f t="shared" si="428"/>
        <v>104712854.805112i</v>
      </c>
      <c r="BP606" s="238" t="str">
        <f t="shared" si="429"/>
        <v>-0.00142461565009928-0.00176587008509391i</v>
      </c>
      <c r="BQ606" s="238">
        <f t="shared" si="430"/>
        <v>-52.883760643689463</v>
      </c>
      <c r="BR606" s="238">
        <f t="shared" si="431"/>
        <v>-128.89485323686287</v>
      </c>
    </row>
    <row r="607" spans="22:70" x14ac:dyDescent="0.3">
      <c r="V607" s="24">
        <v>7.03000000000009</v>
      </c>
      <c r="W607" s="32">
        <f t="shared" si="389"/>
        <v>107151930.52378313</v>
      </c>
      <c r="X607" s="25">
        <f t="shared" si="422"/>
        <v>31.048525809863797</v>
      </c>
      <c r="Y607" s="26">
        <f t="shared" si="390"/>
        <v>-101.33305691218582</v>
      </c>
      <c r="Z607" s="26">
        <f t="shared" si="391"/>
        <v>-89.999508560809645</v>
      </c>
      <c r="AA607" s="26">
        <f t="shared" si="392"/>
        <v>53.034118160575957</v>
      </c>
      <c r="AB607" s="26">
        <f t="shared" si="393"/>
        <v>-89.872233474611221</v>
      </c>
      <c r="AC607" s="26">
        <f t="shared" si="394"/>
        <v>23.431802083418841</v>
      </c>
      <c r="AD607" s="26">
        <f t="shared" si="395"/>
        <v>86.137562067053722</v>
      </c>
      <c r="AE607" s="26">
        <f t="shared" si="396"/>
        <v>6.1813891416727635</v>
      </c>
      <c r="AF607" s="26">
        <f t="shared" si="397"/>
        <v>-93.734179968367158</v>
      </c>
      <c r="AG607" s="26">
        <f t="shared" si="415"/>
        <v>63.934760580666506</v>
      </c>
      <c r="AH607" s="26">
        <f t="shared" si="398"/>
        <v>-170.58631868901466</v>
      </c>
      <c r="AI607" s="26">
        <f t="shared" si="399"/>
        <v>-89.999999830641627</v>
      </c>
      <c r="AJ607" s="26">
        <f t="shared" si="400"/>
        <v>102.58419728068327</v>
      </c>
      <c r="AK607" s="26">
        <f t="shared" si="401"/>
        <v>89.999574487063228</v>
      </c>
      <c r="AL607" s="27">
        <f t="shared" si="402"/>
        <v>-56.563606948456552</v>
      </c>
      <c r="AM607" s="26">
        <f t="shared" si="403"/>
        <v>-89.914897475227264</v>
      </c>
      <c r="AN607" s="26">
        <f t="shared" si="416"/>
        <v>-34.651249918039291</v>
      </c>
      <c r="AO607" s="26">
        <f t="shared" si="417"/>
        <v>-88.939318625230612</v>
      </c>
      <c r="AP607" s="26">
        <f t="shared" si="423"/>
        <v>-95.282217694160721</v>
      </c>
      <c r="AQ607" s="26">
        <f t="shared" si="424"/>
        <v>-178.85464144403628</v>
      </c>
      <c r="AR607" s="25">
        <f t="shared" si="418"/>
        <v>18.562359853877492</v>
      </c>
      <c r="AS607" s="25">
        <f t="shared" si="419"/>
        <v>-26.946600306339011</v>
      </c>
      <c r="AT607" s="56">
        <f t="shared" si="425"/>
        <v>-89.100828552487954</v>
      </c>
      <c r="AU607" s="57">
        <f t="shared" si="404"/>
        <v>-272.58882141240343</v>
      </c>
      <c r="AV607" s="26">
        <f t="shared" si="405"/>
        <v>4.9579594813769473E-2</v>
      </c>
      <c r="AW607" s="26">
        <f t="shared" si="406"/>
        <v>6.116017532100936</v>
      </c>
      <c r="AX607" s="27">
        <f t="shared" si="407"/>
        <v>-4.9579594813769001E-2</v>
      </c>
      <c r="AY607" s="26">
        <f t="shared" si="408"/>
        <v>-6.116017532100936</v>
      </c>
      <c r="AZ607" s="28">
        <f t="shared" si="409"/>
        <v>4.7184478546569153E-16</v>
      </c>
      <c r="BA607" s="29">
        <f t="shared" si="410"/>
        <v>0</v>
      </c>
      <c r="BB607" s="5">
        <f t="shared" si="426"/>
        <v>-170.87589636075495</v>
      </c>
      <c r="BC607" s="5">
        <f t="shared" si="427"/>
        <v>-490.00789875375381</v>
      </c>
      <c r="BD607" s="5">
        <f t="shared" si="411"/>
        <v>-310.00789875375381</v>
      </c>
      <c r="BE607" s="31"/>
      <c r="BF607" s="40">
        <f t="shared" si="412"/>
        <v>-171</v>
      </c>
      <c r="BG607" s="40">
        <f t="shared" si="413"/>
        <v>-490</v>
      </c>
      <c r="BH607" s="40">
        <f t="shared" si="414"/>
        <v>-310</v>
      </c>
      <c r="BL607" s="26">
        <f t="shared" si="420"/>
        <v>-28.61078138336541</v>
      </c>
      <c r="BM607" s="26">
        <f t="shared" si="421"/>
        <v>-87.873412379398303</v>
      </c>
      <c r="BO607" s="238" t="str">
        <f t="shared" si="428"/>
        <v>107151930.523783i</v>
      </c>
      <c r="BP607" s="238" t="str">
        <f t="shared" si="429"/>
        <v>-0.00139867160436496-0.00169397178069268i</v>
      </c>
      <c r="BQ607" s="238">
        <f t="shared" si="430"/>
        <v>-53.164286424901597</v>
      </c>
      <c r="BR607" s="238">
        <f t="shared" si="431"/>
        <v>-129.54566496195204</v>
      </c>
    </row>
    <row r="608" spans="22:70" x14ac:dyDescent="0.3">
      <c r="V608" s="24">
        <v>7.0400000000000897</v>
      </c>
      <c r="W608" s="32">
        <f t="shared" si="389"/>
        <v>109647819.61434153</v>
      </c>
      <c r="X608" s="25">
        <f t="shared" si="422"/>
        <v>31.048525809863797</v>
      </c>
      <c r="Y608" s="26">
        <f t="shared" si="390"/>
        <v>-101.53305691217143</v>
      </c>
      <c r="Z608" s="26">
        <f t="shared" si="391"/>
        <v>-89.999519747331362</v>
      </c>
      <c r="AA608" s="26">
        <f t="shared" si="392"/>
        <v>53.23411718859758</v>
      </c>
      <c r="AB608" s="26">
        <f t="shared" si="393"/>
        <v>-89.875141786483184</v>
      </c>
      <c r="AC608" s="26">
        <f t="shared" si="394"/>
        <v>23.630915065254868</v>
      </c>
      <c r="AD608" s="26">
        <f t="shared" si="395"/>
        <v>86.225224753654757</v>
      </c>
      <c r="AE608" s="26">
        <f t="shared" si="396"/>
        <v>6.3805011515448058</v>
      </c>
      <c r="AF608" s="26">
        <f t="shared" si="397"/>
        <v>-93.649436780159803</v>
      </c>
      <c r="AG608" s="26">
        <f t="shared" si="415"/>
        <v>63.934760580666506</v>
      </c>
      <c r="AH608" s="26">
        <f t="shared" si="398"/>
        <v>-170.78631868901465</v>
      </c>
      <c r="AI608" s="26">
        <f t="shared" si="399"/>
        <v>-89.999999834496677</v>
      </c>
      <c r="AJ608" s="26">
        <f t="shared" si="400"/>
        <v>102.7841972806725</v>
      </c>
      <c r="AK608" s="26">
        <f t="shared" si="401"/>
        <v>89.999584172920194</v>
      </c>
      <c r="AL608" s="27">
        <f t="shared" si="402"/>
        <v>-56.763606517227814</v>
      </c>
      <c r="AM608" s="26">
        <f t="shared" si="403"/>
        <v>-89.916834642442169</v>
      </c>
      <c r="AN608" s="26">
        <f t="shared" si="416"/>
        <v>-34.851182937794782</v>
      </c>
      <c r="AO608" s="26">
        <f t="shared" si="417"/>
        <v>-88.963457351989732</v>
      </c>
      <c r="AP608" s="26">
        <f t="shared" si="423"/>
        <v>-95.682150282698245</v>
      </c>
      <c r="AQ608" s="26">
        <f t="shared" si="424"/>
        <v>-178.88070765600838</v>
      </c>
      <c r="AR608" s="25">
        <f t="shared" si="418"/>
        <v>18.562359853877492</v>
      </c>
      <c r="AS608" s="25">
        <f t="shared" si="419"/>
        <v>-26.946600306339011</v>
      </c>
      <c r="AT608" s="56">
        <f t="shared" si="425"/>
        <v>-89.301649131153439</v>
      </c>
      <c r="AU608" s="57">
        <f t="shared" si="404"/>
        <v>-272.5301444361682</v>
      </c>
      <c r="AV608" s="26">
        <f t="shared" si="405"/>
        <v>5.1902300972271435E-2</v>
      </c>
      <c r="AW608" s="26">
        <f t="shared" si="406"/>
        <v>6.2573605177519633</v>
      </c>
      <c r="AX608" s="27">
        <f t="shared" si="407"/>
        <v>-5.1902300972271338E-2</v>
      </c>
      <c r="AY608" s="26">
        <f t="shared" si="408"/>
        <v>-6.2573605177519633</v>
      </c>
      <c r="AZ608" s="28">
        <f t="shared" si="409"/>
        <v>9.7144514654701197E-17</v>
      </c>
      <c r="BA608" s="29">
        <f t="shared" si="410"/>
        <v>0</v>
      </c>
      <c r="BB608" s="5">
        <f t="shared" si="426"/>
        <v>-171.55919840269311</v>
      </c>
      <c r="BC608" s="5">
        <f t="shared" si="427"/>
        <v>-490.65105201691381</v>
      </c>
      <c r="BD608" s="5">
        <f t="shared" si="411"/>
        <v>-310.65105201691381</v>
      </c>
      <c r="BE608" s="31"/>
      <c r="BF608" s="40">
        <f t="shared" si="412"/>
        <v>-172</v>
      </c>
      <c r="BG608" s="40">
        <f t="shared" si="413"/>
        <v>-491</v>
      </c>
      <c r="BH608" s="40">
        <f t="shared" si="414"/>
        <v>-311</v>
      </c>
      <c r="BL608" s="26">
        <f t="shared" si="420"/>
        <v>-28.810512227597648</v>
      </c>
      <c r="BM608" s="26">
        <f t="shared" si="421"/>
        <v>-87.921776483342427</v>
      </c>
      <c r="BO608" s="238" t="str">
        <f t="shared" si="428"/>
        <v>109647819.614342i</v>
      </c>
      <c r="BP608" s="238" t="str">
        <f t="shared" si="429"/>
        <v>-0.00137248665955455-0.00162416859757298i</v>
      </c>
      <c r="BQ608" s="238">
        <f t="shared" si="430"/>
        <v>-53.447037043942032</v>
      </c>
      <c r="BR608" s="238">
        <f t="shared" si="431"/>
        <v>-130.19913109740318</v>
      </c>
    </row>
    <row r="609" spans="22:70" x14ac:dyDescent="0.3">
      <c r="V609" s="24">
        <v>7.0500000000000904</v>
      </c>
      <c r="W609" s="30">
        <f t="shared" si="389"/>
        <v>112201845.43021989</v>
      </c>
      <c r="X609" s="25">
        <f t="shared" si="422"/>
        <v>31.048525809863797</v>
      </c>
      <c r="Y609" s="26">
        <f t="shared" si="390"/>
        <v>-101.73305691215772</v>
      </c>
      <c r="Z609" s="26">
        <f t="shared" si="391"/>
        <v>-89.999530679216733</v>
      </c>
      <c r="AA609" s="26">
        <f t="shared" si="392"/>
        <v>53.434116260365229</v>
      </c>
      <c r="AB609" s="26">
        <f t="shared" si="393"/>
        <v>-89.877983897716348</v>
      </c>
      <c r="AC609" s="26">
        <f t="shared" si="394"/>
        <v>23.830067800330763</v>
      </c>
      <c r="AD609" s="26">
        <f t="shared" si="395"/>
        <v>86.31090909900297</v>
      </c>
      <c r="AE609" s="26">
        <f t="shared" si="396"/>
        <v>6.5796529584020611</v>
      </c>
      <c r="AF609" s="26">
        <f t="shared" si="397"/>
        <v>-93.566605477930125</v>
      </c>
      <c r="AG609" s="26">
        <f t="shared" si="415"/>
        <v>63.934760580666506</v>
      </c>
      <c r="AH609" s="26">
        <f t="shared" si="398"/>
        <v>-170.98631868901464</v>
      </c>
      <c r="AI609" s="26">
        <f t="shared" si="399"/>
        <v>-89.999999838264003</v>
      </c>
      <c r="AJ609" s="26">
        <f t="shared" si="400"/>
        <v>102.9841972806622</v>
      </c>
      <c r="AK609" s="26">
        <f t="shared" si="401"/>
        <v>89.999593638300126</v>
      </c>
      <c r="AL609" s="27">
        <f t="shared" si="402"/>
        <v>-56.963606105407521</v>
      </c>
      <c r="AM609" s="26">
        <f t="shared" si="403"/>
        <v>-89.918727714531485</v>
      </c>
      <c r="AN609" s="26">
        <f t="shared" si="416"/>
        <v>-35.051118971193517</v>
      </c>
      <c r="AO609" s="26">
        <f t="shared" si="417"/>
        <v>-88.987046969843817</v>
      </c>
      <c r="AP609" s="26">
        <f t="shared" si="423"/>
        <v>-96.08208590428697</v>
      </c>
      <c r="AQ609" s="26">
        <f t="shared" si="424"/>
        <v>-178.90618088433916</v>
      </c>
      <c r="AR609" s="25">
        <f t="shared" si="418"/>
        <v>18.562359853877492</v>
      </c>
      <c r="AS609" s="25">
        <f t="shared" si="419"/>
        <v>-26.946600306339011</v>
      </c>
      <c r="AT609" s="56">
        <f t="shared" si="425"/>
        <v>-89.502432945884905</v>
      </c>
      <c r="AU609" s="57">
        <f t="shared" si="404"/>
        <v>-272.47278636226929</v>
      </c>
      <c r="AV609" s="26">
        <f t="shared" si="405"/>
        <v>5.4333142200480619E-2</v>
      </c>
      <c r="AW609" s="26">
        <f t="shared" si="406"/>
        <v>6.4019166779785701</v>
      </c>
      <c r="AX609" s="27">
        <f t="shared" si="407"/>
        <v>-5.4333142200480501E-2</v>
      </c>
      <c r="AY609" s="26">
        <f t="shared" si="408"/>
        <v>-6.4019166779785701</v>
      </c>
      <c r="AZ609" s="28">
        <f t="shared" si="409"/>
        <v>1.1796119636642288E-16</v>
      </c>
      <c r="BA609" s="29">
        <f t="shared" si="410"/>
        <v>0</v>
      </c>
      <c r="BB609" s="5">
        <f t="shared" si="426"/>
        <v>-172.24471835042985</v>
      </c>
      <c r="BC609" s="5">
        <f t="shared" si="427"/>
        <v>-491.29675862912075</v>
      </c>
      <c r="BD609" s="5">
        <f t="shared" si="411"/>
        <v>-311.29675862912075</v>
      </c>
      <c r="BE609" s="41"/>
      <c r="BF609" s="40">
        <f t="shared" si="412"/>
        <v>-172</v>
      </c>
      <c r="BG609" s="40">
        <f t="shared" si="413"/>
        <v>-491</v>
      </c>
      <c r="BH609" s="40">
        <f t="shared" si="414"/>
        <v>-311</v>
      </c>
      <c r="BL609" s="26">
        <f t="shared" si="420"/>
        <v>-29.010255170262234</v>
      </c>
      <c r="BM609" s="26">
        <f t="shared" si="421"/>
        <v>-87.969042549033574</v>
      </c>
      <c r="BO609" s="238" t="str">
        <f t="shared" si="428"/>
        <v>112201845.43022i</v>
      </c>
      <c r="BP609" s="238" t="str">
        <f t="shared" si="429"/>
        <v>-0.00134608722831308-0.00155643787424678i</v>
      </c>
      <c r="BQ609" s="238">
        <f t="shared" si="430"/>
        <v>-53.732030234282718</v>
      </c>
      <c r="BR609" s="238">
        <f t="shared" si="431"/>
        <v>-130.85492971781784</v>
      </c>
    </row>
    <row r="610" spans="22:70" x14ac:dyDescent="0.3">
      <c r="V610" s="24">
        <v>7.0600000000000902</v>
      </c>
      <c r="W610" s="32">
        <f t="shared" si="389"/>
        <v>114815362.14971235</v>
      </c>
      <c r="X610" s="25">
        <f t="shared" si="422"/>
        <v>31.048525809863797</v>
      </c>
      <c r="Y610" s="26">
        <f t="shared" si="390"/>
        <v>-101.93305691214459</v>
      </c>
      <c r="Z610" s="26">
        <f t="shared" si="391"/>
        <v>-89.999541362262022</v>
      </c>
      <c r="AA610" s="26">
        <f t="shared" si="392"/>
        <v>53.634115373910028</v>
      </c>
      <c r="AB610" s="26">
        <f t="shared" si="393"/>
        <v>-89.880761315179711</v>
      </c>
      <c r="AC610" s="26">
        <f t="shared" si="394"/>
        <v>24.029258514279451</v>
      </c>
      <c r="AD610" s="26">
        <f t="shared" si="395"/>
        <v>86.394659000184134</v>
      </c>
      <c r="AE610" s="26">
        <f t="shared" si="396"/>
        <v>6.7788427859086902</v>
      </c>
      <c r="AF610" s="26">
        <f t="shared" si="397"/>
        <v>-93.485643677257599</v>
      </c>
      <c r="AG610" s="26">
        <f t="shared" si="415"/>
        <v>63.934760580666506</v>
      </c>
      <c r="AH610" s="26">
        <f t="shared" si="398"/>
        <v>-171.18631868901468</v>
      </c>
      <c r="AI610" s="26">
        <f t="shared" si="399"/>
        <v>-89.999999841945566</v>
      </c>
      <c r="AJ610" s="26">
        <f t="shared" si="400"/>
        <v>103.18419728065237</v>
      </c>
      <c r="AK610" s="26">
        <f t="shared" si="401"/>
        <v>89.999602888221716</v>
      </c>
      <c r="AL610" s="27">
        <f t="shared" si="402"/>
        <v>-57.163605712122163</v>
      </c>
      <c r="AM610" s="26">
        <f t="shared" si="403"/>
        <v>-89.920577695210611</v>
      </c>
      <c r="AN610" s="26">
        <f t="shared" si="416"/>
        <v>-35.251057882684044</v>
      </c>
      <c r="AO610" s="26">
        <f t="shared" si="417"/>
        <v>-89.010099954312636</v>
      </c>
      <c r="AP610" s="26">
        <f t="shared" si="423"/>
        <v>-96.482024422502008</v>
      </c>
      <c r="AQ610" s="26">
        <f t="shared" si="424"/>
        <v>-178.93107460324711</v>
      </c>
      <c r="AR610" s="25">
        <f t="shared" si="418"/>
        <v>18.562359853877492</v>
      </c>
      <c r="AS610" s="25">
        <f t="shared" si="419"/>
        <v>-26.946600306339011</v>
      </c>
      <c r="AT610" s="56">
        <f t="shared" si="425"/>
        <v>-89.703181636593314</v>
      </c>
      <c r="AU610" s="57">
        <f t="shared" si="404"/>
        <v>-272.41671828050471</v>
      </c>
      <c r="AV610" s="26">
        <f t="shared" si="405"/>
        <v>5.6877087997347094E-2</v>
      </c>
      <c r="AW610" s="26">
        <f t="shared" si="406"/>
        <v>6.5497552930754752</v>
      </c>
      <c r="AX610" s="27">
        <f t="shared" si="407"/>
        <v>-5.687708799734742E-2</v>
      </c>
      <c r="AY610" s="26">
        <f t="shared" si="408"/>
        <v>-6.5497552930754752</v>
      </c>
      <c r="AZ610" s="28">
        <f t="shared" si="409"/>
        <v>-3.2612801348363973E-16</v>
      </c>
      <c r="BA610" s="29">
        <f t="shared" si="410"/>
        <v>0</v>
      </c>
      <c r="BB610" s="5">
        <f t="shared" si="426"/>
        <v>-172.93247284321802</v>
      </c>
      <c r="BC610" s="5">
        <f t="shared" si="427"/>
        <v>-491.94468631052803</v>
      </c>
      <c r="BD610" s="5">
        <f t="shared" si="411"/>
        <v>-311.94468631052803</v>
      </c>
      <c r="BE610" s="31"/>
      <c r="BF610" s="40">
        <f t="shared" si="412"/>
        <v>-173</v>
      </c>
      <c r="BG610" s="40">
        <f t="shared" si="413"/>
        <v>-492</v>
      </c>
      <c r="BH610" s="40">
        <f t="shared" si="414"/>
        <v>-312</v>
      </c>
      <c r="BL610" s="26">
        <f t="shared" si="420"/>
        <v>-29.210009668208563</v>
      </c>
      <c r="BM610" s="26">
        <f t="shared" si="421"/>
        <v>-88.015235380086892</v>
      </c>
      <c r="BO610" s="238" t="str">
        <f t="shared" si="428"/>
        <v>114815362.149712i</v>
      </c>
      <c r="BP610" s="238" t="str">
        <f t="shared" si="429"/>
        <v>-0.00131950049405899-0.00149075632254783i</v>
      </c>
      <c r="BQ610" s="238">
        <f t="shared" si="430"/>
        <v>-54.019281538416152</v>
      </c>
      <c r="BR610" s="238">
        <f t="shared" si="431"/>
        <v>-131.51273264993642</v>
      </c>
    </row>
    <row r="611" spans="22:70" x14ac:dyDescent="0.3">
      <c r="V611" s="24">
        <v>7.07000000000009</v>
      </c>
      <c r="W611" s="32">
        <f t="shared" si="389"/>
        <v>117489755.49397758</v>
      </c>
      <c r="X611" s="25">
        <f t="shared" si="422"/>
        <v>31.048525809863797</v>
      </c>
      <c r="Y611" s="26">
        <f t="shared" si="390"/>
        <v>-102.13305691213208</v>
      </c>
      <c r="Z611" s="26">
        <f t="shared" si="391"/>
        <v>-89.999551802131521</v>
      </c>
      <c r="AA611" s="26">
        <f t="shared" si="392"/>
        <v>53.834114527351716</v>
      </c>
      <c r="AB611" s="26">
        <f t="shared" si="393"/>
        <v>-89.883475511444516</v>
      </c>
      <c r="AC611" s="26">
        <f t="shared" si="394"/>
        <v>24.228485511296988</v>
      </c>
      <c r="AD611" s="26">
        <f t="shared" si="395"/>
        <v>86.476517430176585</v>
      </c>
      <c r="AE611" s="26">
        <f t="shared" si="396"/>
        <v>6.9780689363804314</v>
      </c>
      <c r="AF611" s="26">
        <f t="shared" si="397"/>
        <v>-93.406509883399451</v>
      </c>
      <c r="AG611" s="26">
        <f t="shared" si="415"/>
        <v>63.934760580666506</v>
      </c>
      <c r="AH611" s="26">
        <f t="shared" si="398"/>
        <v>-171.38631868901467</v>
      </c>
      <c r="AI611" s="26">
        <f t="shared" si="399"/>
        <v>-89.999999845543314</v>
      </c>
      <c r="AJ611" s="26">
        <f t="shared" si="400"/>
        <v>103.38419728064298</v>
      </c>
      <c r="AK611" s="26">
        <f t="shared" si="401"/>
        <v>89.99961192758937</v>
      </c>
      <c r="AL611" s="27">
        <f t="shared" si="402"/>
        <v>-57.363605336537525</v>
      </c>
      <c r="AM611" s="26">
        <f t="shared" si="403"/>
        <v>-89.922385565348307</v>
      </c>
      <c r="AN611" s="26">
        <f t="shared" si="416"/>
        <v>-35.450999542808255</v>
      </c>
      <c r="AO611" s="26">
        <f t="shared" si="417"/>
        <v>-89.032628498520978</v>
      </c>
      <c r="AP611" s="26">
        <f t="shared" si="423"/>
        <v>-96.881965707050966</v>
      </c>
      <c r="AQ611" s="26">
        <f t="shared" si="424"/>
        <v>-178.95540198182323</v>
      </c>
      <c r="AR611" s="25">
        <f t="shared" si="418"/>
        <v>18.562359853877492</v>
      </c>
      <c r="AS611" s="25">
        <f t="shared" si="419"/>
        <v>-26.946600306339011</v>
      </c>
      <c r="AT611" s="56">
        <f t="shared" si="425"/>
        <v>-89.903896770670542</v>
      </c>
      <c r="AU611" s="57">
        <f t="shared" si="404"/>
        <v>-272.36191186522268</v>
      </c>
      <c r="AV611" s="26">
        <f t="shared" si="405"/>
        <v>5.9539330077282876E-2</v>
      </c>
      <c r="AW611" s="26">
        <f t="shared" si="406"/>
        <v>6.7009468705367432</v>
      </c>
      <c r="AX611" s="27">
        <f t="shared" si="407"/>
        <v>-5.9539330077283341E-2</v>
      </c>
      <c r="AY611" s="26">
        <f t="shared" si="408"/>
        <v>-6.7009468705367432</v>
      </c>
      <c r="AZ611" s="28">
        <f t="shared" si="409"/>
        <v>-4.649058915617843E-16</v>
      </c>
      <c r="BA611" s="29">
        <f t="shared" si="410"/>
        <v>0</v>
      </c>
      <c r="BB611" s="5">
        <f t="shared" si="426"/>
        <v>-173.62247621750154</v>
      </c>
      <c r="BC611" s="5">
        <f t="shared" si="427"/>
        <v>-492.59449736943031</v>
      </c>
      <c r="BD611" s="5">
        <f t="shared" si="411"/>
        <v>-312.59449736943031</v>
      </c>
      <c r="BE611" s="31"/>
      <c r="BF611" s="40">
        <f t="shared" si="412"/>
        <v>-174</v>
      </c>
      <c r="BG611" s="40">
        <f t="shared" si="413"/>
        <v>-493</v>
      </c>
      <c r="BH611" s="40">
        <f t="shared" si="414"/>
        <v>-313</v>
      </c>
      <c r="BL611" s="26">
        <f t="shared" si="420"/>
        <v>-29.409775202611637</v>
      </c>
      <c r="BM611" s="26">
        <f t="shared" si="421"/>
        <v>-88.06037922821811</v>
      </c>
      <c r="BO611" s="238" t="str">
        <f t="shared" si="428"/>
        <v>117489755.493978i</v>
      </c>
      <c r="BP611" s="238" t="str">
        <f t="shared" si="429"/>
        <v>-0.00129275431226728-0.00142709994485273i</v>
      </c>
      <c r="BQ611" s="238">
        <f t="shared" si="430"/>
        <v>-54.308804244219353</v>
      </c>
      <c r="BR611" s="238">
        <f t="shared" si="431"/>
        <v>-132.17220627598951</v>
      </c>
    </row>
    <row r="612" spans="22:70" x14ac:dyDescent="0.3">
      <c r="V612" s="24">
        <v>7.0800000000000898</v>
      </c>
      <c r="W612" s="30">
        <f t="shared" si="389"/>
        <v>120226443.46176647</v>
      </c>
      <c r="X612" s="25">
        <f t="shared" si="422"/>
        <v>31.048525809863797</v>
      </c>
      <c r="Y612" s="26">
        <f t="shared" si="390"/>
        <v>-102.3330569121201</v>
      </c>
      <c r="Z612" s="26">
        <f t="shared" si="391"/>
        <v>-89.99956200436057</v>
      </c>
      <c r="AA612" s="26">
        <f t="shared" si="392"/>
        <v>54.034113718894652</v>
      </c>
      <c r="AB612" s="26">
        <f t="shared" si="393"/>
        <v>-89.886127925564836</v>
      </c>
      <c r="AC612" s="26">
        <f t="shared" si="394"/>
        <v>24.427747170719694</v>
      </c>
      <c r="AD612" s="26">
        <f t="shared" si="395"/>
        <v>86.556526453946063</v>
      </c>
      <c r="AE612" s="26">
        <f t="shared" si="396"/>
        <v>7.177329787358051</v>
      </c>
      <c r="AF612" s="26">
        <f t="shared" si="397"/>
        <v>-93.329163475979342</v>
      </c>
      <c r="AG612" s="26">
        <f t="shared" si="415"/>
        <v>63.934760580666506</v>
      </c>
      <c r="AH612" s="26">
        <f t="shared" si="398"/>
        <v>-171.58631868901466</v>
      </c>
      <c r="AI612" s="26">
        <f t="shared" si="399"/>
        <v>-89.999999849059179</v>
      </c>
      <c r="AJ612" s="26">
        <f t="shared" si="400"/>
        <v>103.58419728063402</v>
      </c>
      <c r="AK612" s="26">
        <f t="shared" si="401"/>
        <v>89.999620761195914</v>
      </c>
      <c r="AL612" s="27">
        <f t="shared" si="402"/>
        <v>-57.56360497785694</v>
      </c>
      <c r="AM612" s="26">
        <f t="shared" si="403"/>
        <v>-89.924152283486862</v>
      </c>
      <c r="AN612" s="26">
        <f t="shared" si="416"/>
        <v>-35.650943827927819</v>
      </c>
      <c r="AO612" s="26">
        <f t="shared" si="417"/>
        <v>-89.054644519521133</v>
      </c>
      <c r="AP612" s="26">
        <f t="shared" si="423"/>
        <v>-97.281909633498898</v>
      </c>
      <c r="AQ612" s="26">
        <f t="shared" si="424"/>
        <v>-178.97917589087126</v>
      </c>
      <c r="AR612" s="25">
        <f t="shared" si="418"/>
        <v>18.562359853877492</v>
      </c>
      <c r="AS612" s="25">
        <f t="shared" si="419"/>
        <v>-26.946600306339011</v>
      </c>
      <c r="AT612" s="56">
        <f t="shared" si="425"/>
        <v>-90.104579846140851</v>
      </c>
      <c r="AU612" s="57">
        <f t="shared" si="404"/>
        <v>-272.30833936685059</v>
      </c>
      <c r="AV612" s="26">
        <f t="shared" si="405"/>
        <v>6.2325291720836049E-2</v>
      </c>
      <c r="AW612" s="26">
        <f t="shared" si="406"/>
        <v>6.8555631473547551</v>
      </c>
      <c r="AX612" s="27">
        <f t="shared" si="407"/>
        <v>-6.2325291720835986E-2</v>
      </c>
      <c r="AY612" s="26">
        <f t="shared" si="408"/>
        <v>-6.8555631473547551</v>
      </c>
      <c r="AZ612" s="28">
        <f t="shared" si="409"/>
        <v>6.2450045135165055E-17</v>
      </c>
      <c r="BA612" s="29">
        <f t="shared" si="410"/>
        <v>0</v>
      </c>
      <c r="BB612" s="5">
        <f t="shared" si="426"/>
        <v>-174.31474045404724</v>
      </c>
      <c r="BC612" s="5">
        <f t="shared" si="427"/>
        <v>-493.24584954253135</v>
      </c>
      <c r="BD612" s="5">
        <f t="shared" si="411"/>
        <v>-313.24584954253135</v>
      </c>
      <c r="BE612" s="41"/>
      <c r="BF612" s="40">
        <f t="shared" si="412"/>
        <v>-174</v>
      </c>
      <c r="BG612" s="40">
        <f t="shared" si="413"/>
        <v>-493</v>
      </c>
      <c r="BH612" s="40">
        <f t="shared" si="414"/>
        <v>-313</v>
      </c>
      <c r="BL612" s="26">
        <f t="shared" si="420"/>
        <v>-29.609551277887771</v>
      </c>
      <c r="BM612" s="26">
        <f t="shared" si="421"/>
        <v>-88.104497804962477</v>
      </c>
      <c r="BO612" s="238" t="str">
        <f t="shared" si="428"/>
        <v>120226443.461766i</v>
      </c>
      <c r="BP612" s="238" t="str">
        <f t="shared" si="429"/>
        <v>-0.00126587710558515-0.00136544396023457i</v>
      </c>
      <c r="BQ612" s="238">
        <f t="shared" si="430"/>
        <v>-54.600609330018614</v>
      </c>
      <c r="BR612" s="238">
        <f t="shared" si="431"/>
        <v>-132.83301237071831</v>
      </c>
    </row>
    <row r="613" spans="22:70" x14ac:dyDescent="0.3">
      <c r="V613" s="24">
        <v>7.0900000000000896</v>
      </c>
      <c r="W613" s="32">
        <f t="shared" si="389"/>
        <v>123026877.08126393</v>
      </c>
      <c r="X613" s="25">
        <f t="shared" si="422"/>
        <v>31.048525809863797</v>
      </c>
      <c r="Y613" s="26">
        <f t="shared" si="390"/>
        <v>-102.53305691210869</v>
      </c>
      <c r="Z613" s="26">
        <f t="shared" si="391"/>
        <v>-89.999571974358531</v>
      </c>
      <c r="AA613" s="26">
        <f t="shared" si="392"/>
        <v>54.23411294682402</v>
      </c>
      <c r="AB613" s="26">
        <f t="shared" si="393"/>
        <v>-89.888719963840188</v>
      </c>
      <c r="AC613" s="26">
        <f t="shared" si="394"/>
        <v>24.627041943745589</v>
      </c>
      <c r="AD613" s="26">
        <f t="shared" si="395"/>
        <v>86.634727244495906</v>
      </c>
      <c r="AE613" s="26">
        <f t="shared" si="396"/>
        <v>7.3766237883247214</v>
      </c>
      <c r="AF613" s="26">
        <f t="shared" si="397"/>
        <v>-93.253564693702828</v>
      </c>
      <c r="AG613" s="26">
        <f t="shared" si="415"/>
        <v>63.934760580666506</v>
      </c>
      <c r="AH613" s="26">
        <f t="shared" si="398"/>
        <v>-171.78631868901465</v>
      </c>
      <c r="AI613" s="26">
        <f t="shared" si="399"/>
        <v>-89.999999852495023</v>
      </c>
      <c r="AJ613" s="26">
        <f t="shared" si="400"/>
        <v>103.78419728062545</v>
      </c>
      <c r="AK613" s="26">
        <f t="shared" si="401"/>
        <v>89.999629393725016</v>
      </c>
      <c r="AL613" s="27">
        <f t="shared" si="402"/>
        <v>-57.763604635319638</v>
      </c>
      <c r="AM613" s="26">
        <f t="shared" si="403"/>
        <v>-89.925878786350154</v>
      </c>
      <c r="AN613" s="26">
        <f t="shared" si="416"/>
        <v>-35.85089061996284</v>
      </c>
      <c r="AO613" s="26">
        <f t="shared" si="417"/>
        <v>-89.076159664478652</v>
      </c>
      <c r="AP613" s="26">
        <f t="shared" si="423"/>
        <v>-97.681856083005172</v>
      </c>
      <c r="AQ613" s="26">
        <f t="shared" si="424"/>
        <v>-179.00240890959881</v>
      </c>
      <c r="AR613" s="25">
        <f t="shared" si="418"/>
        <v>18.562359853877492</v>
      </c>
      <c r="AS613" s="25">
        <f t="shared" si="419"/>
        <v>-26.946600306339011</v>
      </c>
      <c r="AT613" s="56">
        <f t="shared" si="425"/>
        <v>-90.305232294680451</v>
      </c>
      <c r="AU613" s="57">
        <f t="shared" si="404"/>
        <v>-272.25597360330164</v>
      </c>
      <c r="AV613" s="26">
        <f t="shared" si="405"/>
        <v>6.5240637462823131E-2</v>
      </c>
      <c r="AW613" s="26">
        <f t="shared" si="406"/>
        <v>7.0136770906532364</v>
      </c>
      <c r="AX613" s="27">
        <f t="shared" si="407"/>
        <v>-6.5240637462822743E-2</v>
      </c>
      <c r="AY613" s="26">
        <f t="shared" si="408"/>
        <v>-7.0136770906532364</v>
      </c>
      <c r="AZ613" s="28">
        <f t="shared" si="409"/>
        <v>3.8857805861880479E-16</v>
      </c>
      <c r="BA613" s="29">
        <f t="shared" si="410"/>
        <v>0</v>
      </c>
      <c r="BB613" s="5">
        <f t="shared" si="426"/>
        <v>-175.00927513417233</v>
      </c>
      <c r="BC613" s="5">
        <f t="shared" si="427"/>
        <v>-493.89839686363473</v>
      </c>
      <c r="BD613" s="5">
        <f t="shared" si="411"/>
        <v>-313.89839686363473</v>
      </c>
      <c r="BE613" s="31"/>
      <c r="BF613" s="40">
        <f t="shared" si="412"/>
        <v>-175</v>
      </c>
      <c r="BG613" s="40">
        <f t="shared" si="413"/>
        <v>-494</v>
      </c>
      <c r="BH613" s="40">
        <f t="shared" si="414"/>
        <v>-314</v>
      </c>
      <c r="BL613" s="26">
        <f t="shared" si="420"/>
        <v>-29.809337420658196</v>
      </c>
      <c r="BM613" s="26">
        <f t="shared" si="421"/>
        <v>-88.14761429318267</v>
      </c>
      <c r="BO613" s="238" t="str">
        <f t="shared" si="428"/>
        <v>123026877.081264i</v>
      </c>
      <c r="BP613" s="238" t="str">
        <f t="shared" si="429"/>
        <v>-0.00123889775363905-0.00130576274019108i</v>
      </c>
      <c r="BQ613" s="238">
        <f t="shared" si="430"/>
        <v>-54.894705418833681</v>
      </c>
      <c r="BR613" s="238">
        <f t="shared" si="431"/>
        <v>-133.49480896715042</v>
      </c>
    </row>
    <row r="614" spans="22:70" x14ac:dyDescent="0.3">
      <c r="V614" s="24">
        <v>7.1000000000000902</v>
      </c>
      <c r="W614" s="32">
        <f t="shared" si="389"/>
        <v>125892541.17944308</v>
      </c>
      <c r="X614" s="25">
        <f t="shared" si="422"/>
        <v>31.048525809863797</v>
      </c>
      <c r="Y614" s="26">
        <f t="shared" si="390"/>
        <v>-102.73305691209778</v>
      </c>
      <c r="Z614" s="26">
        <f t="shared" si="391"/>
        <v>-89.99958171741163</v>
      </c>
      <c r="AA614" s="26">
        <f t="shared" si="392"/>
        <v>54.434112209502146</v>
      </c>
      <c r="AB614" s="26">
        <f t="shared" si="393"/>
        <v>-89.891253000561164</v>
      </c>
      <c r="AC614" s="26">
        <f t="shared" si="394"/>
        <v>24.826368350294313</v>
      </c>
      <c r="AD614" s="26">
        <f t="shared" si="395"/>
        <v>86.711160098853313</v>
      </c>
      <c r="AE614" s="26">
        <f t="shared" si="396"/>
        <v>7.5759494575624693</v>
      </c>
      <c r="AF614" s="26">
        <f t="shared" si="397"/>
        <v>-93.179674619119467</v>
      </c>
      <c r="AG614" s="26">
        <f t="shared" si="415"/>
        <v>63.934760580666506</v>
      </c>
      <c r="AH614" s="26">
        <f t="shared" si="398"/>
        <v>-171.98631868901464</v>
      </c>
      <c r="AI614" s="26">
        <f t="shared" si="399"/>
        <v>-89.99999985585265</v>
      </c>
      <c r="AJ614" s="26">
        <f t="shared" si="400"/>
        <v>103.98419728061727</v>
      </c>
      <c r="AK614" s="26">
        <f t="shared" si="401"/>
        <v>89.999637829753766</v>
      </c>
      <c r="AL614" s="27">
        <f t="shared" si="402"/>
        <v>-57.96360430819901</v>
      </c>
      <c r="AM614" s="26">
        <f t="shared" si="403"/>
        <v>-89.927565989340323</v>
      </c>
      <c r="AN614" s="26">
        <f t="shared" si="416"/>
        <v>-36.050839806142221</v>
      </c>
      <c r="AO614" s="26">
        <f t="shared" si="417"/>
        <v>-89.097185316723852</v>
      </c>
      <c r="AP614" s="26">
        <f t="shared" si="423"/>
        <v>-98.081804942072097</v>
      </c>
      <c r="AQ614" s="26">
        <f t="shared" si="424"/>
        <v>-179.02511333216307</v>
      </c>
      <c r="AR614" s="25">
        <f t="shared" si="418"/>
        <v>18.562359853877492</v>
      </c>
      <c r="AS614" s="25">
        <f t="shared" si="419"/>
        <v>-26.946600306339011</v>
      </c>
      <c r="AT614" s="56">
        <f t="shared" si="425"/>
        <v>-90.505855484509624</v>
      </c>
      <c r="AU614" s="57">
        <f t="shared" si="404"/>
        <v>-272.20478795128253</v>
      </c>
      <c r="AV614" s="26">
        <f t="shared" si="405"/>
        <v>6.8291283124558691E-2</v>
      </c>
      <c r="AW614" s="26">
        <f t="shared" si="406"/>
        <v>7.175362896511186</v>
      </c>
      <c r="AX614" s="27">
        <f t="shared" si="407"/>
        <v>-6.8291283124558413E-2</v>
      </c>
      <c r="AY614" s="26">
        <f t="shared" si="408"/>
        <v>-7.175362896511186</v>
      </c>
      <c r="AZ614" s="28">
        <f t="shared" si="409"/>
        <v>2.7755575615628914E-16</v>
      </c>
      <c r="BA614" s="29">
        <f t="shared" si="410"/>
        <v>0</v>
      </c>
      <c r="BB614" s="5">
        <f t="shared" si="426"/>
        <v>-175.70608740546882</v>
      </c>
      <c r="BC614" s="5">
        <f t="shared" si="427"/>
        <v>-494.5517905555165</v>
      </c>
      <c r="BD614" s="5">
        <f t="shared" si="411"/>
        <v>-314.5517905555165</v>
      </c>
      <c r="BE614" s="31"/>
      <c r="BF614" s="40">
        <f t="shared" si="412"/>
        <v>-176</v>
      </c>
      <c r="BG614" s="40">
        <f t="shared" si="413"/>
        <v>-495</v>
      </c>
      <c r="BH614" s="40">
        <f t="shared" si="414"/>
        <v>-315</v>
      </c>
      <c r="BL614" s="26">
        <f t="shared" si="420"/>
        <v>-30.009133178758447</v>
      </c>
      <c r="BM614" s="26">
        <f t="shared" si="421"/>
        <v>-88.189751358367118</v>
      </c>
      <c r="BO614" s="238" t="str">
        <f t="shared" si="428"/>
        <v>125892541.179443i</v>
      </c>
      <c r="BP614" s="238" t="str">
        <f t="shared" si="429"/>
        <v>-0.00121184547847023-0.00124802975449133i</v>
      </c>
      <c r="BQ614" s="238">
        <f t="shared" si="430"/>
        <v>-55.191098742200751</v>
      </c>
      <c r="BR614" s="238">
        <f t="shared" si="431"/>
        <v>-134.15725124586683</v>
      </c>
    </row>
    <row r="615" spans="22:70" x14ac:dyDescent="0.3">
      <c r="V615" s="24">
        <v>7.11000000000009</v>
      </c>
      <c r="W615" s="30">
        <f t="shared" si="389"/>
        <v>128824955.16934036</v>
      </c>
      <c r="X615" s="25">
        <f t="shared" si="422"/>
        <v>31.048525809863797</v>
      </c>
      <c r="Y615" s="26">
        <f t="shared" si="390"/>
        <v>-102.93305691208735</v>
      </c>
      <c r="Z615" s="26">
        <f t="shared" si="391"/>
        <v>-89.999591238685767</v>
      </c>
      <c r="AA615" s="26">
        <f t="shared" si="392"/>
        <v>54.634111505365119</v>
      </c>
      <c r="AB615" s="26">
        <f t="shared" si="393"/>
        <v>-89.893728378737705</v>
      </c>
      <c r="AC615" s="26">
        <f t="shared" si="394"/>
        <v>25.025724976000312</v>
      </c>
      <c r="AD615" s="26">
        <f t="shared" si="395"/>
        <v>86.785864453973446</v>
      </c>
      <c r="AE615" s="26">
        <f t="shared" si="396"/>
        <v>7.7753053791418836</v>
      </c>
      <c r="AF615" s="26">
        <f t="shared" si="397"/>
        <v>-93.107455163450012</v>
      </c>
      <c r="AG615" s="26">
        <f t="shared" si="415"/>
        <v>63.934760580666506</v>
      </c>
      <c r="AH615" s="26">
        <f t="shared" si="398"/>
        <v>-172.18631868901466</v>
      </c>
      <c r="AI615" s="26">
        <f t="shared" si="399"/>
        <v>-89.999999859133837</v>
      </c>
      <c r="AJ615" s="26">
        <f t="shared" si="400"/>
        <v>104.18419728060945</v>
      </c>
      <c r="AK615" s="26">
        <f t="shared" si="401"/>
        <v>89.999646073755059</v>
      </c>
      <c r="AL615" s="27">
        <f t="shared" si="402"/>
        <v>-58.163603995801211</v>
      </c>
      <c r="AM615" s="26">
        <f t="shared" si="403"/>
        <v>-89.929214787023</v>
      </c>
      <c r="AN615" s="26">
        <f t="shared" si="416"/>
        <v>-36.250791278765256</v>
      </c>
      <c r="AO615" s="26">
        <f t="shared" si="417"/>
        <v>-89.117732601671534</v>
      </c>
      <c r="AP615" s="26">
        <f t="shared" si="423"/>
        <v>-98.481756102305155</v>
      </c>
      <c r="AQ615" s="26">
        <f t="shared" si="424"/>
        <v>-179.04730117407331</v>
      </c>
      <c r="AR615" s="25">
        <f t="shared" si="418"/>
        <v>18.562359853877492</v>
      </c>
      <c r="AS615" s="25">
        <f t="shared" si="419"/>
        <v>-26.946600306339011</v>
      </c>
      <c r="AT615" s="56">
        <f t="shared" si="425"/>
        <v>-90.706450723163272</v>
      </c>
      <c r="AU615" s="57">
        <f t="shared" si="404"/>
        <v>-272.15475633752334</v>
      </c>
      <c r="AV615" s="26">
        <f t="shared" si="405"/>
        <v>7.1483406196398758E-2</v>
      </c>
      <c r="AW615" s="26">
        <f t="shared" si="406"/>
        <v>7.3406959868259909</v>
      </c>
      <c r="AX615" s="27">
        <f t="shared" si="407"/>
        <v>-7.1483406196398938E-2</v>
      </c>
      <c r="AY615" s="26">
        <f t="shared" si="408"/>
        <v>-7.3406959868259909</v>
      </c>
      <c r="AZ615" s="28">
        <f t="shared" si="409"/>
        <v>-1.8041124150158794E-16</v>
      </c>
      <c r="BA615" s="29">
        <f t="shared" si="410"/>
        <v>0</v>
      </c>
      <c r="BB615" s="5">
        <f t="shared" si="426"/>
        <v>-176.40518195735314</v>
      </c>
      <c r="BC615" s="5">
        <f t="shared" si="427"/>
        <v>-495.20567993949101</v>
      </c>
      <c r="BD615" s="5">
        <f t="shared" si="411"/>
        <v>-315.20567993949101</v>
      </c>
      <c r="BE615" s="41"/>
      <c r="BF615" s="40">
        <f t="shared" si="412"/>
        <v>-176</v>
      </c>
      <c r="BG615" s="40">
        <f t="shared" si="413"/>
        <v>-495</v>
      </c>
      <c r="BH615" s="40">
        <f t="shared" si="414"/>
        <v>-315</v>
      </c>
      <c r="BL615" s="26">
        <f t="shared" si="420"/>
        <v>-30.20893812029157</v>
      </c>
      <c r="BM615" s="26">
        <f t="shared" si="421"/>
        <v>-88.230931159719944</v>
      </c>
      <c r="BO615" s="238" t="str">
        <f t="shared" si="428"/>
        <v>128824955.16934i</v>
      </c>
      <c r="BP615" s="238" t="str">
        <f t="shared" si="429"/>
        <v>-0.00118474972660029-0.00119221752757418i</v>
      </c>
      <c r="BQ615" s="238">
        <f t="shared" si="430"/>
        <v>-55.489793113898273</v>
      </c>
      <c r="BR615" s="238">
        <f t="shared" si="431"/>
        <v>-134.8199924422477</v>
      </c>
    </row>
    <row r="616" spans="22:70" x14ac:dyDescent="0.3">
      <c r="V616" s="24">
        <v>7.1200000000000898</v>
      </c>
      <c r="W616" s="32">
        <f t="shared" si="389"/>
        <v>131825673.85566828</v>
      </c>
      <c r="X616" s="25">
        <f t="shared" si="422"/>
        <v>31.048525809863797</v>
      </c>
      <c r="Y616" s="26">
        <f t="shared" si="390"/>
        <v>-103.13305691207742</v>
      </c>
      <c r="Z616" s="26">
        <f t="shared" si="391"/>
        <v>-89.999600543229249</v>
      </c>
      <c r="AA616" s="26">
        <f t="shared" si="392"/>
        <v>54.834110832919364</v>
      </c>
      <c r="AB616" s="26">
        <f t="shared" si="393"/>
        <v>-89.89614741081111</v>
      </c>
      <c r="AC616" s="26">
        <f t="shared" si="394"/>
        <v>25.225110469333714</v>
      </c>
      <c r="AD616" s="26">
        <f t="shared" si="395"/>
        <v>86.858878902545456</v>
      </c>
      <c r="AE616" s="26">
        <f t="shared" si="396"/>
        <v>7.9746902000394613</v>
      </c>
      <c r="AF616" s="26">
        <f t="shared" si="397"/>
        <v>-93.036869051494904</v>
      </c>
      <c r="AG616" s="26">
        <f t="shared" si="415"/>
        <v>63.934760580666506</v>
      </c>
      <c r="AH616" s="26">
        <f t="shared" si="398"/>
        <v>-172.38631868901464</v>
      </c>
      <c r="AI616" s="26">
        <f t="shared" si="399"/>
        <v>-89.999999862340346</v>
      </c>
      <c r="AJ616" s="26">
        <f t="shared" si="400"/>
        <v>104.384197280602</v>
      </c>
      <c r="AK616" s="26">
        <f t="shared" si="401"/>
        <v>89.99965413009997</v>
      </c>
      <c r="AL616" s="27">
        <f t="shared" si="402"/>
        <v>-58.363603697463617</v>
      </c>
      <c r="AM616" s="26">
        <f t="shared" si="403"/>
        <v>-89.930826053601621</v>
      </c>
      <c r="AN616" s="26">
        <f t="shared" si="416"/>
        <v>-36.450744934973841</v>
      </c>
      <c r="AO616" s="26">
        <f t="shared" si="417"/>
        <v>-89.137812392611906</v>
      </c>
      <c r="AP616" s="26">
        <f t="shared" si="423"/>
        <v>-98.8817094601836</v>
      </c>
      <c r="AQ616" s="26">
        <f t="shared" si="424"/>
        <v>-179.06898417845389</v>
      </c>
      <c r="AR616" s="25">
        <f t="shared" si="418"/>
        <v>18.562359853877492</v>
      </c>
      <c r="AS616" s="25">
        <f t="shared" si="419"/>
        <v>-26.946600306339011</v>
      </c>
      <c r="AT616" s="56">
        <f t="shared" si="425"/>
        <v>-90.907019260144139</v>
      </c>
      <c r="AU616" s="57">
        <f t="shared" si="404"/>
        <v>-272.10585322994882</v>
      </c>
      <c r="AV616" s="26">
        <f t="shared" si="405"/>
        <v>7.4823456576208119E-2</v>
      </c>
      <c r="AW616" s="26">
        <f t="shared" si="406"/>
        <v>7.5097530040548</v>
      </c>
      <c r="AX616" s="27">
        <f t="shared" si="407"/>
        <v>-7.4823456576207925E-2</v>
      </c>
      <c r="AY616" s="26">
        <f t="shared" si="408"/>
        <v>-7.5097530040548</v>
      </c>
      <c r="AZ616" s="28">
        <f t="shared" si="409"/>
        <v>1.9428902930940239E-16</v>
      </c>
      <c r="BA616" s="29">
        <f t="shared" si="410"/>
        <v>0</v>
      </c>
      <c r="BB616" s="5">
        <f t="shared" si="426"/>
        <v>-177.10656100667481</v>
      </c>
      <c r="BC616" s="5">
        <f t="shared" si="427"/>
        <v>-495.85971335693546</v>
      </c>
      <c r="BD616" s="5">
        <f t="shared" si="411"/>
        <v>-315.85971335693546</v>
      </c>
      <c r="BE616" s="31"/>
      <c r="BF616" s="40">
        <f t="shared" si="412"/>
        <v>-177</v>
      </c>
      <c r="BG616" s="40">
        <f t="shared" si="413"/>
        <v>-496</v>
      </c>
      <c r="BH616" s="40">
        <f t="shared" si="414"/>
        <v>-316</v>
      </c>
      <c r="BL616" s="26">
        <f t="shared" si="420"/>
        <v>-30.408751832723254</v>
      </c>
      <c r="BM616" s="26">
        <f t="shared" si="421"/>
        <v>-88.271175361043873</v>
      </c>
      <c r="BO616" s="238" t="str">
        <f t="shared" si="428"/>
        <v>131825673.855668i</v>
      </c>
      <c r="BP616" s="238" t="str">
        <f t="shared" si="429"/>
        <v>-0.00115764004877863-0.00113829760581562i</v>
      </c>
      <c r="BQ616" s="238">
        <f t="shared" si="430"/>
        <v>-55.790789913807409</v>
      </c>
      <c r="BR616" s="238">
        <f t="shared" si="431"/>
        <v>-135.48268476594274</v>
      </c>
    </row>
    <row r="617" spans="22:70" x14ac:dyDescent="0.3">
      <c r="V617" s="24">
        <v>7.1300000000000896</v>
      </c>
      <c r="W617" s="32">
        <f t="shared" ref="W617:W680" si="432">10*10^V617</f>
        <v>134896288.25919357</v>
      </c>
      <c r="X617" s="25">
        <f t="shared" si="422"/>
        <v>31.048525809863797</v>
      </c>
      <c r="Y617" s="26">
        <f t="shared" ref="Y617:Y680" si="433">20*LOG(1/SQRT((W617/fp)^2+1))</f>
        <v>-103.3330569120679</v>
      </c>
      <c r="Z617" s="26">
        <f t="shared" ref="Z617:Z680" si="434">-180/PI()*ATAN(W617/fp)</f>
        <v>-89.99960963597546</v>
      </c>
      <c r="AA617" s="26">
        <f t="shared" ref="AA617:AA680" si="435">20*LOG(SQRT((W617/fzRHP)^2+1))</f>
        <v>55.034110190738552</v>
      </c>
      <c r="AB617" s="26">
        <f t="shared" ref="AB617:AB680" si="436">-180/PI()*ATAN(W617/fzRHP)</f>
        <v>-89.898511379349685</v>
      </c>
      <c r="AC617" s="26">
        <f t="shared" ref="AC617:AC680" si="437">20*LOG(SQRT((W617/fzESR)^2+1))</f>
        <v>25.42452353884407</v>
      </c>
      <c r="AD617" s="26">
        <f t="shared" ref="AD617:AD680" si="438">180/PI()*ATAN(W617/fzESR)</f>
        <v>86.930241208685302</v>
      </c>
      <c r="AE617" s="26">
        <f t="shared" ref="AE617:AE680" si="439">X617+Y617+AA617+AC617</f>
        <v>8.1741026273785096</v>
      </c>
      <c r="AF617" s="26">
        <f t="shared" ref="AF617:AF680" si="440">Z617+AB617+AD617</f>
        <v>-92.967879806639857</v>
      </c>
      <c r="AG617" s="26">
        <f t="shared" si="415"/>
        <v>63.934760580666506</v>
      </c>
      <c r="AH617" s="26">
        <f t="shared" ref="AH617:AH680" si="441">20*LOG(1/SQRT((W617/fp_comp1)^2+1))</f>
        <v>-172.58631868901463</v>
      </c>
      <c r="AI617" s="26">
        <f t="shared" ref="AI617:AI680" si="442">-180/PI()*ATAN(W617/fp_comp1)</f>
        <v>-89.999999865473853</v>
      </c>
      <c r="AJ617" s="26">
        <f t="shared" ref="AJ617:AJ680" si="443">20*LOG(SQRT((W617/fz_comp)^2+1))</f>
        <v>104.58419728059488</v>
      </c>
      <c r="AK617" s="26">
        <f t="shared" ref="AK617:AK680" si="444">180/PI()*ATAN(W617/fz_comp)</f>
        <v>89.999662003060081</v>
      </c>
      <c r="AL617" s="27">
        <f t="shared" ref="AL617:AL680" si="445">20*LOG(1/SQRT((W617/fp_comp2)^2+1))</f>
        <v>-58.563603412553405</v>
      </c>
      <c r="AM617" s="26">
        <f t="shared" ref="AM617:AM680" si="446">-180/PI()*ATAN(W617/fp_comp2)</f>
        <v>-89.932400643380859</v>
      </c>
      <c r="AN617" s="26">
        <f t="shared" si="416"/>
        <v>-36.650700676534996</v>
      </c>
      <c r="AO617" s="26">
        <f t="shared" si="417"/>
        <v>-89.157435316374773</v>
      </c>
      <c r="AP617" s="26">
        <f t="shared" si="423"/>
        <v>-99.281664916841649</v>
      </c>
      <c r="AQ617" s="26">
        <f t="shared" si="424"/>
        <v>-179.09017382216939</v>
      </c>
      <c r="AR617" s="25">
        <f t="shared" si="418"/>
        <v>18.562359853877492</v>
      </c>
      <c r="AS617" s="25">
        <f t="shared" si="419"/>
        <v>-26.946600306339011</v>
      </c>
      <c r="AT617" s="56">
        <f t="shared" si="425"/>
        <v>-91.107562289463146</v>
      </c>
      <c r="AU617" s="57">
        <f t="shared" ref="AU617:AU680" si="447">AF617+AQ617</f>
        <v>-272.05805362880926</v>
      </c>
      <c r="AV617" s="26">
        <f t="shared" ref="AV617:AV680" si="448">20*LOG(SQRT((W617/fz_ff)^2+1))</f>
        <v>7.8318167668713912E-2</v>
      </c>
      <c r="AW617" s="26">
        <f t="shared" ref="AW617:AW680" si="449">180/PI()*ATAN(W617/fz_ff)</f>
        <v>7.682611803664102</v>
      </c>
      <c r="AX617" s="27">
        <f t="shared" ref="AX617:AX680" si="450">20*LOG(1/SQRT((W617/fp_ff)^2+1))</f>
        <v>-7.8318167668713856E-2</v>
      </c>
      <c r="AY617" s="26">
        <f t="shared" ref="AY617:AY680" si="451">-180/PI()*ATAN(W617/fp_ff)</f>
        <v>-7.682611803664102</v>
      </c>
      <c r="AZ617" s="28">
        <f t="shared" ref="AZ617:AZ680" si="452">AV617+AX617</f>
        <v>0</v>
      </c>
      <c r="BA617" s="29">
        <f t="shared" ref="BA617:BA680" si="453">AW617+AY617</f>
        <v>0</v>
      </c>
      <c r="BB617" s="5">
        <f t="shared" si="426"/>
        <v>-177.81022429353314</v>
      </c>
      <c r="BC617" s="5">
        <f t="shared" si="427"/>
        <v>-496.51353909691403</v>
      </c>
      <c r="BD617" s="5">
        <f t="shared" ref="BD617:BD680" si="454">BC617+180</f>
        <v>-316.51353909691403</v>
      </c>
      <c r="BE617" s="31"/>
      <c r="BF617" s="40">
        <f t="shared" ref="BF617:BF680" si="455">ROUND(BB617,0)</f>
        <v>-178</v>
      </c>
      <c r="BG617" s="40">
        <f t="shared" ref="BG617:BG680" si="456">ROUND(BC617,0)</f>
        <v>-497</v>
      </c>
      <c r="BH617" s="40">
        <f t="shared" ref="BH617:BH680" si="457">ROUND(BD617,0)</f>
        <v>-317</v>
      </c>
      <c r="BL617" s="26">
        <f t="shared" si="420"/>
        <v>-30.60857392201703</v>
      </c>
      <c r="BM617" s="26">
        <f t="shared" si="421"/>
        <v>-88.310505141418218</v>
      </c>
      <c r="BO617" s="238" t="str">
        <f t="shared" si="428"/>
        <v>134896288.259194i</v>
      </c>
      <c r="BP617" s="238" t="str">
        <f t="shared" si="429"/>
        <v>-0.00113054597849818-0.00108624053585739i</v>
      </c>
      <c r="BQ617" s="238">
        <f t="shared" si="430"/>
        <v>-56.094088082052963</v>
      </c>
      <c r="BR617" s="238">
        <f t="shared" si="431"/>
        <v>-136.14498032668655</v>
      </c>
    </row>
    <row r="618" spans="22:70" x14ac:dyDescent="0.3">
      <c r="V618" s="24">
        <v>7.1400000000000903</v>
      </c>
      <c r="W618" s="30">
        <f t="shared" si="432"/>
        <v>138038426.46031731</v>
      </c>
      <c r="X618" s="25">
        <f t="shared" si="422"/>
        <v>31.048525809863797</v>
      </c>
      <c r="Y618" s="26">
        <f t="shared" si="433"/>
        <v>-103.53305691205883</v>
      </c>
      <c r="Z618" s="26">
        <f t="shared" si="434"/>
        <v>-89.999618521745489</v>
      </c>
      <c r="AA618" s="26">
        <f t="shared" si="435"/>
        <v>55.234109577460558</v>
      </c>
      <c r="AB618" s="26">
        <f t="shared" si="436"/>
        <v>-89.900821537728646</v>
      </c>
      <c r="AC618" s="26">
        <f t="shared" si="437"/>
        <v>25.623962950521811</v>
      </c>
      <c r="AD618" s="26">
        <f t="shared" si="438"/>
        <v>86.999988323502365</v>
      </c>
      <c r="AE618" s="26">
        <f t="shared" si="439"/>
        <v>8.3735414257873337</v>
      </c>
      <c r="AF618" s="26">
        <f t="shared" si="440"/>
        <v>-92.900451735971771</v>
      </c>
      <c r="AG618" s="26">
        <f t="shared" si="415"/>
        <v>63.934760580666506</v>
      </c>
      <c r="AH618" s="26">
        <f t="shared" si="441"/>
        <v>-172.78631868901465</v>
      </c>
      <c r="AI618" s="26">
        <f t="shared" si="442"/>
        <v>-89.999999868536051</v>
      </c>
      <c r="AJ618" s="26">
        <f t="shared" si="443"/>
        <v>104.78419728058807</v>
      </c>
      <c r="AK618" s="26">
        <f t="shared" si="444"/>
        <v>89.999669696809732</v>
      </c>
      <c r="AL618" s="27">
        <f t="shared" si="445"/>
        <v>-58.763603140466245</v>
      </c>
      <c r="AM618" s="26">
        <f t="shared" si="446"/>
        <v>-89.933939391219539</v>
      </c>
      <c r="AN618" s="26">
        <f t="shared" si="416"/>
        <v>-36.85065840963297</v>
      </c>
      <c r="AO618" s="26">
        <f t="shared" si="417"/>
        <v>-89.176611758870024</v>
      </c>
      <c r="AP618" s="26">
        <f t="shared" si="423"/>
        <v>-99.681622377859284</v>
      </c>
      <c r="AQ618" s="26">
        <f t="shared" si="424"/>
        <v>-179.1108813218159</v>
      </c>
      <c r="AR618" s="25">
        <f t="shared" si="418"/>
        <v>18.562359853877492</v>
      </c>
      <c r="AS618" s="25">
        <f t="shared" si="419"/>
        <v>-26.946600306339011</v>
      </c>
      <c r="AT618" s="56">
        <f t="shared" si="425"/>
        <v>-91.308080952071947</v>
      </c>
      <c r="AU618" s="57">
        <f t="shared" si="447"/>
        <v>-272.01133305778768</v>
      </c>
      <c r="AV618" s="26">
        <f t="shared" si="448"/>
        <v>8.1974567849989882E-2</v>
      </c>
      <c r="AW618" s="26">
        <f t="shared" si="449"/>
        <v>7.8593514441074923</v>
      </c>
      <c r="AX618" s="27">
        <f t="shared" si="450"/>
        <v>-8.1974567849989632E-2</v>
      </c>
      <c r="AY618" s="26">
        <f t="shared" si="451"/>
        <v>-7.8593514441074923</v>
      </c>
      <c r="AZ618" s="28">
        <f t="shared" si="452"/>
        <v>2.4980018054066022E-16</v>
      </c>
      <c r="BA618" s="29">
        <f t="shared" si="453"/>
        <v>0</v>
      </c>
      <c r="BB618" s="5">
        <f t="shared" si="426"/>
        <v>-178.51616908735679</v>
      </c>
      <c r="BC618" s="5">
        <f t="shared" si="427"/>
        <v>-497.16680632394844</v>
      </c>
      <c r="BD618" s="5">
        <f t="shared" si="454"/>
        <v>-317.16680632394844</v>
      </c>
      <c r="BE618" s="41"/>
      <c r="BF618" s="40">
        <f t="shared" si="455"/>
        <v>-179</v>
      </c>
      <c r="BG618" s="40">
        <f t="shared" si="456"/>
        <v>-497</v>
      </c>
      <c r="BH618" s="40">
        <f t="shared" si="457"/>
        <v>-317</v>
      </c>
      <c r="BL618" s="26">
        <f t="shared" si="420"/>
        <v>-30.808404011807799</v>
      </c>
      <c r="BM618" s="26">
        <f t="shared" si="421"/>
        <v>-88.348941205673299</v>
      </c>
      <c r="BO618" s="238" t="str">
        <f t="shared" si="428"/>
        <v>138038426.460317i</v>
      </c>
      <c r="BP618" s="238" t="str">
        <f t="shared" si="429"/>
        <v>-0.00110349691038349-0.00103601585406205i</v>
      </c>
      <c r="BQ618" s="238">
        <f t="shared" si="430"/>
        <v>-56.399684123477059</v>
      </c>
      <c r="BR618" s="238">
        <f t="shared" si="431"/>
        <v>-136.80653206048748</v>
      </c>
    </row>
    <row r="619" spans="22:70" x14ac:dyDescent="0.3">
      <c r="V619" s="24">
        <v>7.1500000000000901</v>
      </c>
      <c r="W619" s="32">
        <f t="shared" si="432"/>
        <v>141253754.46230492</v>
      </c>
      <c r="X619" s="25">
        <f t="shared" si="422"/>
        <v>31.048525809863797</v>
      </c>
      <c r="Y619" s="26">
        <f t="shared" si="433"/>
        <v>-103.73305691205017</v>
      </c>
      <c r="Z619" s="26">
        <f t="shared" si="434"/>
        <v>-89.999627205250704</v>
      </c>
      <c r="AA619" s="26">
        <f t="shared" si="435"/>
        <v>55.434108991784541</v>
      </c>
      <c r="AB619" s="26">
        <f t="shared" si="436"/>
        <v>-89.903079110794451</v>
      </c>
      <c r="AC619" s="26">
        <f t="shared" si="437"/>
        <v>25.823427525272784</v>
      </c>
      <c r="AD619" s="26">
        <f t="shared" si="438"/>
        <v>87.068156400527442</v>
      </c>
      <c r="AE619" s="26">
        <f t="shared" si="439"/>
        <v>8.5730054148709414</v>
      </c>
      <c r="AF619" s="26">
        <f t="shared" si="440"/>
        <v>-92.834549915517727</v>
      </c>
      <c r="AG619" s="26">
        <f t="shared" si="415"/>
        <v>63.934760580666506</v>
      </c>
      <c r="AH619" s="26">
        <f t="shared" si="441"/>
        <v>-172.98631868901464</v>
      </c>
      <c r="AI619" s="26">
        <f t="shared" si="442"/>
        <v>-89.99999987152853</v>
      </c>
      <c r="AJ619" s="26">
        <f t="shared" si="443"/>
        <v>104.98419728058158</v>
      </c>
      <c r="AK619" s="26">
        <f t="shared" si="444"/>
        <v>89.999677215428278</v>
      </c>
      <c r="AL619" s="27">
        <f t="shared" si="445"/>
        <v>-58.963602880625018</v>
      </c>
      <c r="AM619" s="26">
        <f t="shared" si="446"/>
        <v>-89.935443112973232</v>
      </c>
      <c r="AN619" s="26">
        <f t="shared" si="416"/>
        <v>-37.050618044670898</v>
      </c>
      <c r="AO619" s="26">
        <f t="shared" si="417"/>
        <v>-89.195351870506457</v>
      </c>
      <c r="AP619" s="26">
        <f t="shared" si="423"/>
        <v>-100.08158175306247</v>
      </c>
      <c r="AQ619" s="26">
        <f t="shared" si="424"/>
        <v>-179.13111763957994</v>
      </c>
      <c r="AR619" s="25">
        <f t="shared" si="418"/>
        <v>18.562359853877492</v>
      </c>
      <c r="AS619" s="25">
        <f t="shared" si="419"/>
        <v>-26.946600306339011</v>
      </c>
      <c r="AT619" s="56">
        <f t="shared" si="425"/>
        <v>-91.508576338191517</v>
      </c>
      <c r="AU619" s="57">
        <f t="shared" si="447"/>
        <v>-271.96566755509764</v>
      </c>
      <c r="AV619" s="26">
        <f t="shared" si="448"/>
        <v>8.5799992300394437E-2</v>
      </c>
      <c r="AW619" s="26">
        <f t="shared" si="449"/>
        <v>8.0400521741418434</v>
      </c>
      <c r="AX619" s="27">
        <f t="shared" si="450"/>
        <v>-8.5799992300394617E-2</v>
      </c>
      <c r="AY619" s="26">
        <f t="shared" si="451"/>
        <v>-8.0400521741418434</v>
      </c>
      <c r="AZ619" s="28">
        <f t="shared" si="452"/>
        <v>-1.8041124150158794E-16</v>
      </c>
      <c r="BA619" s="29">
        <f t="shared" si="453"/>
        <v>0</v>
      </c>
      <c r="BB619" s="5">
        <f t="shared" si="426"/>
        <v>-179.22439020321002</v>
      </c>
      <c r="BC619" s="5">
        <f t="shared" si="427"/>
        <v>-497.81916599999448</v>
      </c>
      <c r="BD619" s="5">
        <f t="shared" si="454"/>
        <v>-317.81916599999448</v>
      </c>
      <c r="BE619" s="31"/>
      <c r="BF619" s="40">
        <f t="shared" si="455"/>
        <v>-179</v>
      </c>
      <c r="BG619" s="40">
        <f t="shared" si="456"/>
        <v>-498</v>
      </c>
      <c r="BH619" s="40">
        <f t="shared" si="457"/>
        <v>-318</v>
      </c>
      <c r="BL619" s="26">
        <f t="shared" si="420"/>
        <v>-31.008241742612057</v>
      </c>
      <c r="BM619" s="26">
        <f t="shared" si="421"/>
        <v>-88.386503794663767</v>
      </c>
      <c r="BO619" s="238" t="str">
        <f t="shared" si="428"/>
        <v>141253754.462305i</v>
      </c>
      <c r="BP619" s="238" t="str">
        <f t="shared" si="429"/>
        <v>-0.00107652197955661-0.000987592087030188i</v>
      </c>
      <c r="BQ619" s="238">
        <f t="shared" si="430"/>
        <v>-56.707572122406461</v>
      </c>
      <c r="BR619" s="238">
        <f t="shared" si="431"/>
        <v>-137.46699465023306</v>
      </c>
    </row>
    <row r="620" spans="22:70" x14ac:dyDescent="0.3">
      <c r="V620" s="24">
        <v>7.1600000000000898</v>
      </c>
      <c r="W620" s="32">
        <f t="shared" si="432"/>
        <v>144543977.07462293</v>
      </c>
      <c r="X620" s="25">
        <f t="shared" si="422"/>
        <v>31.048525809863797</v>
      </c>
      <c r="Y620" s="26">
        <f t="shared" si="433"/>
        <v>-103.93305691204189</v>
      </c>
      <c r="Z620" s="26">
        <f t="shared" si="434"/>
        <v>-89.999635691095222</v>
      </c>
      <c r="AA620" s="26">
        <f t="shared" si="435"/>
        <v>55.634108432468203</v>
      </c>
      <c r="AB620" s="26">
        <f t="shared" si="436"/>
        <v>-89.905285295514176</v>
      </c>
      <c r="AC620" s="26">
        <f t="shared" si="437"/>
        <v>26.022916136501266</v>
      </c>
      <c r="AD620" s="26">
        <f t="shared" si="438"/>
        <v>87.134780810991643</v>
      </c>
      <c r="AE620" s="26">
        <f t="shared" si="439"/>
        <v>8.7724934667913672</v>
      </c>
      <c r="AF620" s="26">
        <f t="shared" si="440"/>
        <v>-92.770140175617755</v>
      </c>
      <c r="AG620" s="26">
        <f t="shared" si="415"/>
        <v>63.934760580666506</v>
      </c>
      <c r="AH620" s="26">
        <f t="shared" si="441"/>
        <v>-173.18631868901466</v>
      </c>
      <c r="AI620" s="26">
        <f t="shared" si="442"/>
        <v>-89.999999874452897</v>
      </c>
      <c r="AJ620" s="26">
        <f t="shared" si="443"/>
        <v>105.18419728057538</v>
      </c>
      <c r="AK620" s="26">
        <f t="shared" si="444"/>
        <v>89.999684562902161</v>
      </c>
      <c r="AL620" s="27">
        <f t="shared" si="445"/>
        <v>-59.163602632478543</v>
      </c>
      <c r="AM620" s="26">
        <f t="shared" si="446"/>
        <v>-89.93691260592685</v>
      </c>
      <c r="AN620" s="26">
        <f t="shared" si="416"/>
        <v>-37.250579496081173</v>
      </c>
      <c r="AO620" s="26">
        <f t="shared" si="417"/>
        <v>-89.213665571491703</v>
      </c>
      <c r="AP620" s="26">
        <f t="shared" si="423"/>
        <v>-100.48154295633249</v>
      </c>
      <c r="AQ620" s="26">
        <f t="shared" si="424"/>
        <v>-179.1508934889693</v>
      </c>
      <c r="AR620" s="25">
        <f t="shared" si="418"/>
        <v>18.562359853877492</v>
      </c>
      <c r="AS620" s="25">
        <f t="shared" si="419"/>
        <v>-26.946600306339011</v>
      </c>
      <c r="AT620" s="56">
        <f t="shared" si="425"/>
        <v>-91.709049489541115</v>
      </c>
      <c r="AU620" s="57">
        <f t="shared" si="447"/>
        <v>-271.92103366458707</v>
      </c>
      <c r="AV620" s="26">
        <f t="shared" si="448"/>
        <v>8.9802095208348504E-2</v>
      </c>
      <c r="AW620" s="26">
        <f t="shared" si="449"/>
        <v>8.2247954172815021</v>
      </c>
      <c r="AX620" s="27">
        <f t="shared" si="450"/>
        <v>-8.9802095208348781E-2</v>
      </c>
      <c r="AY620" s="26">
        <f t="shared" si="451"/>
        <v>-8.2247954172815021</v>
      </c>
      <c r="AZ620" s="28">
        <f t="shared" si="452"/>
        <v>-2.7755575615628914E-16</v>
      </c>
      <c r="BA620" s="29">
        <f t="shared" si="453"/>
        <v>0</v>
      </c>
      <c r="BB620" s="5">
        <f t="shared" si="426"/>
        <v>-179.93488002819248</v>
      </c>
      <c r="BC620" s="5">
        <f t="shared" si="427"/>
        <v>-498.47027179472218</v>
      </c>
      <c r="BD620" s="5">
        <f t="shared" si="454"/>
        <v>-318.47027179472218</v>
      </c>
      <c r="BE620" s="31"/>
      <c r="BF620" s="40">
        <f t="shared" si="455"/>
        <v>-180</v>
      </c>
      <c r="BG620" s="40">
        <f t="shared" si="456"/>
        <v>-498</v>
      </c>
      <c r="BH620" s="40">
        <f t="shared" si="457"/>
        <v>-318</v>
      </c>
      <c r="BL620" s="26">
        <f t="shared" si="420"/>
        <v>-31.208086771073159</v>
      </c>
      <c r="BM620" s="26">
        <f t="shared" si="421"/>
        <v>-88.423212695342542</v>
      </c>
      <c r="BO620" s="238" t="str">
        <f t="shared" si="428"/>
        <v>144543977.074623i</v>
      </c>
      <c r="BP620" s="238" t="str">
        <f t="shared" si="429"/>
        <v>-0.00104964994307012-0.000940936762988425i</v>
      </c>
      <c r="BQ620" s="238">
        <f t="shared" si="430"/>
        <v>-57.017743767578196</v>
      </c>
      <c r="BR620" s="238">
        <f t="shared" si="431"/>
        <v>-138.12602543479258</v>
      </c>
    </row>
    <row r="621" spans="22:70" x14ac:dyDescent="0.3">
      <c r="V621" s="24">
        <v>7.1700000000000896</v>
      </c>
      <c r="W621" s="30">
        <f t="shared" si="432"/>
        <v>147910838.81685162</v>
      </c>
      <c r="X621" s="25">
        <f t="shared" si="422"/>
        <v>31.048525809863797</v>
      </c>
      <c r="Y621" s="26">
        <f t="shared" si="433"/>
        <v>-104.13305691203398</v>
      </c>
      <c r="Z621" s="26">
        <f t="shared" si="434"/>
        <v>-89.999643983778327</v>
      </c>
      <c r="AA621" s="26">
        <f t="shared" si="435"/>
        <v>55.834107898325193</v>
      </c>
      <c r="AB621" s="26">
        <f t="shared" si="436"/>
        <v>-89.907441261610003</v>
      </c>
      <c r="AC621" s="26">
        <f t="shared" si="437"/>
        <v>26.222427707796925</v>
      </c>
      <c r="AD621" s="26">
        <f t="shared" si="438"/>
        <v>87.199896158946132</v>
      </c>
      <c r="AE621" s="26">
        <f t="shared" si="439"/>
        <v>8.9720045039519292</v>
      </c>
      <c r="AF621" s="26">
        <f t="shared" si="440"/>
        <v>-92.707189086442185</v>
      </c>
      <c r="AG621" s="26">
        <f t="shared" si="415"/>
        <v>63.934760580666506</v>
      </c>
      <c r="AH621" s="26">
        <f t="shared" si="441"/>
        <v>-173.38631868901467</v>
      </c>
      <c r="AI621" s="26">
        <f t="shared" si="442"/>
        <v>-89.9999998773107</v>
      </c>
      <c r="AJ621" s="26">
        <f t="shared" si="443"/>
        <v>105.38419728056944</v>
      </c>
      <c r="AK621" s="26">
        <f t="shared" si="444"/>
        <v>89.999691743127116</v>
      </c>
      <c r="AL621" s="27">
        <f t="shared" si="445"/>
        <v>-59.363602395500493</v>
      </c>
      <c r="AM621" s="26">
        <f t="shared" si="446"/>
        <v>-89.938348649217247</v>
      </c>
      <c r="AN621" s="26">
        <f t="shared" si="416"/>
        <v>-37.450542682144366</v>
      </c>
      <c r="AO621" s="26">
        <f t="shared" si="417"/>
        <v>-89.231562557015536</v>
      </c>
      <c r="AP621" s="26">
        <f t="shared" si="423"/>
        <v>-100.88150590542358</v>
      </c>
      <c r="AQ621" s="26">
        <f t="shared" si="424"/>
        <v>-179.17021934041637</v>
      </c>
      <c r="AR621" s="25">
        <f t="shared" si="418"/>
        <v>18.562359853877492</v>
      </c>
      <c r="AS621" s="25">
        <f t="shared" si="419"/>
        <v>-26.946600306339011</v>
      </c>
      <c r="AT621" s="56">
        <f t="shared" si="425"/>
        <v>-91.909501401471658</v>
      </c>
      <c r="AU621" s="57">
        <f t="shared" si="447"/>
        <v>-271.87740842685855</v>
      </c>
      <c r="AV621" s="26">
        <f t="shared" si="448"/>
        <v>9.3988862346193192E-2</v>
      </c>
      <c r="AW621" s="26">
        <f t="shared" si="449"/>
        <v>8.4136637531797671</v>
      </c>
      <c r="AX621" s="27">
        <f t="shared" si="450"/>
        <v>-9.3988862346193344E-2</v>
      </c>
      <c r="AY621" s="26">
        <f t="shared" si="451"/>
        <v>-8.4136637531797671</v>
      </c>
      <c r="AZ621" s="28">
        <f t="shared" si="452"/>
        <v>-1.5265566588595902E-16</v>
      </c>
      <c r="BA621" s="29">
        <f t="shared" si="453"/>
        <v>0</v>
      </c>
      <c r="BB621" s="5">
        <f t="shared" si="426"/>
        <v>-180.64762855771613</v>
      </c>
      <c r="BC621" s="5">
        <f t="shared" si="427"/>
        <v>-499.11978097836834</v>
      </c>
      <c r="BD621" s="5">
        <f t="shared" si="454"/>
        <v>-319.11978097836834</v>
      </c>
      <c r="BE621" s="41"/>
      <c r="BF621" s="40">
        <f t="shared" si="455"/>
        <v>-181</v>
      </c>
      <c r="BG621" s="40">
        <f t="shared" si="456"/>
        <v>-499</v>
      </c>
      <c r="BH621" s="40">
        <f t="shared" si="457"/>
        <v>-319</v>
      </c>
      <c r="BL621" s="26">
        <f t="shared" si="420"/>
        <v>-31.407938769240083</v>
      </c>
      <c r="BM621" s="26">
        <f t="shared" si="421"/>
        <v>-88.459087250637992</v>
      </c>
      <c r="BO621" s="238" t="str">
        <f t="shared" si="428"/>
        <v>147910838.816852i</v>
      </c>
      <c r="BP621" s="238" t="str">
        <f t="shared" si="429"/>
        <v>-0.00102290906446398-0.000896016433730958i</v>
      </c>
      <c r="BQ621" s="238">
        <f t="shared" si="430"/>
        <v>-57.330188387004391</v>
      </c>
      <c r="BR621" s="238">
        <f t="shared" si="431"/>
        <v>-138.78328530087177</v>
      </c>
    </row>
    <row r="622" spans="22:70" x14ac:dyDescent="0.3">
      <c r="V622" s="24">
        <v>7.1800000000000903</v>
      </c>
      <c r="W622" s="32">
        <f t="shared" si="432"/>
        <v>151356124.84365237</v>
      </c>
      <c r="X622" s="25">
        <f t="shared" si="422"/>
        <v>31.048525809863797</v>
      </c>
      <c r="Y622" s="26">
        <f t="shared" si="433"/>
        <v>-104.33305691202645</v>
      </c>
      <c r="Z622" s="26">
        <f t="shared" si="434"/>
        <v>-89.999652087696916</v>
      </c>
      <c r="AA622" s="26">
        <f t="shared" si="435"/>
        <v>56.034107388222509</v>
      </c>
      <c r="AB622" s="26">
        <f t="shared" si="436"/>
        <v>-89.909548152179227</v>
      </c>
      <c r="AC622" s="26">
        <f t="shared" si="437"/>
        <v>26.421961210721637</v>
      </c>
      <c r="AD622" s="26">
        <f t="shared" si="438"/>
        <v>87.263536296214426</v>
      </c>
      <c r="AE622" s="26">
        <f t="shared" si="439"/>
        <v>9.1715374967815002</v>
      </c>
      <c r="AF622" s="26">
        <f t="shared" si="440"/>
        <v>-92.645663943661731</v>
      </c>
      <c r="AG622" s="26">
        <f t="shared" si="415"/>
        <v>63.934760580666506</v>
      </c>
      <c r="AH622" s="26">
        <f t="shared" si="441"/>
        <v>-173.58631868901466</v>
      </c>
      <c r="AI622" s="26">
        <f t="shared" si="442"/>
        <v>-89.999999880103445</v>
      </c>
      <c r="AJ622" s="26">
        <f t="shared" si="443"/>
        <v>105.58419728056379</v>
      </c>
      <c r="AK622" s="26">
        <f t="shared" si="444"/>
        <v>89.999698759910217</v>
      </c>
      <c r="AL622" s="27">
        <f t="shared" si="445"/>
        <v>-59.563602169188201</v>
      </c>
      <c r="AM622" s="26">
        <f t="shared" si="446"/>
        <v>-89.939752004246387</v>
      </c>
      <c r="AN622" s="26">
        <f t="shared" si="416"/>
        <v>-37.650507524816341</v>
      </c>
      <c r="AO622" s="26">
        <f t="shared" si="417"/>
        <v>-89.249052302318916</v>
      </c>
      <c r="AP622" s="26">
        <f t="shared" si="423"/>
        <v>-101.28147052178892</v>
      </c>
      <c r="AQ622" s="26">
        <f t="shared" si="424"/>
        <v>-179.18910542675854</v>
      </c>
      <c r="AR622" s="25">
        <f t="shared" si="418"/>
        <v>18.562359853877492</v>
      </c>
      <c r="AS622" s="25">
        <f t="shared" si="419"/>
        <v>-26.946600306339011</v>
      </c>
      <c r="AT622" s="56">
        <f t="shared" si="425"/>
        <v>-92.109933025007422</v>
      </c>
      <c r="AU622" s="57">
        <f t="shared" si="447"/>
        <v>-271.8347693704203</v>
      </c>
      <c r="AV622" s="26">
        <f t="shared" si="448"/>
        <v>9.8368624018128598E-2</v>
      </c>
      <c r="AW622" s="26">
        <f t="shared" si="449"/>
        <v>8.6067408957158147</v>
      </c>
      <c r="AX622" s="27">
        <f t="shared" si="450"/>
        <v>-9.8368624018128903E-2</v>
      </c>
      <c r="AY622" s="26">
        <f t="shared" si="451"/>
        <v>-8.6067408957158147</v>
      </c>
      <c r="AZ622" s="28">
        <f t="shared" si="452"/>
        <v>-3.0531133177191805E-16</v>
      </c>
      <c r="BA622" s="29">
        <f t="shared" si="453"/>
        <v>0</v>
      </c>
      <c r="BB622" s="5">
        <f t="shared" si="426"/>
        <v>-181.36262344134929</v>
      </c>
      <c r="BC622" s="5">
        <f t="shared" si="427"/>
        <v>-499.76735529159714</v>
      </c>
      <c r="BD622" s="5">
        <f t="shared" si="454"/>
        <v>-319.76735529159714</v>
      </c>
      <c r="BE622" s="31"/>
      <c r="BF622" s="40">
        <f t="shared" si="455"/>
        <v>-181</v>
      </c>
      <c r="BG622" s="40">
        <f t="shared" si="456"/>
        <v>-500</v>
      </c>
      <c r="BH622" s="40">
        <f t="shared" si="457"/>
        <v>-320</v>
      </c>
      <c r="BL622" s="26">
        <f t="shared" si="420"/>
        <v>-31.607797423878317</v>
      </c>
      <c r="BM622" s="26">
        <f t="shared" si="421"/>
        <v>-88.494146369136374</v>
      </c>
      <c r="BO622" s="238" t="str">
        <f t="shared" si="428"/>
        <v>151356124.843652i</v>
      </c>
      <c r="BP622" s="238" t="str">
        <f t="shared" si="429"/>
        <v>-0.000996327002454726-0.000852796706680367i</v>
      </c>
      <c r="BQ622" s="238">
        <f t="shared" si="430"/>
        <v>-57.644892992463539</v>
      </c>
      <c r="BR622" s="238">
        <f t="shared" si="431"/>
        <v>-139.43843955204045</v>
      </c>
    </row>
    <row r="623" spans="22:70" x14ac:dyDescent="0.3">
      <c r="V623" s="24">
        <v>7.1900000000000901</v>
      </c>
      <c r="W623" s="32">
        <f t="shared" si="432"/>
        <v>154881661.89128041</v>
      </c>
      <c r="X623" s="25">
        <f t="shared" si="422"/>
        <v>31.048525809863797</v>
      </c>
      <c r="Y623" s="26">
        <f t="shared" si="433"/>
        <v>-104.53305691201922</v>
      </c>
      <c r="Z623" s="26">
        <f t="shared" si="434"/>
        <v>-89.999660007147796</v>
      </c>
      <c r="AA623" s="26">
        <f t="shared" si="435"/>
        <v>56.234106901078171</v>
      </c>
      <c r="AB623" s="26">
        <f t="shared" si="436"/>
        <v>-89.911607084300314</v>
      </c>
      <c r="AC623" s="26">
        <f t="shared" si="437"/>
        <v>26.62151566269187</v>
      </c>
      <c r="AD623" s="26">
        <f t="shared" si="438"/>
        <v>87.325734337169337</v>
      </c>
      <c r="AE623" s="26">
        <f t="shared" si="439"/>
        <v>9.3710914616146255</v>
      </c>
      <c r="AF623" s="26">
        <f t="shared" si="440"/>
        <v>-92.585532754278773</v>
      </c>
      <c r="AG623" s="26">
        <f t="shared" si="415"/>
        <v>63.934760580666506</v>
      </c>
      <c r="AH623" s="26">
        <f t="shared" si="441"/>
        <v>-173.78631868901465</v>
      </c>
      <c r="AI623" s="26">
        <f t="shared" si="442"/>
        <v>-89.999999882832626</v>
      </c>
      <c r="AJ623" s="26">
        <f t="shared" si="443"/>
        <v>105.78419728055837</v>
      </c>
      <c r="AK623" s="26">
        <f t="shared" si="444"/>
        <v>89.999705616971809</v>
      </c>
      <c r="AL623" s="27">
        <f t="shared" si="445"/>
        <v>-59.763601953061631</v>
      </c>
      <c r="AM623" s="26">
        <f t="shared" si="446"/>
        <v>-89.941123415084903</v>
      </c>
      <c r="AN623" s="26">
        <f t="shared" si="416"/>
        <v>-37.850473949563046</v>
      </c>
      <c r="AO623" s="26">
        <f t="shared" si="417"/>
        <v>-89.266144067651311</v>
      </c>
      <c r="AP623" s="26">
        <f t="shared" si="423"/>
        <v>-101.68143673041445</v>
      </c>
      <c r="AQ623" s="26">
        <f t="shared" si="424"/>
        <v>-179.20756174859702</v>
      </c>
      <c r="AR623" s="25">
        <f t="shared" si="418"/>
        <v>18.562359853877492</v>
      </c>
      <c r="AS623" s="25">
        <f t="shared" si="419"/>
        <v>-26.946600306339011</v>
      </c>
      <c r="AT623" s="56">
        <f t="shared" si="425"/>
        <v>-92.310345268799821</v>
      </c>
      <c r="AU623" s="57">
        <f t="shared" si="447"/>
        <v>-271.79309450287576</v>
      </c>
      <c r="AV623" s="26">
        <f t="shared" si="448"/>
        <v>0.1029500683788083</v>
      </c>
      <c r="AW623" s="26">
        <f t="shared" si="449"/>
        <v>8.8041116675542792</v>
      </c>
      <c r="AX623" s="27">
        <f t="shared" si="450"/>
        <v>-0.10295006837880856</v>
      </c>
      <c r="AY623" s="26">
        <f t="shared" si="451"/>
        <v>-8.8041116675542792</v>
      </c>
      <c r="AZ623" s="28">
        <f t="shared" si="452"/>
        <v>-2.6367796834847468E-16</v>
      </c>
      <c r="BA623" s="29">
        <f t="shared" si="453"/>
        <v>0</v>
      </c>
      <c r="BB623" s="5">
        <f t="shared" si="426"/>
        <v>-182.07985003784063</v>
      </c>
      <c r="BC623" s="5">
        <f t="shared" si="427"/>
        <v>-500.4126617871043</v>
      </c>
      <c r="BD623" s="5">
        <f t="shared" si="454"/>
        <v>-320.4126617871043</v>
      </c>
      <c r="BE623" s="31"/>
      <c r="BF623" s="40">
        <f t="shared" si="455"/>
        <v>-182</v>
      </c>
      <c r="BG623" s="40">
        <f t="shared" si="456"/>
        <v>-500</v>
      </c>
      <c r="BH623" s="40">
        <f t="shared" si="457"/>
        <v>-320</v>
      </c>
      <c r="BL623" s="26">
        <f t="shared" si="420"/>
        <v>-31.807662435811309</v>
      </c>
      <c r="BM623" s="26">
        <f t="shared" si="421"/>
        <v>-88.528408534572094</v>
      </c>
      <c r="BO623" s="238" t="str">
        <f t="shared" si="428"/>
        <v>154881661.89128i</v>
      </c>
      <c r="BP623" s="238" t="str">
        <f t="shared" si="429"/>
        <v>-0.000969930704702197-0.000811242286521599i</v>
      </c>
      <c r="BQ623" s="238">
        <f t="shared" si="430"/>
        <v>-57.961842333229505</v>
      </c>
      <c r="BR623" s="238">
        <f t="shared" si="431"/>
        <v>-140.09115874965642</v>
      </c>
    </row>
    <row r="624" spans="22:70" x14ac:dyDescent="0.3">
      <c r="V624" s="24">
        <v>7.2000000000000899</v>
      </c>
      <c r="W624" s="30">
        <f t="shared" si="432"/>
        <v>158489319.24614435</v>
      </c>
      <c r="X624" s="25">
        <f t="shared" si="422"/>
        <v>31.048525809863797</v>
      </c>
      <c r="Y624" s="26">
        <f t="shared" si="433"/>
        <v>-104.73305691201234</v>
      </c>
      <c r="Z624" s="26">
        <f t="shared" si="434"/>
        <v>-89.999667746329962</v>
      </c>
      <c r="AA624" s="26">
        <f t="shared" si="435"/>
        <v>56.434106435858887</v>
      </c>
      <c r="AB624" s="26">
        <f t="shared" si="436"/>
        <v>-89.913619149625077</v>
      </c>
      <c r="AC624" s="26">
        <f t="shared" si="437"/>
        <v>26.821090124952747</v>
      </c>
      <c r="AD624" s="26">
        <f t="shared" si="438"/>
        <v>87.386522673327832</v>
      </c>
      <c r="AE624" s="26">
        <f t="shared" si="439"/>
        <v>9.5706654586630791</v>
      </c>
      <c r="AF624" s="26">
        <f t="shared" si="440"/>
        <v>-92.526764222627193</v>
      </c>
      <c r="AG624" s="26">
        <f t="shared" si="415"/>
        <v>63.934760580666506</v>
      </c>
      <c r="AH624" s="26">
        <f t="shared" si="441"/>
        <v>-173.98631868901464</v>
      </c>
      <c r="AI624" s="26">
        <f t="shared" si="442"/>
        <v>-89.99999988549969</v>
      </c>
      <c r="AJ624" s="26">
        <f t="shared" si="443"/>
        <v>105.98419728055322</v>
      </c>
      <c r="AK624" s="26">
        <f t="shared" si="444"/>
        <v>89.99971231794764</v>
      </c>
      <c r="AL624" s="27">
        <f t="shared" si="445"/>
        <v>-59.963601746662349</v>
      </c>
      <c r="AM624" s="26">
        <f t="shared" si="446"/>
        <v>-89.942463608866731</v>
      </c>
      <c r="AN624" s="26">
        <f t="shared" si="416"/>
        <v>-38.050441885202765</v>
      </c>
      <c r="AO624" s="26">
        <f t="shared" si="417"/>
        <v>-89.282846903118369</v>
      </c>
      <c r="AP624" s="26">
        <f t="shared" si="423"/>
        <v>-102.08140445966004</v>
      </c>
      <c r="AQ624" s="26">
        <f t="shared" si="424"/>
        <v>-179.22559807953715</v>
      </c>
      <c r="AR624" s="25">
        <f t="shared" si="418"/>
        <v>18.562359853877492</v>
      </c>
      <c r="AS624" s="25">
        <f t="shared" si="419"/>
        <v>-26.946600306339011</v>
      </c>
      <c r="AT624" s="56">
        <f t="shared" si="425"/>
        <v>-92.510739000996949</v>
      </c>
      <c r="AU624" s="57">
        <f t="shared" si="447"/>
        <v>-271.75236230216433</v>
      </c>
      <c r="AV624" s="26">
        <f t="shared" si="448"/>
        <v>0.10774225511961588</v>
      </c>
      <c r="AW624" s="26">
        <f t="shared" si="449"/>
        <v>9.0058619709333527</v>
      </c>
      <c r="AX624" s="27">
        <f t="shared" si="450"/>
        <v>-0.1077422551196159</v>
      </c>
      <c r="AY624" s="26">
        <f t="shared" si="451"/>
        <v>-9.0058619709333527</v>
      </c>
      <c r="AZ624" s="28">
        <f t="shared" si="452"/>
        <v>0</v>
      </c>
      <c r="BA624" s="29">
        <f t="shared" si="453"/>
        <v>0</v>
      </c>
      <c r="BB624" s="5">
        <f t="shared" si="426"/>
        <v>-182.79929147885562</v>
      </c>
      <c r="BC624" s="5">
        <f t="shared" si="427"/>
        <v>-501.05537363800306</v>
      </c>
      <c r="BD624" s="5">
        <f t="shared" si="454"/>
        <v>-321.05537363800306</v>
      </c>
      <c r="BE624" s="41"/>
      <c r="BF624" s="40">
        <f t="shared" si="455"/>
        <v>-183</v>
      </c>
      <c r="BG624" s="40">
        <f t="shared" si="456"/>
        <v>-501</v>
      </c>
      <c r="BH624" s="40">
        <f t="shared" si="457"/>
        <v>-321</v>
      </c>
      <c r="BL624" s="26">
        <f t="shared" si="420"/>
        <v>-32.007533519291286</v>
      </c>
      <c r="BM624" s="26">
        <f t="shared" si="421"/>
        <v>-88.561891815128405</v>
      </c>
      <c r="BO624" s="238" t="str">
        <f t="shared" si="428"/>
        <v>158489319.246144i</v>
      </c>
      <c r="BP624" s="238" t="str">
        <f t="shared" si="429"/>
        <v>-0.000943746307522891-0.000771317025763676i</v>
      </c>
      <c r="BQ624" s="238">
        <f t="shared" si="430"/>
        <v>-58.281018958567387</v>
      </c>
      <c r="BR624" s="238">
        <f t="shared" si="431"/>
        <v>-140.74111952071027</v>
      </c>
    </row>
    <row r="625" spans="22:70" x14ac:dyDescent="0.3">
      <c r="V625" s="24">
        <v>7.2100000000000897</v>
      </c>
      <c r="W625" s="32">
        <f t="shared" si="432"/>
        <v>162181009.73592675</v>
      </c>
      <c r="X625" s="25">
        <f t="shared" si="422"/>
        <v>31.048525809863797</v>
      </c>
      <c r="Y625" s="26">
        <f t="shared" si="433"/>
        <v>-104.93305691200577</v>
      </c>
      <c r="Z625" s="26">
        <f t="shared" si="434"/>
        <v>-89.999675309346841</v>
      </c>
      <c r="AA625" s="26">
        <f t="shared" si="435"/>
        <v>56.634105991577883</v>
      </c>
      <c r="AB625" s="26">
        <f t="shared" si="436"/>
        <v>-89.915585414957278</v>
      </c>
      <c r="AC625" s="26">
        <f t="shared" si="437"/>
        <v>27.020683700640049</v>
      </c>
      <c r="AD625" s="26">
        <f t="shared" si="438"/>
        <v>87.445932987758141</v>
      </c>
      <c r="AE625" s="26">
        <f t="shared" si="439"/>
        <v>9.7702585900759544</v>
      </c>
      <c r="AF625" s="26">
        <f t="shared" si="440"/>
        <v>-92.469327736545978</v>
      </c>
      <c r="AG625" s="26">
        <f t="shared" si="415"/>
        <v>63.934760580666506</v>
      </c>
      <c r="AH625" s="26">
        <f t="shared" si="441"/>
        <v>-174.18631868901463</v>
      </c>
      <c r="AI625" s="26">
        <f t="shared" si="442"/>
        <v>-89.999999888106018</v>
      </c>
      <c r="AJ625" s="26">
        <f t="shared" si="443"/>
        <v>106.1841972805483</v>
      </c>
      <c r="AK625" s="26">
        <f t="shared" si="444"/>
        <v>89.999718866390637</v>
      </c>
      <c r="AL625" s="27">
        <f t="shared" si="445"/>
        <v>-60.163601549552546</v>
      </c>
      <c r="AM625" s="26">
        <f t="shared" si="446"/>
        <v>-89.943773296174456</v>
      </c>
      <c r="AN625" s="26">
        <f t="shared" si="416"/>
        <v>-38.250411263755424</v>
      </c>
      <c r="AO625" s="26">
        <f t="shared" si="417"/>
        <v>-89.299169653422226</v>
      </c>
      <c r="AP625" s="26">
        <f t="shared" si="423"/>
        <v>-102.48137364110779</v>
      </c>
      <c r="AQ625" s="26">
        <f t="shared" si="424"/>
        <v>-179.24322397131206</v>
      </c>
      <c r="AR625" s="25">
        <f t="shared" si="418"/>
        <v>18.562359853877492</v>
      </c>
      <c r="AS625" s="25">
        <f t="shared" si="419"/>
        <v>-26.946600306339011</v>
      </c>
      <c r="AT625" s="56">
        <f t="shared" si="425"/>
        <v>-92.71111505103184</v>
      </c>
      <c r="AU625" s="57">
        <f t="shared" si="447"/>
        <v>-271.71255170785804</v>
      </c>
      <c r="AV625" s="26">
        <f t="shared" si="448"/>
        <v>0.11275462951786031</v>
      </c>
      <c r="AW625" s="26">
        <f t="shared" si="449"/>
        <v>9.2120787544258711</v>
      </c>
      <c r="AX625" s="27">
        <f t="shared" si="450"/>
        <v>-0.11275462951785996</v>
      </c>
      <c r="AY625" s="26">
        <f t="shared" si="451"/>
        <v>-9.2120787544258711</v>
      </c>
      <c r="AZ625" s="28">
        <f t="shared" si="452"/>
        <v>3.4694469519536142E-16</v>
      </c>
      <c r="BA625" s="29">
        <f t="shared" si="453"/>
        <v>0</v>
      </c>
      <c r="BB625" s="5">
        <f t="shared" si="426"/>
        <v>-183.52092874089172</v>
      </c>
      <c r="BC625" s="5">
        <f t="shared" si="427"/>
        <v>-501.69517090842089</v>
      </c>
      <c r="BD625" s="5">
        <f t="shared" si="454"/>
        <v>-321.69517090842089</v>
      </c>
      <c r="BE625" s="31"/>
      <c r="BF625" s="40">
        <f t="shared" si="455"/>
        <v>-184</v>
      </c>
      <c r="BG625" s="40">
        <f t="shared" si="456"/>
        <v>-502</v>
      </c>
      <c r="BH625" s="40">
        <f t="shared" si="457"/>
        <v>-322</v>
      </c>
      <c r="BL625" s="26">
        <f t="shared" si="420"/>
        <v>-32.20741040139805</v>
      </c>
      <c r="BM625" s="26">
        <f t="shared" si="421"/>
        <v>-88.594613872550951</v>
      </c>
      <c r="BO625" s="238" t="str">
        <f t="shared" si="428"/>
        <v>162181009.735927i</v>
      </c>
      <c r="BP625" s="238" t="str">
        <f t="shared" si="429"/>
        <v>-0.000917799042330701-0.000732983983494128i</v>
      </c>
      <c r="BQ625" s="238">
        <f t="shared" si="430"/>
        <v>-58.602403288461829</v>
      </c>
      <c r="BR625" s="238">
        <f t="shared" si="431"/>
        <v>-141.38800532801187</v>
      </c>
    </row>
    <row r="626" spans="22:70" x14ac:dyDescent="0.3">
      <c r="V626" s="24">
        <v>7.2200000000000903</v>
      </c>
      <c r="W626" s="32">
        <f t="shared" si="432"/>
        <v>165958690.7437906</v>
      </c>
      <c r="X626" s="25">
        <f t="shared" si="422"/>
        <v>31.048525809863797</v>
      </c>
      <c r="Y626" s="26">
        <f t="shared" si="433"/>
        <v>-105.13305691199949</v>
      </c>
      <c r="Z626" s="26">
        <f t="shared" si="434"/>
        <v>-89.999682700208439</v>
      </c>
      <c r="AA626" s="26">
        <f t="shared" si="435"/>
        <v>56.834105567292767</v>
      </c>
      <c r="AB626" s="26">
        <f t="shared" si="436"/>
        <v>-89.917506922818319</v>
      </c>
      <c r="AC626" s="26">
        <f t="shared" si="437"/>
        <v>27.220295532926375</v>
      </c>
      <c r="AD626" s="26">
        <f t="shared" si="438"/>
        <v>87.503996269293481</v>
      </c>
      <c r="AE626" s="26">
        <f t="shared" si="439"/>
        <v>9.9698699980834569</v>
      </c>
      <c r="AF626" s="26">
        <f t="shared" si="440"/>
        <v>-92.413193353733277</v>
      </c>
      <c r="AG626" s="26">
        <f t="shared" si="415"/>
        <v>63.934760580666506</v>
      </c>
      <c r="AH626" s="26">
        <f t="shared" si="441"/>
        <v>-174.38631868901464</v>
      </c>
      <c r="AI626" s="26">
        <f t="shared" si="442"/>
        <v>-89.999999890653058</v>
      </c>
      <c r="AJ626" s="26">
        <f t="shared" si="443"/>
        <v>106.38419728054359</v>
      </c>
      <c r="AK626" s="26">
        <f t="shared" si="444"/>
        <v>89.999725265772867</v>
      </c>
      <c r="AL626" s="27">
        <f t="shared" si="445"/>
        <v>-60.363601361314146</v>
      </c>
      <c r="AM626" s="26">
        <f t="shared" si="446"/>
        <v>-89.945053171416163</v>
      </c>
      <c r="AN626" s="26">
        <f t="shared" si="416"/>
        <v>-38.450382020298697</v>
      </c>
      <c r="AO626" s="26">
        <f t="shared" si="417"/>
        <v>-89.31512096249709</v>
      </c>
      <c r="AP626" s="26">
        <f t="shared" si="423"/>
        <v>-102.88134420941739</v>
      </c>
      <c r="AQ626" s="26">
        <f t="shared" si="424"/>
        <v>-179.26044875879344</v>
      </c>
      <c r="AR626" s="25">
        <f t="shared" si="418"/>
        <v>18.562359853877492</v>
      </c>
      <c r="AS626" s="25">
        <f t="shared" si="419"/>
        <v>-26.946600306339011</v>
      </c>
      <c r="AT626" s="56">
        <f t="shared" si="425"/>
        <v>-92.911474211333939</v>
      </c>
      <c r="AU626" s="57">
        <f t="shared" si="447"/>
        <v>-271.67364211252675</v>
      </c>
      <c r="AV626" s="26">
        <f t="shared" si="448"/>
        <v>0.11799703684223947</v>
      </c>
      <c r="AW626" s="26">
        <f t="shared" si="449"/>
        <v>9.4228499754063613</v>
      </c>
      <c r="AX626" s="27">
        <f t="shared" si="450"/>
        <v>-0.11799703684223931</v>
      </c>
      <c r="AY626" s="26">
        <f t="shared" si="451"/>
        <v>-9.4228499754063613</v>
      </c>
      <c r="AZ626" s="28">
        <f t="shared" si="452"/>
        <v>1.6653345369377348E-16</v>
      </c>
      <c r="BA626" s="29">
        <f t="shared" si="453"/>
        <v>0</v>
      </c>
      <c r="BB626" s="5">
        <f t="shared" si="426"/>
        <v>-184.24474072477568</v>
      </c>
      <c r="BC626" s="5">
        <f t="shared" si="427"/>
        <v>-502.3317412821591</v>
      </c>
      <c r="BD626" s="5">
        <f t="shared" si="454"/>
        <v>-322.3317412821591</v>
      </c>
      <c r="BE626" s="31"/>
      <c r="BF626" s="40">
        <f t="shared" si="455"/>
        <v>-184</v>
      </c>
      <c r="BG626" s="40">
        <f t="shared" si="456"/>
        <v>-502</v>
      </c>
      <c r="BH626" s="40">
        <f t="shared" si="457"/>
        <v>-322</v>
      </c>
      <c r="BL626" s="26">
        <f t="shared" si="420"/>
        <v>-32.407292821464544</v>
      </c>
      <c r="BM626" s="26">
        <f t="shared" si="421"/>
        <v>-88.626591971076735</v>
      </c>
      <c r="BO626" s="238" t="str">
        <f t="shared" si="428"/>
        <v>165958690.743791i</v>
      </c>
      <c r="BP626" s="238" t="str">
        <f t="shared" si="429"/>
        <v>-0.000892113149488619-0.000696205491516198i</v>
      </c>
      <c r="BQ626" s="238">
        <f t="shared" si="430"/>
        <v>-58.925973691977177</v>
      </c>
      <c r="BR626" s="238">
        <f t="shared" si="431"/>
        <v>-142.03150719855563</v>
      </c>
    </row>
    <row r="627" spans="22:70" x14ac:dyDescent="0.3">
      <c r="V627" s="24">
        <v>7.2300000000000901</v>
      </c>
      <c r="W627" s="30">
        <f t="shared" si="432"/>
        <v>169824365.24620977</v>
      </c>
      <c r="X627" s="25">
        <f t="shared" si="422"/>
        <v>31.048525809863797</v>
      </c>
      <c r="Y627" s="26">
        <f t="shared" si="433"/>
        <v>-105.33305691199351</v>
      </c>
      <c r="Z627" s="26">
        <f t="shared" si="434"/>
        <v>-89.999689922833483</v>
      </c>
      <c r="AA627" s="26">
        <f t="shared" si="435"/>
        <v>57.034105162103586</v>
      </c>
      <c r="AB627" s="26">
        <f t="shared" si="436"/>
        <v>-89.919384691999795</v>
      </c>
      <c r="AC627" s="26">
        <f t="shared" si="437"/>
        <v>27.419924803247952</v>
      </c>
      <c r="AD627" s="26">
        <f t="shared" si="438"/>
        <v>87.560742826548548</v>
      </c>
      <c r="AE627" s="26">
        <f t="shared" si="439"/>
        <v>10.169498863221833</v>
      </c>
      <c r="AF627" s="26">
        <f t="shared" si="440"/>
        <v>-92.35833178828473</v>
      </c>
      <c r="AG627" s="26">
        <f t="shared" si="415"/>
        <v>63.934760580666506</v>
      </c>
      <c r="AH627" s="26">
        <f t="shared" si="441"/>
        <v>-174.58631868901463</v>
      </c>
      <c r="AI627" s="26">
        <f t="shared" si="442"/>
        <v>-89.999999893142089</v>
      </c>
      <c r="AJ627" s="26">
        <f t="shared" si="443"/>
        <v>106.58419728053909</v>
      </c>
      <c r="AK627" s="26">
        <f t="shared" si="444"/>
        <v>89.999731519487369</v>
      </c>
      <c r="AL627" s="27">
        <f t="shared" si="445"/>
        <v>-60.56360118154786</v>
      </c>
      <c r="AM627" s="26">
        <f t="shared" si="446"/>
        <v>-89.946303913193518</v>
      </c>
      <c r="AN627" s="26">
        <f t="shared" si="416"/>
        <v>-38.650354092830511</v>
      </c>
      <c r="AO627" s="26">
        <f t="shared" si="417"/>
        <v>-89.330709278041624</v>
      </c>
      <c r="AP627" s="26">
        <f t="shared" si="423"/>
        <v>-103.2813161021874</v>
      </c>
      <c r="AQ627" s="26">
        <f t="shared" si="424"/>
        <v>-179.27728156488985</v>
      </c>
      <c r="AR627" s="25">
        <f t="shared" si="418"/>
        <v>18.562359853877492</v>
      </c>
      <c r="AS627" s="25">
        <f t="shared" si="419"/>
        <v>-26.946600306339011</v>
      </c>
      <c r="AT627" s="56">
        <f t="shared" si="425"/>
        <v>-93.111817238965571</v>
      </c>
      <c r="AU627" s="57">
        <f t="shared" si="447"/>
        <v>-271.63561335317456</v>
      </c>
      <c r="AV627" s="26">
        <f t="shared" si="448"/>
        <v>0.12347973710571496</v>
      </c>
      <c r="AW627" s="26">
        <f t="shared" si="449"/>
        <v>9.6382645579455382</v>
      </c>
      <c r="AX627" s="27">
        <f t="shared" si="450"/>
        <v>-0.12347973710571487</v>
      </c>
      <c r="AY627" s="26">
        <f t="shared" si="451"/>
        <v>-9.6382645579455382</v>
      </c>
      <c r="AZ627" s="28">
        <f t="shared" si="452"/>
        <v>0</v>
      </c>
      <c r="BA627" s="29">
        <f t="shared" si="453"/>
        <v>0</v>
      </c>
      <c r="BB627" s="5">
        <f t="shared" si="426"/>
        <v>-184.97070434209246</v>
      </c>
      <c r="BC627" s="5">
        <f t="shared" si="427"/>
        <v>-502.96478074572741</v>
      </c>
      <c r="BD627" s="5">
        <f t="shared" si="454"/>
        <v>-322.96478074572741</v>
      </c>
      <c r="BE627" s="41"/>
      <c r="BF627" s="40">
        <f t="shared" si="455"/>
        <v>-185</v>
      </c>
      <c r="BG627" s="40">
        <f t="shared" si="456"/>
        <v>-503</v>
      </c>
      <c r="BH627" s="40">
        <f t="shared" si="457"/>
        <v>-323</v>
      </c>
      <c r="BL627" s="26">
        <f t="shared" si="420"/>
        <v>-32.607180530528055</v>
      </c>
      <c r="BM627" s="26">
        <f t="shared" si="421"/>
        <v>-88.65784298618145</v>
      </c>
      <c r="BO627" s="238" t="str">
        <f t="shared" si="428"/>
        <v>169824365.24621i</v>
      </c>
      <c r="BP627" s="238" t="str">
        <f t="shared" si="429"/>
        <v>-0.000866711800149655-0.000660943226997081i</v>
      </c>
      <c r="BQ627" s="238">
        <f t="shared" si="430"/>
        <v>-59.251706572598849</v>
      </c>
      <c r="BR627" s="238">
        <f t="shared" si="431"/>
        <v>-142.67132440637141</v>
      </c>
    </row>
    <row r="628" spans="22:70" x14ac:dyDescent="0.3">
      <c r="V628" s="24">
        <v>7.2400000000000899</v>
      </c>
      <c r="W628" s="32">
        <f t="shared" si="432"/>
        <v>173780082.87497368</v>
      </c>
      <c r="X628" s="25">
        <f t="shared" si="422"/>
        <v>31.048525809863797</v>
      </c>
      <c r="Y628" s="26">
        <f t="shared" si="433"/>
        <v>-105.53305691198779</v>
      </c>
      <c r="Z628" s="26">
        <f t="shared" si="434"/>
        <v>-89.999696981051514</v>
      </c>
      <c r="AA628" s="26">
        <f t="shared" si="435"/>
        <v>57.23410477515089</v>
      </c>
      <c r="AB628" s="26">
        <f t="shared" si="436"/>
        <v>-89.921219718103629</v>
      </c>
      <c r="AC628" s="26">
        <f t="shared" si="437"/>
        <v>27.61957072960881</v>
      </c>
      <c r="AD628" s="26">
        <f t="shared" si="438"/>
        <v>87.616202301734617</v>
      </c>
      <c r="AE628" s="26">
        <f t="shared" si="439"/>
        <v>10.369144402635719</v>
      </c>
      <c r="AF628" s="26">
        <f t="shared" si="440"/>
        <v>-92.30471439742054</v>
      </c>
      <c r="AG628" s="26">
        <f t="shared" si="415"/>
        <v>63.934760580666506</v>
      </c>
      <c r="AH628" s="26">
        <f t="shared" si="441"/>
        <v>-174.78631868901462</v>
      </c>
      <c r="AI628" s="26">
        <f t="shared" si="442"/>
        <v>-89.999999895574476</v>
      </c>
      <c r="AJ628" s="26">
        <f t="shared" si="443"/>
        <v>106.78419728053481</v>
      </c>
      <c r="AK628" s="26">
        <f t="shared" si="444"/>
        <v>89.999737630849964</v>
      </c>
      <c r="AL628" s="27">
        <f t="shared" si="445"/>
        <v>-60.763601009872382</v>
      </c>
      <c r="AM628" s="26">
        <f t="shared" si="446"/>
        <v>-89.947526184661612</v>
      </c>
      <c r="AN628" s="26">
        <f t="shared" si="416"/>
        <v>-38.850327422137802</v>
      </c>
      <c r="AO628" s="26">
        <f t="shared" si="417"/>
        <v>-89.345942855950909</v>
      </c>
      <c r="AP628" s="26">
        <f t="shared" si="423"/>
        <v>-103.6812892598235</v>
      </c>
      <c r="AQ628" s="26">
        <f t="shared" si="424"/>
        <v>-179.29373130533702</v>
      </c>
      <c r="AR628" s="25">
        <f t="shared" si="418"/>
        <v>18.562359853877492</v>
      </c>
      <c r="AS628" s="25">
        <f t="shared" si="419"/>
        <v>-26.946600306339011</v>
      </c>
      <c r="AT628" s="56">
        <f t="shared" si="425"/>
        <v>-93.312144857187775</v>
      </c>
      <c r="AU628" s="57">
        <f t="shared" si="447"/>
        <v>-271.59844570275754</v>
      </c>
      <c r="AV628" s="26">
        <f t="shared" si="448"/>
        <v>0.12921342015465137</v>
      </c>
      <c r="AW628" s="26">
        <f t="shared" si="449"/>
        <v>9.8584123458422841</v>
      </c>
      <c r="AX628" s="27">
        <f t="shared" si="450"/>
        <v>-0.12921342015465165</v>
      </c>
      <c r="AY628" s="26">
        <f t="shared" si="451"/>
        <v>-9.8584123458422841</v>
      </c>
      <c r="AZ628" s="28">
        <f t="shared" si="452"/>
        <v>-2.7755575615628914E-16</v>
      </c>
      <c r="BA628" s="29">
        <f t="shared" si="453"/>
        <v>0</v>
      </c>
      <c r="BB628" s="5">
        <f t="shared" si="426"/>
        <v>-185.69879460785364</v>
      </c>
      <c r="BC628" s="5">
        <f t="shared" si="427"/>
        <v>-503.59399422256109</v>
      </c>
      <c r="BD628" s="5">
        <f t="shared" si="454"/>
        <v>-323.59399422256109</v>
      </c>
      <c r="BE628" s="31"/>
      <c r="BF628" s="40">
        <f t="shared" si="455"/>
        <v>-186</v>
      </c>
      <c r="BG628" s="40">
        <f t="shared" si="456"/>
        <v>-504</v>
      </c>
      <c r="BH628" s="40">
        <f t="shared" si="457"/>
        <v>-324</v>
      </c>
      <c r="BL628" s="26">
        <f t="shared" si="420"/>
        <v>-32.807073290805846</v>
      </c>
      <c r="BM628" s="26">
        <f t="shared" si="421"/>
        <v>-88.688383413147591</v>
      </c>
      <c r="BO628" s="238" t="str">
        <f t="shared" si="428"/>
        <v>173780082.874974i</v>
      </c>
      <c r="BP628" s="238" t="str">
        <f t="shared" si="429"/>
        <v>-0.000841617026554988-0.00062715829070914i</v>
      </c>
      <c r="BQ628" s="238">
        <f t="shared" si="430"/>
        <v>-59.579576459860007</v>
      </c>
      <c r="BR628" s="238">
        <f t="shared" si="431"/>
        <v>-143.30716510665599</v>
      </c>
    </row>
    <row r="629" spans="22:70" x14ac:dyDescent="0.3">
      <c r="V629" s="24">
        <v>7.2500000000000897</v>
      </c>
      <c r="W629" s="32">
        <f t="shared" si="432"/>
        <v>177827941.00392923</v>
      </c>
      <c r="X629" s="25">
        <f t="shared" si="422"/>
        <v>31.048525809863797</v>
      </c>
      <c r="Y629" s="26">
        <f t="shared" si="433"/>
        <v>-105.7330569119823</v>
      </c>
      <c r="Z629" s="26">
        <f t="shared" si="434"/>
        <v>-89.999703878604876</v>
      </c>
      <c r="AA629" s="26">
        <f t="shared" si="435"/>
        <v>57.434104405613908</v>
      </c>
      <c r="AB629" s="26">
        <f t="shared" si="436"/>
        <v>-89.923012974069891</v>
      </c>
      <c r="AC629" s="26">
        <f t="shared" si="437"/>
        <v>27.819232564958924</v>
      </c>
      <c r="AD629" s="26">
        <f t="shared" si="438"/>
        <v>87.670403684270383</v>
      </c>
      <c r="AE629" s="26">
        <f t="shared" si="439"/>
        <v>10.568805868454319</v>
      </c>
      <c r="AF629" s="26">
        <f t="shared" si="440"/>
        <v>-92.252313168404385</v>
      </c>
      <c r="AG629" s="26">
        <f t="shared" si="415"/>
        <v>63.934760580666506</v>
      </c>
      <c r="AH629" s="26">
        <f t="shared" si="441"/>
        <v>-174.98631868901464</v>
      </c>
      <c r="AI629" s="26">
        <f t="shared" si="442"/>
        <v>-89.999999897951483</v>
      </c>
      <c r="AJ629" s="26">
        <f t="shared" si="443"/>
        <v>106.98419728053069</v>
      </c>
      <c r="AK629" s="26">
        <f t="shared" si="444"/>
        <v>89.999743603100953</v>
      </c>
      <c r="AL629" s="27">
        <f t="shared" si="445"/>
        <v>-60.963600845923565</v>
      </c>
      <c r="AM629" s="26">
        <f t="shared" si="446"/>
        <v>-89.948720633880484</v>
      </c>
      <c r="AN629" s="26">
        <f t="shared" si="416"/>
        <v>-39.050301951671095</v>
      </c>
      <c r="AO629" s="26">
        <f t="shared" si="417"/>
        <v>-89.360829764649736</v>
      </c>
      <c r="AP629" s="26">
        <f t="shared" si="423"/>
        <v>-104.08126362541211</v>
      </c>
      <c r="AQ629" s="26">
        <f t="shared" si="424"/>
        <v>-179.30980669338075</v>
      </c>
      <c r="AR629" s="25">
        <f t="shared" si="418"/>
        <v>18.562359853877492</v>
      </c>
      <c r="AS629" s="25">
        <f t="shared" si="419"/>
        <v>-26.946600306339011</v>
      </c>
      <c r="AT629" s="56">
        <f t="shared" si="425"/>
        <v>-93.512457756957787</v>
      </c>
      <c r="AU629" s="57">
        <f t="shared" si="447"/>
        <v>-271.56211986178516</v>
      </c>
      <c r="AV629" s="26">
        <f t="shared" si="448"/>
        <v>0.13520922108043806</v>
      </c>
      <c r="AW629" s="26">
        <f t="shared" si="449"/>
        <v>10.083384050491903</v>
      </c>
      <c r="AX629" s="27">
        <f t="shared" si="450"/>
        <v>-0.13520922108043854</v>
      </c>
      <c r="AY629" s="26">
        <f t="shared" si="451"/>
        <v>-10.083384050491903</v>
      </c>
      <c r="AZ629" s="28">
        <f t="shared" si="452"/>
        <v>-4.7184478546569153E-16</v>
      </c>
      <c r="BA629" s="29">
        <f t="shared" si="453"/>
        <v>0</v>
      </c>
      <c r="BB629" s="5">
        <f t="shared" si="426"/>
        <v>-186.42898473867501</v>
      </c>
      <c r="BC629" s="5">
        <f t="shared" si="427"/>
        <v>-504.219096155741</v>
      </c>
      <c r="BD629" s="5">
        <f t="shared" si="454"/>
        <v>-324.219096155741</v>
      </c>
      <c r="BE629" s="31"/>
      <c r="BF629" s="40">
        <f t="shared" si="455"/>
        <v>-186</v>
      </c>
      <c r="BG629" s="40">
        <f t="shared" si="456"/>
        <v>-504</v>
      </c>
      <c r="BH629" s="40">
        <f t="shared" si="457"/>
        <v>-324</v>
      </c>
      <c r="BL629" s="26">
        <f t="shared" si="420"/>
        <v>-33.006970875194185</v>
      </c>
      <c r="BM629" s="26">
        <f t="shared" si="421"/>
        <v>-88.718229375456332</v>
      </c>
      <c r="BO629" s="238" t="str">
        <f t="shared" si="428"/>
        <v>177827941.003929i</v>
      </c>
      <c r="BP629" s="238" t="str">
        <f t="shared" si="429"/>
        <v>-0.000816849661143941-0.000594811289914626i</v>
      </c>
      <c r="BQ629" s="238">
        <f t="shared" si="430"/>
        <v>-59.909556106523027</v>
      </c>
      <c r="BR629" s="238">
        <f t="shared" si="431"/>
        <v>-143.93874691849953</v>
      </c>
    </row>
    <row r="630" spans="22:70" x14ac:dyDescent="0.3">
      <c r="V630" s="24">
        <v>7.2600000000000904</v>
      </c>
      <c r="W630" s="30">
        <f t="shared" si="432"/>
        <v>181970085.86103681</v>
      </c>
      <c r="X630" s="25">
        <f t="shared" si="422"/>
        <v>31.048525809863797</v>
      </c>
      <c r="Y630" s="26">
        <f t="shared" si="433"/>
        <v>-105.93305691197712</v>
      </c>
      <c r="Z630" s="26">
        <f t="shared" si="434"/>
        <v>-89.999710619150761</v>
      </c>
      <c r="AA630" s="26">
        <f t="shared" si="435"/>
        <v>57.634104052708821</v>
      </c>
      <c r="AB630" s="26">
        <f t="shared" si="436"/>
        <v>-89.924765410692558</v>
      </c>
      <c r="AC630" s="26">
        <f t="shared" si="437"/>
        <v>28.018909595643304</v>
      </c>
      <c r="AD630" s="26">
        <f t="shared" si="438"/>
        <v>87.723375324185682</v>
      </c>
      <c r="AE630" s="26">
        <f t="shared" si="439"/>
        <v>10.768482546238797</v>
      </c>
      <c r="AF630" s="26">
        <f t="shared" si="440"/>
        <v>-92.201100705657652</v>
      </c>
      <c r="AG630" s="26">
        <f t="shared" si="415"/>
        <v>63.934760580666506</v>
      </c>
      <c r="AH630" s="26">
        <f t="shared" si="441"/>
        <v>-175.18631868901466</v>
      </c>
      <c r="AI630" s="26">
        <f t="shared" si="442"/>
        <v>-89.999999900274389</v>
      </c>
      <c r="AJ630" s="26">
        <f t="shared" si="443"/>
        <v>107.18419728052682</v>
      </c>
      <c r="AK630" s="26">
        <f t="shared" si="444"/>
        <v>89.999749439406912</v>
      </c>
      <c r="AL630" s="27">
        <f t="shared" si="445"/>
        <v>-61.163600689353686</v>
      </c>
      <c r="AM630" s="26">
        <f t="shared" si="446"/>
        <v>-89.949887894158792</v>
      </c>
      <c r="AN630" s="26">
        <f t="shared" si="416"/>
        <v>-39.250277627424822</v>
      </c>
      <c r="AO630" s="26">
        <f t="shared" si="417"/>
        <v>-89.375377889329513</v>
      </c>
      <c r="AP630" s="26">
        <f t="shared" si="423"/>
        <v>-104.48123914459984</v>
      </c>
      <c r="AQ630" s="26">
        <f t="shared" si="424"/>
        <v>-179.32551624435578</v>
      </c>
      <c r="AR630" s="25">
        <f t="shared" si="418"/>
        <v>18.562359853877492</v>
      </c>
      <c r="AS630" s="25">
        <f t="shared" si="419"/>
        <v>-26.946600306339011</v>
      </c>
      <c r="AT630" s="56">
        <f t="shared" si="425"/>
        <v>-93.71275659836104</v>
      </c>
      <c r="AU630" s="57">
        <f t="shared" si="447"/>
        <v>-271.52661695001342</v>
      </c>
      <c r="AV630" s="26">
        <f t="shared" si="448"/>
        <v>0.14147873593697721</v>
      </c>
      <c r="AW630" s="26">
        <f t="shared" si="449"/>
        <v>10.313271193278441</v>
      </c>
      <c r="AX630" s="27">
        <f t="shared" si="450"/>
        <v>-0.1414787359369768</v>
      </c>
      <c r="AY630" s="26">
        <f t="shared" si="451"/>
        <v>-10.313271193278441</v>
      </c>
      <c r="AZ630" s="28">
        <f t="shared" si="452"/>
        <v>4.163336342344337E-16</v>
      </c>
      <c r="BA630" s="29">
        <f t="shared" si="453"/>
        <v>0</v>
      </c>
      <c r="BB630" s="5">
        <f t="shared" si="426"/>
        <v>-187.1612462557128</v>
      </c>
      <c r="BC630" s="5">
        <f t="shared" si="427"/>
        <v>-504.83981103706873</v>
      </c>
      <c r="BD630" s="5">
        <f t="shared" si="454"/>
        <v>-324.83981103706873</v>
      </c>
      <c r="BE630" s="41"/>
      <c r="BF630" s="40">
        <f t="shared" si="455"/>
        <v>-187</v>
      </c>
      <c r="BG630" s="40">
        <f t="shared" si="456"/>
        <v>-505</v>
      </c>
      <c r="BH630" s="40">
        <f t="shared" si="457"/>
        <v>-325</v>
      </c>
      <c r="BL630" s="26">
        <f t="shared" si="420"/>
        <v>-33.206873066789768</v>
      </c>
      <c r="BM630" s="26">
        <f t="shared" si="421"/>
        <v>-88.747396633005806</v>
      </c>
      <c r="BO630" s="238" t="str">
        <f t="shared" si="428"/>
        <v>181970085.861037i</v>
      </c>
      <c r="BP630" s="238" t="str">
        <f t="shared" si="429"/>
        <v>-0.000792429284715956-0.000563862424928036i</v>
      </c>
      <c r="BQ630" s="238">
        <f t="shared" si="430"/>
        <v>-60.241616590562003</v>
      </c>
      <c r="BR630" s="238">
        <f t="shared" si="431"/>
        <v>-144.56579745404952</v>
      </c>
    </row>
    <row r="631" spans="22:70" x14ac:dyDescent="0.3">
      <c r="V631" s="24">
        <v>7.2700000000000902</v>
      </c>
      <c r="W631" s="32">
        <f t="shared" si="432"/>
        <v>186208713.66632539</v>
      </c>
      <c r="X631" s="25">
        <f t="shared" si="422"/>
        <v>31.048525809863797</v>
      </c>
      <c r="Y631" s="26">
        <f t="shared" si="433"/>
        <v>-106.1330569119721</v>
      </c>
      <c r="Z631" s="26">
        <f t="shared" si="434"/>
        <v>-89.999717206263099</v>
      </c>
      <c r="AA631" s="26">
        <f t="shared" si="435"/>
        <v>57.834103715687</v>
      </c>
      <c r="AB631" s="26">
        <f t="shared" si="436"/>
        <v>-89.926477957123623</v>
      </c>
      <c r="AC631" s="26">
        <f t="shared" si="437"/>
        <v>28.218601139918778</v>
      </c>
      <c r="AD631" s="26">
        <f t="shared" si="438"/>
        <v>87.775144945316512</v>
      </c>
      <c r="AE631" s="26">
        <f t="shared" si="439"/>
        <v>10.968173753497464</v>
      </c>
      <c r="AF631" s="26">
        <f t="shared" si="440"/>
        <v>-92.15105021807021</v>
      </c>
      <c r="AG631" s="26">
        <f t="shared" si="415"/>
        <v>63.934760580666506</v>
      </c>
      <c r="AH631" s="26">
        <f t="shared" si="441"/>
        <v>-175.38631868901462</v>
      </c>
      <c r="AI631" s="26">
        <f t="shared" si="442"/>
        <v>-89.999999902544417</v>
      </c>
      <c r="AJ631" s="26">
        <f t="shared" si="443"/>
        <v>107.38419728052305</v>
      </c>
      <c r="AK631" s="26">
        <f t="shared" si="444"/>
        <v>89.999755142862327</v>
      </c>
      <c r="AL631" s="27">
        <f t="shared" si="445"/>
        <v>-61.36360053983055</v>
      </c>
      <c r="AM631" s="26">
        <f t="shared" si="446"/>
        <v>-89.951028584389476</v>
      </c>
      <c r="AN631" s="26">
        <f t="shared" si="416"/>
        <v>-39.450254397822718</v>
      </c>
      <c r="AO631" s="26">
        <f t="shared" si="417"/>
        <v>-89.389594936090631</v>
      </c>
      <c r="AP631" s="26">
        <f t="shared" si="423"/>
        <v>-104.88121576547833</v>
      </c>
      <c r="AQ631" s="26">
        <f t="shared" si="424"/>
        <v>-179.3408682801622</v>
      </c>
      <c r="AR631" s="25">
        <f t="shared" si="418"/>
        <v>18.562359853877492</v>
      </c>
      <c r="AS631" s="25">
        <f t="shared" si="419"/>
        <v>-26.946600306339011</v>
      </c>
      <c r="AT631" s="56">
        <f t="shared" si="425"/>
        <v>-93.913042011980863</v>
      </c>
      <c r="AU631" s="57">
        <f t="shared" si="447"/>
        <v>-271.49191849823239</v>
      </c>
      <c r="AV631" s="26">
        <f t="shared" si="448"/>
        <v>0.14803403774439861</v>
      </c>
      <c r="AW631" s="26">
        <f t="shared" si="449"/>
        <v>10.548166042167937</v>
      </c>
      <c r="AX631" s="27">
        <f t="shared" si="450"/>
        <v>-0.14803403774439855</v>
      </c>
      <c r="AY631" s="26">
        <f t="shared" si="451"/>
        <v>-10.548166042167937</v>
      </c>
      <c r="AZ631" s="28">
        <f t="shared" si="452"/>
        <v>0</v>
      </c>
      <c r="BA631" s="29">
        <f t="shared" si="453"/>
        <v>0</v>
      </c>
      <c r="BB631" s="5">
        <f t="shared" si="426"/>
        <v>-187.8955490915871</v>
      </c>
      <c r="BC631" s="5">
        <f t="shared" si="427"/>
        <v>-505.45587388087432</v>
      </c>
      <c r="BD631" s="5">
        <f t="shared" si="454"/>
        <v>-325.45587388087432</v>
      </c>
      <c r="BE631" s="31"/>
      <c r="BF631" s="40">
        <f t="shared" si="455"/>
        <v>-188</v>
      </c>
      <c r="BG631" s="40">
        <f t="shared" si="456"/>
        <v>-505</v>
      </c>
      <c r="BH631" s="40">
        <f t="shared" si="457"/>
        <v>-325</v>
      </c>
      <c r="BL631" s="26">
        <f t="shared" si="420"/>
        <v>-33.406779658432306</v>
      </c>
      <c r="BM631" s="26">
        <f t="shared" si="421"/>
        <v>-88.775900590158514</v>
      </c>
      <c r="BO631" s="238" t="str">
        <f t="shared" si="428"/>
        <v>186208713.666325i</v>
      </c>
      <c r="BP631" s="238" t="str">
        <f t="shared" si="429"/>
        <v>-0.000768374183772062-0.00053427157838913i</v>
      </c>
      <c r="BQ631" s="238">
        <f t="shared" si="430"/>
        <v>-60.575727421173937</v>
      </c>
      <c r="BR631" s="238">
        <f t="shared" si="431"/>
        <v>-145.1880547924834</v>
      </c>
    </row>
    <row r="632" spans="22:70" x14ac:dyDescent="0.3">
      <c r="V632" s="24">
        <v>7.28000000000009</v>
      </c>
      <c r="W632" s="32">
        <f t="shared" si="432"/>
        <v>190546071.79636425</v>
      </c>
      <c r="X632" s="25">
        <f t="shared" si="422"/>
        <v>31.048525809863797</v>
      </c>
      <c r="Y632" s="26">
        <f t="shared" si="433"/>
        <v>-106.33305691196733</v>
      </c>
      <c r="Z632" s="26">
        <f t="shared" si="434"/>
        <v>-89.99972364343445</v>
      </c>
      <c r="AA632" s="26">
        <f t="shared" si="435"/>
        <v>58.034103393833661</v>
      </c>
      <c r="AB632" s="26">
        <f t="shared" si="436"/>
        <v>-89.928151521365621</v>
      </c>
      <c r="AC632" s="26">
        <f t="shared" si="437"/>
        <v>28.418306546536272</v>
      </c>
      <c r="AD632" s="26">
        <f t="shared" si="438"/>
        <v>87.82573965828928</v>
      </c>
      <c r="AE632" s="26">
        <f t="shared" si="439"/>
        <v>11.167878838266404</v>
      </c>
      <c r="AF632" s="26">
        <f t="shared" si="440"/>
        <v>-92.102135506510791</v>
      </c>
      <c r="AG632" s="26">
        <f t="shared" si="415"/>
        <v>63.934760580666506</v>
      </c>
      <c r="AH632" s="26">
        <f t="shared" si="441"/>
        <v>-175.58631868901466</v>
      </c>
      <c r="AI632" s="26">
        <f t="shared" si="442"/>
        <v>-89.999999904762774</v>
      </c>
      <c r="AJ632" s="26">
        <f t="shared" si="443"/>
        <v>107.58419728051948</v>
      </c>
      <c r="AK632" s="26">
        <f t="shared" si="444"/>
        <v>89.999760716491252</v>
      </c>
      <c r="AL632" s="27">
        <f t="shared" si="445"/>
        <v>-61.563600397037092</v>
      </c>
      <c r="AM632" s="26">
        <f t="shared" si="446"/>
        <v>-89.952143309378002</v>
      </c>
      <c r="AN632" s="26">
        <f t="shared" si="416"/>
        <v>-39.650232213608987</v>
      </c>
      <c r="AO632" s="26">
        <f t="shared" si="417"/>
        <v>-89.403488435992671</v>
      </c>
      <c r="AP632" s="26">
        <f t="shared" si="423"/>
        <v>-105.28119343847476</v>
      </c>
      <c r="AQ632" s="26">
        <f t="shared" si="424"/>
        <v>-179.35587093364219</v>
      </c>
      <c r="AR632" s="25">
        <f t="shared" si="418"/>
        <v>18.562359853877492</v>
      </c>
      <c r="AS632" s="25">
        <f t="shared" si="419"/>
        <v>-26.946600306339011</v>
      </c>
      <c r="AT632" s="56">
        <f t="shared" si="425"/>
        <v>-94.113314600208355</v>
      </c>
      <c r="AU632" s="57">
        <f t="shared" si="447"/>
        <v>-271.45800644015299</v>
      </c>
      <c r="AV632" s="26">
        <f t="shared" si="448"/>
        <v>0.15488769275592065</v>
      </c>
      <c r="AW632" s="26">
        <f t="shared" si="449"/>
        <v>10.788161542170393</v>
      </c>
      <c r="AX632" s="27">
        <f t="shared" si="450"/>
        <v>-0.1548876927559206</v>
      </c>
      <c r="AY632" s="26">
        <f t="shared" si="451"/>
        <v>-10.788161542170393</v>
      </c>
      <c r="AZ632" s="28">
        <f t="shared" si="452"/>
        <v>0</v>
      </c>
      <c r="BA632" s="29">
        <f t="shared" si="453"/>
        <v>0</v>
      </c>
      <c r="BB632" s="5">
        <f t="shared" si="426"/>
        <v>-188.63186170052217</v>
      </c>
      <c r="BC632" s="5">
        <f t="shared" si="427"/>
        <v>-506.06703064147786</v>
      </c>
      <c r="BD632" s="5">
        <f t="shared" si="454"/>
        <v>-326.06703064147786</v>
      </c>
      <c r="BE632" s="31"/>
      <c r="BF632" s="40">
        <f t="shared" si="455"/>
        <v>-189</v>
      </c>
      <c r="BG632" s="40">
        <f t="shared" si="456"/>
        <v>-506</v>
      </c>
      <c r="BH632" s="40">
        <f t="shared" si="457"/>
        <v>-326</v>
      </c>
      <c r="BL632" s="26">
        <f t="shared" si="420"/>
        <v>-33.606690452268019</v>
      </c>
      <c r="BM632" s="26">
        <f t="shared" si="421"/>
        <v>-88.803756303621014</v>
      </c>
      <c r="BO632" s="238" t="str">
        <f t="shared" si="428"/>
        <v>190546071.796364i</v>
      </c>
      <c r="BP632" s="238" t="str">
        <f t="shared" si="429"/>
        <v>-0.000744701317053186-0.000505998406291655i</v>
      </c>
      <c r="BQ632" s="238">
        <f t="shared" si="430"/>
        <v>-60.911856648045799</v>
      </c>
      <c r="BR632" s="238">
        <f t="shared" si="431"/>
        <v>-145.80526789770386</v>
      </c>
    </row>
    <row r="633" spans="22:70" x14ac:dyDescent="0.3">
      <c r="V633" s="24">
        <v>7.2900000000000897</v>
      </c>
      <c r="W633" s="30">
        <f t="shared" si="432"/>
        <v>194984459.97584498</v>
      </c>
      <c r="X633" s="25">
        <f t="shared" si="422"/>
        <v>31.048525809863797</v>
      </c>
      <c r="Y633" s="26">
        <f t="shared" si="433"/>
        <v>-106.53305691196279</v>
      </c>
      <c r="Z633" s="26">
        <f t="shared" si="434"/>
        <v>-89.999729934077891</v>
      </c>
      <c r="AA633" s="26">
        <f t="shared" si="435"/>
        <v>58.234103086466085</v>
      </c>
      <c r="AB633" s="26">
        <f t="shared" si="436"/>
        <v>-89.929786990753016</v>
      </c>
      <c r="AC633" s="26">
        <f t="shared" si="437"/>
        <v>28.61802519338465</v>
      </c>
      <c r="AD633" s="26">
        <f t="shared" si="438"/>
        <v>87.875185973293611</v>
      </c>
      <c r="AE633" s="26">
        <f t="shared" si="439"/>
        <v>11.367597177751737</v>
      </c>
      <c r="AF633" s="26">
        <f t="shared" si="440"/>
        <v>-92.05433095153731</v>
      </c>
      <c r="AG633" s="26">
        <f t="shared" si="415"/>
        <v>63.934760580666506</v>
      </c>
      <c r="AH633" s="26">
        <f t="shared" si="441"/>
        <v>-175.78631868901465</v>
      </c>
      <c r="AI633" s="26">
        <f t="shared" si="442"/>
        <v>-89.99999990693064</v>
      </c>
      <c r="AJ633" s="26">
        <f t="shared" si="443"/>
        <v>107.78419728051605</v>
      </c>
      <c r="AK633" s="26">
        <f t="shared" si="444"/>
        <v>89.999766163248893</v>
      </c>
      <c r="AL633" s="27">
        <f t="shared" si="445"/>
        <v>-61.763600260670387</v>
      </c>
      <c r="AM633" s="26">
        <f t="shared" si="446"/>
        <v>-89.953232660162925</v>
      </c>
      <c r="AN633" s="26">
        <f t="shared" si="416"/>
        <v>-39.850211027743555</v>
      </c>
      <c r="AO633" s="26">
        <f t="shared" si="417"/>
        <v>-89.417065749013886</v>
      </c>
      <c r="AP633" s="26">
        <f t="shared" si="423"/>
        <v>-105.68117211624603</v>
      </c>
      <c r="AQ633" s="26">
        <f t="shared" si="424"/>
        <v>-179.37053215285857</v>
      </c>
      <c r="AR633" s="25">
        <f t="shared" si="418"/>
        <v>18.562359853877492</v>
      </c>
      <c r="AS633" s="25">
        <f t="shared" si="419"/>
        <v>-26.946600306339011</v>
      </c>
      <c r="AT633" s="56">
        <f t="shared" si="425"/>
        <v>-94.313574938494298</v>
      </c>
      <c r="AU633" s="57">
        <f t="shared" si="447"/>
        <v>-271.42486310439585</v>
      </c>
      <c r="AV633" s="26">
        <f t="shared" si="448"/>
        <v>0.1620527769611699</v>
      </c>
      <c r="AW633" s="26">
        <f t="shared" si="449"/>
        <v>11.033351239326612</v>
      </c>
      <c r="AX633" s="27">
        <f t="shared" si="450"/>
        <v>-0.16205277696116946</v>
      </c>
      <c r="AY633" s="26">
        <f t="shared" si="451"/>
        <v>-11.033351239326612</v>
      </c>
      <c r="AZ633" s="28">
        <f t="shared" si="452"/>
        <v>4.4408920985006262E-16</v>
      </c>
      <c r="BA633" s="29">
        <f t="shared" si="453"/>
        <v>0</v>
      </c>
      <c r="BB633" s="5">
        <f t="shared" si="426"/>
        <v>-189.37015117092599</v>
      </c>
      <c r="BC633" s="5">
        <f t="shared" si="427"/>
        <v>-506.67303857372588</v>
      </c>
      <c r="BD633" s="5">
        <f t="shared" si="454"/>
        <v>-326.67303857372588</v>
      </c>
      <c r="BE633" s="41"/>
      <c r="BF633" s="40">
        <f t="shared" si="455"/>
        <v>-189</v>
      </c>
      <c r="BG633" s="40">
        <f t="shared" si="456"/>
        <v>-507</v>
      </c>
      <c r="BH633" s="40">
        <f t="shared" si="457"/>
        <v>-327</v>
      </c>
      <c r="BL633" s="26">
        <f t="shared" si="420"/>
        <v>-33.806605259331974</v>
      </c>
      <c r="BM633" s="26">
        <f t="shared" si="421"/>
        <v>-88.830978490158145</v>
      </c>
      <c r="BO633" s="238" t="str">
        <f t="shared" si="428"/>
        <v>194984459.975845i</v>
      </c>
      <c r="BP633" s="238" t="str">
        <f t="shared" si="429"/>
        <v>-0.000721426291188669-0.000479002429839334i</v>
      </c>
      <c r="BQ633" s="238">
        <f t="shared" si="430"/>
        <v>-61.249970973099721</v>
      </c>
      <c r="BR633" s="238">
        <f t="shared" si="431"/>
        <v>-146.41719697917191</v>
      </c>
    </row>
    <row r="634" spans="22:70" x14ac:dyDescent="0.3">
      <c r="V634" s="24">
        <v>7.3000000000000904</v>
      </c>
      <c r="W634" s="32">
        <f t="shared" si="432"/>
        <v>199526231.49693006</v>
      </c>
      <c r="X634" s="25">
        <f t="shared" si="422"/>
        <v>31.048525809863797</v>
      </c>
      <c r="Y634" s="26">
        <f t="shared" si="433"/>
        <v>-106.73305691195849</v>
      </c>
      <c r="Z634" s="26">
        <f t="shared" si="434"/>
        <v>-89.999736081528795</v>
      </c>
      <c r="AA634" s="26">
        <f t="shared" si="435"/>
        <v>58.43410279293235</v>
      </c>
      <c r="AB634" s="26">
        <f t="shared" si="436"/>
        <v>-89.93138523242267</v>
      </c>
      <c r="AC634" s="26">
        <f t="shared" si="437"/>
        <v>28.817756486194668</v>
      </c>
      <c r="AD634" s="26">
        <f t="shared" si="438"/>
        <v>87.92350981264272</v>
      </c>
      <c r="AE634" s="26">
        <f t="shared" si="439"/>
        <v>11.567328177032323</v>
      </c>
      <c r="AF634" s="26">
        <f t="shared" si="440"/>
        <v>-92.00761150130873</v>
      </c>
      <c r="AG634" s="26">
        <f t="shared" si="415"/>
        <v>63.934760580666506</v>
      </c>
      <c r="AH634" s="26">
        <f t="shared" si="441"/>
        <v>-175.98631868901467</v>
      </c>
      <c r="AI634" s="26">
        <f t="shared" si="442"/>
        <v>-89.999999909049166</v>
      </c>
      <c r="AJ634" s="26">
        <f t="shared" si="443"/>
        <v>107.98419728051284</v>
      </c>
      <c r="AK634" s="26">
        <f t="shared" si="444"/>
        <v>89.999771486023192</v>
      </c>
      <c r="AL634" s="27">
        <f t="shared" si="445"/>
        <v>-61.963600130441222</v>
      </c>
      <c r="AM634" s="26">
        <f t="shared" si="446"/>
        <v>-89.954297214329287</v>
      </c>
      <c r="AN634" s="26">
        <f t="shared" si="416"/>
        <v>-40.050190795302704</v>
      </c>
      <c r="AO634" s="26">
        <f t="shared" si="417"/>
        <v>-89.430334067922487</v>
      </c>
      <c r="AP634" s="26">
        <f t="shared" si="423"/>
        <v>-106.08115175357923</v>
      </c>
      <c r="AQ634" s="26">
        <f t="shared" si="424"/>
        <v>-179.38485970527773</v>
      </c>
      <c r="AR634" s="25">
        <f t="shared" si="418"/>
        <v>18.562359853877492</v>
      </c>
      <c r="AS634" s="25">
        <f t="shared" si="419"/>
        <v>-26.946600306339011</v>
      </c>
      <c r="AT634" s="56">
        <f t="shared" si="425"/>
        <v>-94.513823576546912</v>
      </c>
      <c r="AU634" s="57">
        <f t="shared" si="447"/>
        <v>-271.39247120658649</v>
      </c>
      <c r="AV634" s="26">
        <f t="shared" si="448"/>
        <v>0.16954289279540138</v>
      </c>
      <c r="AW634" s="26">
        <f t="shared" si="449"/>
        <v>11.283829197870137</v>
      </c>
      <c r="AX634" s="27">
        <f t="shared" si="450"/>
        <v>-0.1695428927954013</v>
      </c>
      <c r="AY634" s="26">
        <f t="shared" si="451"/>
        <v>-11.283829197870137</v>
      </c>
      <c r="AZ634" s="28">
        <f t="shared" si="452"/>
        <v>0</v>
      </c>
      <c r="BA634" s="29">
        <f t="shared" si="453"/>
        <v>0</v>
      </c>
      <c r="BB634" s="5">
        <f t="shared" si="426"/>
        <v>-190.11038333965547</v>
      </c>
      <c r="BC634" s="5">
        <f t="shared" si="427"/>
        <v>-507.27366653654713</v>
      </c>
      <c r="BD634" s="5">
        <f t="shared" si="454"/>
        <v>-327.27366653654713</v>
      </c>
      <c r="BE634" s="31"/>
      <c r="BF634" s="40">
        <f t="shared" si="455"/>
        <v>-190</v>
      </c>
      <c r="BG634" s="40">
        <f t="shared" si="456"/>
        <v>-507</v>
      </c>
      <c r="BH634" s="40">
        <f t="shared" si="457"/>
        <v>-327</v>
      </c>
      <c r="BL634" s="26">
        <f t="shared" si="420"/>
        <v>-34.006523899149613</v>
      </c>
      <c r="BM634" s="26">
        <f t="shared" si="421"/>
        <v>-88.857581534145112</v>
      </c>
      <c r="BO634" s="238" t="str">
        <f t="shared" si="428"/>
        <v>199526231.49693i</v>
      </c>
      <c r="BP634" s="238" t="str">
        <f t="shared" si="429"/>
        <v>-0.000698563345269799-0.00045324312723752i</v>
      </c>
      <c r="BQ634" s="238">
        <f t="shared" si="430"/>
        <v>-61.590035863958946</v>
      </c>
      <c r="BR634" s="238">
        <f t="shared" si="431"/>
        <v>-147.02361379581558</v>
      </c>
    </row>
    <row r="635" spans="22:70" x14ac:dyDescent="0.3">
      <c r="V635" s="24">
        <v>7.3100000000000902</v>
      </c>
      <c r="W635" s="32">
        <f t="shared" si="432"/>
        <v>204173794.46699595</v>
      </c>
      <c r="X635" s="25">
        <f t="shared" si="422"/>
        <v>31.048525809863797</v>
      </c>
      <c r="Y635" s="26">
        <f t="shared" si="433"/>
        <v>-106.93305691195432</v>
      </c>
      <c r="Z635" s="26">
        <f t="shared" si="434"/>
        <v>-89.999742089046649</v>
      </c>
      <c r="AA635" s="26">
        <f t="shared" si="435"/>
        <v>58.634102512609743</v>
      </c>
      <c r="AB635" s="26">
        <f t="shared" si="436"/>
        <v>-89.932947093773521</v>
      </c>
      <c r="AC635" s="26">
        <f t="shared" si="437"/>
        <v>29.017499857299541</v>
      </c>
      <c r="AD635" s="26">
        <f t="shared" si="438"/>
        <v>87.970736523121175</v>
      </c>
      <c r="AE635" s="26">
        <f t="shared" si="439"/>
        <v>11.76707126781875</v>
      </c>
      <c r="AF635" s="26">
        <f t="shared" si="440"/>
        <v>-91.961952659699008</v>
      </c>
      <c r="AG635" s="26">
        <f t="shared" si="415"/>
        <v>63.934760580666506</v>
      </c>
      <c r="AH635" s="26">
        <f t="shared" si="441"/>
        <v>-176.18631868901468</v>
      </c>
      <c r="AI635" s="26">
        <f t="shared" si="442"/>
        <v>-89.99999991111946</v>
      </c>
      <c r="AJ635" s="26">
        <f t="shared" si="443"/>
        <v>108.18419728050972</v>
      </c>
      <c r="AK635" s="26">
        <f t="shared" si="444"/>
        <v>89.999776687636341</v>
      </c>
      <c r="AL635" s="27">
        <f t="shared" si="445"/>
        <v>-62.163600006073302</v>
      </c>
      <c r="AM635" s="26">
        <f t="shared" si="446"/>
        <v>-89.9553375363149</v>
      </c>
      <c r="AN635" s="26">
        <f t="shared" si="416"/>
        <v>-40.250171473383659</v>
      </c>
      <c r="AO635" s="26">
        <f t="shared" si="417"/>
        <v>-89.443300422061142</v>
      </c>
      <c r="AP635" s="26">
        <f t="shared" si="423"/>
        <v>-106.48113230729541</v>
      </c>
      <c r="AQ635" s="26">
        <f t="shared" si="424"/>
        <v>-179.39886118185916</v>
      </c>
      <c r="AR635" s="25">
        <f t="shared" si="418"/>
        <v>18.562359853877492</v>
      </c>
      <c r="AS635" s="25">
        <f t="shared" si="419"/>
        <v>-26.946600306339011</v>
      </c>
      <c r="AT635" s="56">
        <f t="shared" si="425"/>
        <v>-94.714061039476661</v>
      </c>
      <c r="AU635" s="57">
        <f t="shared" si="447"/>
        <v>-271.36081384155818</v>
      </c>
      <c r="AV635" s="26">
        <f t="shared" si="448"/>
        <v>0.17737218601966637</v>
      </c>
      <c r="AW635" s="26">
        <f t="shared" si="449"/>
        <v>11.539689910204341</v>
      </c>
      <c r="AX635" s="27">
        <f t="shared" si="450"/>
        <v>-0.17737218601966592</v>
      </c>
      <c r="AY635" s="26">
        <f t="shared" si="451"/>
        <v>-11.539689910204341</v>
      </c>
      <c r="AZ635" s="28">
        <f t="shared" si="452"/>
        <v>4.4408920985006262E-16</v>
      </c>
      <c r="BA635" s="29">
        <f t="shared" si="453"/>
        <v>0</v>
      </c>
      <c r="BB635" s="5">
        <f t="shared" si="426"/>
        <v>-190.85252290722252</v>
      </c>
      <c r="BC635" s="5">
        <f t="shared" si="427"/>
        <v>-507.86869523993334</v>
      </c>
      <c r="BD635" s="5">
        <f t="shared" si="454"/>
        <v>-327.86869523993334</v>
      </c>
      <c r="BE635" s="31"/>
      <c r="BF635" s="40">
        <f t="shared" si="455"/>
        <v>-191</v>
      </c>
      <c r="BG635" s="40">
        <f t="shared" si="456"/>
        <v>-508</v>
      </c>
      <c r="BH635" s="40">
        <f t="shared" si="457"/>
        <v>-328</v>
      </c>
      <c r="BL635" s="26">
        <f t="shared" si="420"/>
        <v>-34.206446199355781</v>
      </c>
      <c r="BM635" s="26">
        <f t="shared" si="421"/>
        <v>-88.88357949496006</v>
      </c>
      <c r="BO635" s="238" t="str">
        <f t="shared" si="428"/>
        <v>204173794.466996i</v>
      </c>
      <c r="BP635" s="238" t="str">
        <f t="shared" si="429"/>
        <v>-0.000676125344073792-0.00042868002457772i</v>
      </c>
      <c r="BQ635" s="238">
        <f t="shared" si="430"/>
        <v>-61.932015668390079</v>
      </c>
      <c r="BR635" s="238">
        <f t="shared" si="431"/>
        <v>-147.6243019034151</v>
      </c>
    </row>
    <row r="636" spans="22:70" x14ac:dyDescent="0.3">
      <c r="V636" s="24">
        <v>7.32000000000009</v>
      </c>
      <c r="W636" s="30">
        <f t="shared" si="432"/>
        <v>208929613.08544725</v>
      </c>
      <c r="X636" s="25">
        <f t="shared" si="422"/>
        <v>31.048525809863797</v>
      </c>
      <c r="Y636" s="26">
        <f t="shared" si="433"/>
        <v>-107.13305691195033</v>
      </c>
      <c r="Z636" s="26">
        <f t="shared" si="434"/>
        <v>-89.999747959816688</v>
      </c>
      <c r="AA636" s="26">
        <f t="shared" si="435"/>
        <v>58.834102244903697</v>
      </c>
      <c r="AB636" s="26">
        <f t="shared" si="436"/>
        <v>-89.934473402915842</v>
      </c>
      <c r="AC636" s="26">
        <f t="shared" si="437"/>
        <v>29.217254764450455</v>
      </c>
      <c r="AD636" s="26">
        <f t="shared" si="438"/>
        <v>88.016890888120088</v>
      </c>
      <c r="AE636" s="26">
        <f t="shared" si="439"/>
        <v>11.966825907267609</v>
      </c>
      <c r="AF636" s="26">
        <f t="shared" si="440"/>
        <v>-91.917330474612442</v>
      </c>
      <c r="AG636" s="26">
        <f t="shared" si="415"/>
        <v>63.934760580666506</v>
      </c>
      <c r="AH636" s="26">
        <f t="shared" si="441"/>
        <v>-176.38631868901462</v>
      </c>
      <c r="AI636" s="26">
        <f t="shared" si="442"/>
        <v>-89.999999913142631</v>
      </c>
      <c r="AJ636" s="26">
        <f t="shared" si="443"/>
        <v>108.38419728050673</v>
      </c>
      <c r="AK636" s="26">
        <f t="shared" si="444"/>
        <v>89.99978177084634</v>
      </c>
      <c r="AL636" s="27">
        <f t="shared" si="445"/>
        <v>-62.363599887302826</v>
      </c>
      <c r="AM636" s="26">
        <f t="shared" si="446"/>
        <v>-89.956354177709457</v>
      </c>
      <c r="AN636" s="26">
        <f t="shared" si="416"/>
        <v>-40.450153021013961</v>
      </c>
      <c r="AO636" s="26">
        <f t="shared" si="417"/>
        <v>-89.455971681046904</v>
      </c>
      <c r="AP636" s="26">
        <f t="shared" si="423"/>
        <v>-106.88111373615817</v>
      </c>
      <c r="AQ636" s="26">
        <f t="shared" si="424"/>
        <v>-179.41254400105265</v>
      </c>
      <c r="AR636" s="25">
        <f t="shared" si="418"/>
        <v>18.562359853877492</v>
      </c>
      <c r="AS636" s="25">
        <f t="shared" si="419"/>
        <v>-26.946600306339011</v>
      </c>
      <c r="AT636" s="56">
        <f t="shared" si="425"/>
        <v>-94.914287828890565</v>
      </c>
      <c r="AU636" s="57">
        <f t="shared" si="447"/>
        <v>-271.32987447566506</v>
      </c>
      <c r="AV636" s="26">
        <f t="shared" si="448"/>
        <v>0.18555536273260753</v>
      </c>
      <c r="AW636" s="26">
        <f t="shared" si="449"/>
        <v>11.801028199330149</v>
      </c>
      <c r="AX636" s="27">
        <f t="shared" si="450"/>
        <v>-0.185555362732607</v>
      </c>
      <c r="AY636" s="26">
        <f t="shared" si="451"/>
        <v>-11.801028199330149</v>
      </c>
      <c r="AZ636" s="28">
        <f t="shared" si="452"/>
        <v>5.2735593669694936E-16</v>
      </c>
      <c r="BA636" s="29">
        <f t="shared" si="453"/>
        <v>0</v>
      </c>
      <c r="BB636" s="5">
        <f t="shared" si="426"/>
        <v>-191.5965335532284</v>
      </c>
      <c r="BC636" s="5">
        <f t="shared" si="427"/>
        <v>-508.45791743620794</v>
      </c>
      <c r="BD636" s="5">
        <f t="shared" si="454"/>
        <v>-328.45791743620794</v>
      </c>
      <c r="BE636" s="41"/>
      <c r="BF636" s="40">
        <f t="shared" si="455"/>
        <v>-192</v>
      </c>
      <c r="BG636" s="40">
        <f t="shared" si="456"/>
        <v>-508</v>
      </c>
      <c r="BH636" s="40">
        <f t="shared" si="457"/>
        <v>-328</v>
      </c>
      <c r="BL636" s="26">
        <f t="shared" si="420"/>
        <v>-34.406371995330986</v>
      </c>
      <c r="BM636" s="26">
        <f t="shared" si="421"/>
        <v>-88.908986114219815</v>
      </c>
      <c r="BO636" s="238" t="str">
        <f t="shared" si="428"/>
        <v>208929613.085447i</v>
      </c>
      <c r="BP636" s="238" t="str">
        <f t="shared" si="429"/>
        <v>-0.00065412377958267-0.000405272785029189i</v>
      </c>
      <c r="BQ636" s="238">
        <f t="shared" si="430"/>
        <v>-62.275873729006861</v>
      </c>
      <c r="BR636" s="238">
        <f t="shared" si="431"/>
        <v>-148.21905684632304</v>
      </c>
    </row>
    <row r="637" spans="22:70" x14ac:dyDescent="0.3">
      <c r="V637" s="24">
        <v>7.3300000000000898</v>
      </c>
      <c r="W637" s="32">
        <f t="shared" si="432"/>
        <v>213796208.95026746</v>
      </c>
      <c r="X637" s="25">
        <f t="shared" si="422"/>
        <v>31.048525809863797</v>
      </c>
      <c r="Y637" s="26">
        <f t="shared" si="433"/>
        <v>-107.33305691194656</v>
      </c>
      <c r="Z637" s="26">
        <f t="shared" si="434"/>
        <v>-89.9997536969517</v>
      </c>
      <c r="AA637" s="26">
        <f t="shared" si="435"/>
        <v>59.034101989246423</v>
      </c>
      <c r="AB637" s="26">
        <f t="shared" si="436"/>
        <v>-89.935964969110259</v>
      </c>
      <c r="AC637" s="26">
        <f t="shared" si="437"/>
        <v>29.417020689684051</v>
      </c>
      <c r="AD637" s="26">
        <f t="shared" si="438"/>
        <v>88.061997139559892</v>
      </c>
      <c r="AE637" s="26">
        <f t="shared" si="439"/>
        <v>12.166591576847722</v>
      </c>
      <c r="AF637" s="26">
        <f t="shared" si="440"/>
        <v>-91.873721526502081</v>
      </c>
      <c r="AG637" s="26">
        <f t="shared" si="415"/>
        <v>63.934760580666506</v>
      </c>
      <c r="AH637" s="26">
        <f t="shared" si="441"/>
        <v>-176.58631868901463</v>
      </c>
      <c r="AI637" s="26">
        <f t="shared" si="442"/>
        <v>-89.999999915119744</v>
      </c>
      <c r="AJ637" s="26">
        <f t="shared" si="443"/>
        <v>108.5841972805039</v>
      </c>
      <c r="AK637" s="26">
        <f t="shared" si="444"/>
        <v>89.999786738348348</v>
      </c>
      <c r="AL637" s="27">
        <f t="shared" si="445"/>
        <v>-62.563599773877925</v>
      </c>
      <c r="AM637" s="26">
        <f t="shared" si="446"/>
        <v>-89.957347677547133</v>
      </c>
      <c r="AN637" s="26">
        <f t="shared" si="416"/>
        <v>-40.650135399064531</v>
      </c>
      <c r="AO637" s="26">
        <f t="shared" si="417"/>
        <v>-89.468354558388185</v>
      </c>
      <c r="AP637" s="26">
        <f t="shared" si="423"/>
        <v>-107.28109600078668</v>
      </c>
      <c r="AQ637" s="26">
        <f t="shared" si="424"/>
        <v>-179.42591541270673</v>
      </c>
      <c r="AR637" s="25">
        <f t="shared" si="418"/>
        <v>18.562359853877492</v>
      </c>
      <c r="AS637" s="25">
        <f t="shared" si="419"/>
        <v>-26.946600306339011</v>
      </c>
      <c r="AT637" s="56">
        <f t="shared" si="425"/>
        <v>-95.114504423938953</v>
      </c>
      <c r="AU637" s="57">
        <f t="shared" si="447"/>
        <v>-271.29963693920882</v>
      </c>
      <c r="AV637" s="26">
        <f t="shared" si="448"/>
        <v>0.19410770646948805</v>
      </c>
      <c r="AW637" s="26">
        <f t="shared" si="449"/>
        <v>12.067939113353317</v>
      </c>
      <c r="AX637" s="27">
        <f t="shared" si="450"/>
        <v>-0.194107706469488</v>
      </c>
      <c r="AY637" s="26">
        <f t="shared" si="451"/>
        <v>-12.067939113353317</v>
      </c>
      <c r="AZ637" s="28">
        <f t="shared" si="452"/>
        <v>0</v>
      </c>
      <c r="BA637" s="29">
        <f t="shared" si="453"/>
        <v>0</v>
      </c>
      <c r="BB637" s="5">
        <f t="shared" si="426"/>
        <v>-192.34237805134632</v>
      </c>
      <c r="BC637" s="5">
        <f t="shared" si="427"/>
        <v>-509.0411380568604</v>
      </c>
      <c r="BD637" s="5">
        <f t="shared" si="454"/>
        <v>-329.0411380568604</v>
      </c>
      <c r="BE637" s="31"/>
      <c r="BF637" s="40">
        <f t="shared" si="455"/>
        <v>-192</v>
      </c>
      <c r="BG637" s="40">
        <f t="shared" si="456"/>
        <v>-509</v>
      </c>
      <c r="BH637" s="40">
        <f t="shared" si="457"/>
        <v>-329</v>
      </c>
      <c r="BL637" s="26">
        <f t="shared" si="420"/>
        <v>-34.606301129853918</v>
      </c>
      <c r="BM637" s="26">
        <f t="shared" si="421"/>
        <v>-88.933814822861763</v>
      </c>
      <c r="BO637" s="238" t="str">
        <f t="shared" si="428"/>
        <v>213796208.950267i</v>
      </c>
      <c r="BP637" s="238" t="str">
        <f t="shared" si="429"/>
        <v>-0.000632568780370722-0.000382981295616546i</v>
      </c>
      <c r="BQ637" s="238">
        <f t="shared" si="430"/>
        <v>-62.62157249755343</v>
      </c>
      <c r="BR637" s="238">
        <f t="shared" si="431"/>
        <v>-148.80768629478985</v>
      </c>
    </row>
    <row r="638" spans="22:70" x14ac:dyDescent="0.3">
      <c r="V638" s="24">
        <v>7.3400000000000896</v>
      </c>
      <c r="W638" s="32">
        <f t="shared" si="432"/>
        <v>218776162.39500052</v>
      </c>
      <c r="X638" s="25">
        <f t="shared" si="422"/>
        <v>31.048525809863797</v>
      </c>
      <c r="Y638" s="26">
        <f t="shared" si="433"/>
        <v>-107.53305691194294</v>
      </c>
      <c r="Z638" s="26">
        <f t="shared" si="434"/>
        <v>-89.999759303493548</v>
      </c>
      <c r="AA638" s="26">
        <f t="shared" si="435"/>
        <v>59.2341017450956</v>
      </c>
      <c r="AB638" s="26">
        <f t="shared" si="436"/>
        <v>-89.937422583196835</v>
      </c>
      <c r="AC638" s="26">
        <f t="shared" si="437"/>
        <v>29.616797138239804</v>
      </c>
      <c r="AD638" s="26">
        <f t="shared" si="438"/>
        <v>88.106078969601569</v>
      </c>
      <c r="AE638" s="26">
        <f t="shared" si="439"/>
        <v>12.366367781256272</v>
      </c>
      <c r="AF638" s="26">
        <f t="shared" si="440"/>
        <v>-91.831102917088813</v>
      </c>
      <c r="AG638" s="26">
        <f t="shared" si="415"/>
        <v>63.934760580666506</v>
      </c>
      <c r="AH638" s="26">
        <f t="shared" si="441"/>
        <v>-176.78631868901462</v>
      </c>
      <c r="AI638" s="26">
        <f t="shared" si="442"/>
        <v>-89.999999917051852</v>
      </c>
      <c r="AJ638" s="26">
        <f t="shared" si="443"/>
        <v>108.78419728050119</v>
      </c>
      <c r="AK638" s="26">
        <f t="shared" si="444"/>
        <v>89.999791592776191</v>
      </c>
      <c r="AL638" s="27">
        <f t="shared" si="445"/>
        <v>-62.76359966555799</v>
      </c>
      <c r="AM638" s="26">
        <f t="shared" si="446"/>
        <v>-89.958318562592325</v>
      </c>
      <c r="AN638" s="26">
        <f t="shared" si="416"/>
        <v>-40.850118570166735</v>
      </c>
      <c r="AO638" s="26">
        <f t="shared" si="417"/>
        <v>-89.480455615020716</v>
      </c>
      <c r="AP638" s="26">
        <f t="shared" si="423"/>
        <v>-107.68107906357164</v>
      </c>
      <c r="AQ638" s="26">
        <f t="shared" si="424"/>
        <v>-179.43898250188869</v>
      </c>
      <c r="AR638" s="25">
        <f t="shared" si="418"/>
        <v>18.562359853877492</v>
      </c>
      <c r="AS638" s="25">
        <f t="shared" si="419"/>
        <v>-26.946600306339011</v>
      </c>
      <c r="AT638" s="56">
        <f t="shared" si="425"/>
        <v>-95.314711282315372</v>
      </c>
      <c r="AU638" s="57">
        <f t="shared" si="447"/>
        <v>-271.27008541897749</v>
      </c>
      <c r="AV638" s="26">
        <f t="shared" si="448"/>
        <v>0.20304509533898818</v>
      </c>
      <c r="AW638" s="26">
        <f t="shared" si="449"/>
        <v>12.340517811697373</v>
      </c>
      <c r="AX638" s="27">
        <f t="shared" si="450"/>
        <v>-0.2030450953389884</v>
      </c>
      <c r="AY638" s="26">
        <f t="shared" si="451"/>
        <v>-12.340517811697373</v>
      </c>
      <c r="AZ638" s="28">
        <f t="shared" si="452"/>
        <v>-2.2204460492503131E-16</v>
      </c>
      <c r="BA638" s="29">
        <f t="shared" si="453"/>
        <v>0</v>
      </c>
      <c r="BB638" s="5">
        <f t="shared" si="426"/>
        <v>-193.09001838320705</v>
      </c>
      <c r="BC638" s="5">
        <f t="shared" si="427"/>
        <v>-509.61817429659726</v>
      </c>
      <c r="BD638" s="5">
        <f t="shared" si="454"/>
        <v>-329.61817429659726</v>
      </c>
      <c r="BE638" s="31"/>
      <c r="BF638" s="40">
        <f t="shared" si="455"/>
        <v>-193</v>
      </c>
      <c r="BG638" s="40">
        <f t="shared" si="456"/>
        <v>-510</v>
      </c>
      <c r="BH638" s="40">
        <f t="shared" si="457"/>
        <v>-330</v>
      </c>
      <c r="BL638" s="26">
        <f t="shared" si="420"/>
        <v>-34.806233452769256</v>
      </c>
      <c r="BM638" s="26">
        <f t="shared" si="421"/>
        <v>-88.958078748074641</v>
      </c>
      <c r="BO638" s="238" t="str">
        <f t="shared" si="428"/>
        <v>218776162.395001i</v>
      </c>
      <c r="BP638" s="238" t="str">
        <f t="shared" si="429"/>
        <v>-0.000611469128373978-0.000361765750932935i</v>
      </c>
      <c r="BQ638" s="238">
        <f t="shared" si="430"/>
        <v>-62.969073648122425</v>
      </c>
      <c r="BR638" s="238">
        <f t="shared" si="431"/>
        <v>-149.39001012954515</v>
      </c>
    </row>
    <row r="639" spans="22:70" x14ac:dyDescent="0.3">
      <c r="V639" s="24">
        <v>7.3500000000000902</v>
      </c>
      <c r="W639" s="30">
        <f t="shared" si="432"/>
        <v>223872113.85688108</v>
      </c>
      <c r="X639" s="25">
        <f t="shared" si="422"/>
        <v>31.048525809863797</v>
      </c>
      <c r="Y639" s="26">
        <f t="shared" si="433"/>
        <v>-107.73305691193953</v>
      </c>
      <c r="Z639" s="26">
        <f t="shared" si="434"/>
        <v>-89.999764782414957</v>
      </c>
      <c r="AA639" s="26">
        <f t="shared" si="435"/>
        <v>59.434101511933399</v>
      </c>
      <c r="AB639" s="26">
        <f t="shared" si="436"/>
        <v>-89.938847018014286</v>
      </c>
      <c r="AC639" s="26">
        <f t="shared" si="437"/>
        <v>29.816583637525433</v>
      </c>
      <c r="AD639" s="26">
        <f t="shared" si="438"/>
        <v>88.14915954214699</v>
      </c>
      <c r="AE639" s="26">
        <f t="shared" si="439"/>
        <v>12.566154047383094</v>
      </c>
      <c r="AF639" s="26">
        <f t="shared" si="440"/>
        <v>-91.789452258282253</v>
      </c>
      <c r="AG639" s="26">
        <f t="shared" si="415"/>
        <v>63.934760580666506</v>
      </c>
      <c r="AH639" s="26">
        <f t="shared" si="441"/>
        <v>-176.98631868901464</v>
      </c>
      <c r="AI639" s="26">
        <f t="shared" si="442"/>
        <v>-89.999999918939992</v>
      </c>
      <c r="AJ639" s="26">
        <f t="shared" si="443"/>
        <v>108.98419728049862</v>
      </c>
      <c r="AK639" s="26">
        <f t="shared" si="444"/>
        <v>89.999796336703795</v>
      </c>
      <c r="AL639" s="27">
        <f t="shared" si="445"/>
        <v>-62.963599562113288</v>
      </c>
      <c r="AM639" s="26">
        <f t="shared" si="446"/>
        <v>-89.959267347618862</v>
      </c>
      <c r="AN639" s="26">
        <f t="shared" si="416"/>
        <v>-41.050102498633265</v>
      </c>
      <c r="AO639" s="26">
        <f t="shared" si="417"/>
        <v>-89.492281262764095</v>
      </c>
      <c r="AP639" s="26">
        <f t="shared" si="423"/>
        <v>-108.08106288859607</v>
      </c>
      <c r="AQ639" s="26">
        <f t="shared" si="424"/>
        <v>-179.45175219261915</v>
      </c>
      <c r="AR639" s="25">
        <f t="shared" si="418"/>
        <v>18.562359853877492</v>
      </c>
      <c r="AS639" s="25">
        <f t="shared" si="419"/>
        <v>-26.946600306339011</v>
      </c>
      <c r="AT639" s="56">
        <f t="shared" si="425"/>
        <v>-95.514908841212971</v>
      </c>
      <c r="AU639" s="57">
        <f t="shared" si="447"/>
        <v>-271.24120445090142</v>
      </c>
      <c r="AV639" s="26">
        <f t="shared" si="448"/>
        <v>0.2123840191426378</v>
      </c>
      <c r="AW639" s="26">
        <f t="shared" si="449"/>
        <v>12.618859442647297</v>
      </c>
      <c r="AX639" s="27">
        <f t="shared" si="450"/>
        <v>-0.21238401914263763</v>
      </c>
      <c r="AY639" s="26">
        <f t="shared" si="451"/>
        <v>-12.618859442647297</v>
      </c>
      <c r="AZ639" s="28">
        <f t="shared" si="452"/>
        <v>0</v>
      </c>
      <c r="BA639" s="29">
        <f t="shared" si="453"/>
        <v>0</v>
      </c>
      <c r="BB639" s="5">
        <f t="shared" si="426"/>
        <v>-193.83941585059216</v>
      </c>
      <c r="BC639" s="5">
        <f t="shared" si="427"/>
        <v>-510.18885564660388</v>
      </c>
      <c r="BD639" s="5">
        <f t="shared" si="454"/>
        <v>-330.18885564660388</v>
      </c>
      <c r="BE639" s="41"/>
      <c r="BF639" s="40">
        <f t="shared" si="455"/>
        <v>-194</v>
      </c>
      <c r="BG639" s="40">
        <f t="shared" si="456"/>
        <v>-510</v>
      </c>
      <c r="BH639" s="40">
        <f t="shared" si="457"/>
        <v>-330</v>
      </c>
      <c r="BL639" s="26">
        <f t="shared" si="420"/>
        <v>-35.006168820670673</v>
      </c>
      <c r="BM639" s="26">
        <f t="shared" si="421"/>
        <v>-88.981790720080866</v>
      </c>
      <c r="BO639" s="238" t="str">
        <f t="shared" si="428"/>
        <v>223872113.856881i</v>
      </c>
      <c r="BP639" s="238" t="str">
        <f t="shared" si="429"/>
        <v>-0.000590832282505391-0.000341586733212855i</v>
      </c>
      <c r="BQ639" s="238">
        <f t="shared" si="430"/>
        <v>-63.318338188708516</v>
      </c>
      <c r="BR639" s="238">
        <f t="shared" si="431"/>
        <v>-149.96586047562161</v>
      </c>
    </row>
    <row r="640" spans="22:70" x14ac:dyDescent="0.3">
      <c r="V640" s="24">
        <v>7.36000000000009</v>
      </c>
      <c r="W640" s="32">
        <f t="shared" si="432"/>
        <v>229086765.27682549</v>
      </c>
      <c r="X640" s="25">
        <f t="shared" si="422"/>
        <v>31.048525809863797</v>
      </c>
      <c r="Y640" s="26">
        <f t="shared" si="433"/>
        <v>-107.93305691193622</v>
      </c>
      <c r="Z640" s="26">
        <f t="shared" si="434"/>
        <v>-89.999770136620867</v>
      </c>
      <c r="AA640" s="26">
        <f t="shared" si="435"/>
        <v>59.634101289265182</v>
      </c>
      <c r="AB640" s="26">
        <f t="shared" si="436"/>
        <v>-89.940239028809785</v>
      </c>
      <c r="AC640" s="26">
        <f t="shared" si="437"/>
        <v>30.016379736127782</v>
      </c>
      <c r="AD640" s="26">
        <f t="shared" si="438"/>
        <v>88.191261504129614</v>
      </c>
      <c r="AE640" s="26">
        <f t="shared" si="439"/>
        <v>12.765949923320534</v>
      </c>
      <c r="AF640" s="26">
        <f t="shared" si="440"/>
        <v>-91.748747661301024</v>
      </c>
      <c r="AG640" s="26">
        <f t="shared" si="415"/>
        <v>63.934760580666506</v>
      </c>
      <c r="AH640" s="26">
        <f t="shared" si="441"/>
        <v>-177.18631868901466</v>
      </c>
      <c r="AI640" s="26">
        <f t="shared" si="442"/>
        <v>-89.999999920785129</v>
      </c>
      <c r="AJ640" s="26">
        <f t="shared" si="443"/>
        <v>109.18419728049615</v>
      </c>
      <c r="AK640" s="26">
        <f t="shared" si="444"/>
        <v>89.999800972646398</v>
      </c>
      <c r="AL640" s="27">
        <f t="shared" si="445"/>
        <v>-63.163599463324324</v>
      </c>
      <c r="AM640" s="26">
        <f t="shared" si="446"/>
        <v>-89.960194535683087</v>
      </c>
      <c r="AN640" s="26">
        <f t="shared" si="416"/>
        <v>-41.250087150382406</v>
      </c>
      <c r="AO640" s="26">
        <f t="shared" si="417"/>
        <v>-89.503837767700844</v>
      </c>
      <c r="AP640" s="26">
        <f t="shared" si="423"/>
        <v>-108.48104744155873</v>
      </c>
      <c r="AQ640" s="26">
        <f t="shared" si="424"/>
        <v>-179.46423125152268</v>
      </c>
      <c r="AR640" s="25">
        <f t="shared" si="418"/>
        <v>18.562359853877492</v>
      </c>
      <c r="AS640" s="25">
        <f t="shared" si="419"/>
        <v>-26.946600306339011</v>
      </c>
      <c r="AT640" s="56">
        <f t="shared" si="425"/>
        <v>-95.715097518238196</v>
      </c>
      <c r="AU640" s="57">
        <f t="shared" si="447"/>
        <v>-271.2129789128237</v>
      </c>
      <c r="AV640" s="26">
        <f t="shared" si="448"/>
        <v>0.22214159641594033</v>
      </c>
      <c r="AW640" s="26">
        <f t="shared" si="449"/>
        <v>12.903059011848379</v>
      </c>
      <c r="AX640" s="27">
        <f t="shared" si="450"/>
        <v>-0.22214159641594072</v>
      </c>
      <c r="AY640" s="26">
        <f t="shared" si="451"/>
        <v>-12.903059011848379</v>
      </c>
      <c r="AZ640" s="28">
        <f t="shared" si="452"/>
        <v>-3.8857805861880479E-16</v>
      </c>
      <c r="BA640" s="29">
        <f t="shared" si="453"/>
        <v>0</v>
      </c>
      <c r="BB640" s="5">
        <f t="shared" si="426"/>
        <v>-194.59053118537841</v>
      </c>
      <c r="BC640" s="5">
        <f t="shared" si="427"/>
        <v>-510.75302387929855</v>
      </c>
      <c r="BD640" s="5">
        <f t="shared" si="454"/>
        <v>-330.75302387929855</v>
      </c>
      <c r="BE640" s="31"/>
      <c r="BF640" s="40">
        <f t="shared" si="455"/>
        <v>-195</v>
      </c>
      <c r="BG640" s="40">
        <f t="shared" si="456"/>
        <v>-511</v>
      </c>
      <c r="BH640" s="40">
        <f t="shared" si="457"/>
        <v>-331</v>
      </c>
      <c r="BL640" s="26">
        <f t="shared" si="420"/>
        <v>-35.206107096597769</v>
      </c>
      <c r="BM640" s="26">
        <f t="shared" si="421"/>
        <v>-89.004963278773388</v>
      </c>
      <c r="BO640" s="238" t="str">
        <f t="shared" si="428"/>
        <v>229086765.276825i</v>
      </c>
      <c r="BP640" s="238" t="str">
        <f t="shared" si="429"/>
        <v>-0.00057066440854081-0.000322405288266211i</v>
      </c>
      <c r="BQ640" s="238">
        <f t="shared" si="430"/>
        <v>-63.669326570542431</v>
      </c>
      <c r="BR640" s="238">
        <f t="shared" si="431"/>
        <v>-150.53508168770145</v>
      </c>
    </row>
    <row r="641" spans="22:70" x14ac:dyDescent="0.3">
      <c r="V641" s="24">
        <v>7.3700000000000996</v>
      </c>
      <c r="W641" s="32">
        <f t="shared" si="432"/>
        <v>234422881.5320465</v>
      </c>
      <c r="X641" s="25">
        <f t="shared" si="422"/>
        <v>31.048525809863797</v>
      </c>
      <c r="Y641" s="26">
        <f t="shared" si="433"/>
        <v>-108.13305691193327</v>
      </c>
      <c r="Z641" s="26">
        <f t="shared" si="434"/>
        <v>-89.999775368950182</v>
      </c>
      <c r="AA641" s="26">
        <f t="shared" si="435"/>
        <v>59.834101076618857</v>
      </c>
      <c r="AB641" s="26">
        <f t="shared" si="436"/>
        <v>-89.94159935363929</v>
      </c>
      <c r="AC641" s="26">
        <f t="shared" si="437"/>
        <v>30.216185002867938</v>
      </c>
      <c r="AD641" s="26">
        <f t="shared" si="438"/>
        <v>88.23240699659695</v>
      </c>
      <c r="AE641" s="26">
        <f t="shared" si="439"/>
        <v>12.965754977417333</v>
      </c>
      <c r="AF641" s="26">
        <f t="shared" si="440"/>
        <v>-91.708967725992522</v>
      </c>
      <c r="AG641" s="26">
        <f t="shared" si="415"/>
        <v>63.934760580666506</v>
      </c>
      <c r="AH641" s="26">
        <f t="shared" si="441"/>
        <v>-177.38631868901484</v>
      </c>
      <c r="AI641" s="26">
        <f t="shared" si="442"/>
        <v>-89.999999922588287</v>
      </c>
      <c r="AJ641" s="26">
        <f t="shared" si="443"/>
        <v>109.38419728049398</v>
      </c>
      <c r="AK641" s="26">
        <f t="shared" si="444"/>
        <v>89.999805503062063</v>
      </c>
      <c r="AL641" s="27">
        <f t="shared" si="445"/>
        <v>-63.363599368981774</v>
      </c>
      <c r="AM641" s="26">
        <f t="shared" si="446"/>
        <v>-89.961100618390418</v>
      </c>
      <c r="AN641" s="26">
        <f t="shared" si="416"/>
        <v>-41.45007249286617</v>
      </c>
      <c r="AO641" s="26">
        <f t="shared" si="417"/>
        <v>-89.515131253479495</v>
      </c>
      <c r="AP641" s="26">
        <f t="shared" si="423"/>
        <v>-108.88103268970231</v>
      </c>
      <c r="AQ641" s="26">
        <f t="shared" si="424"/>
        <v>-179.47642629139614</v>
      </c>
      <c r="AR641" s="25">
        <f t="shared" si="418"/>
        <v>18.562359853877492</v>
      </c>
      <c r="AS641" s="25">
        <f t="shared" si="419"/>
        <v>-26.946600306339011</v>
      </c>
      <c r="AT641" s="56">
        <f t="shared" si="425"/>
        <v>-95.915277712284976</v>
      </c>
      <c r="AU641" s="57">
        <f t="shared" si="447"/>
        <v>-271.18539401738866</v>
      </c>
      <c r="AV641" s="26">
        <f t="shared" si="448"/>
        <v>0.23233559132393117</v>
      </c>
      <c r="AW641" s="26">
        <f t="shared" si="449"/>
        <v>13.193211241389603</v>
      </c>
      <c r="AX641" s="27">
        <f t="shared" si="450"/>
        <v>-0.23233559132393156</v>
      </c>
      <c r="AY641" s="26">
        <f t="shared" si="451"/>
        <v>-13.193211241389603</v>
      </c>
      <c r="AZ641" s="28">
        <f t="shared" si="452"/>
        <v>-3.8857805861880479E-16</v>
      </c>
      <c r="BA641" s="29">
        <f t="shared" si="453"/>
        <v>0</v>
      </c>
      <c r="BB641" s="5">
        <f t="shared" si="426"/>
        <v>-195.34332465673523</v>
      </c>
      <c r="BC641" s="5">
        <f t="shared" si="427"/>
        <v>-511.31053298712391</v>
      </c>
      <c r="BD641" s="5">
        <f t="shared" si="454"/>
        <v>-331.31053298712391</v>
      </c>
      <c r="BE641" s="31"/>
      <c r="BF641" s="40">
        <f t="shared" si="455"/>
        <v>-195</v>
      </c>
      <c r="BG641" s="40">
        <f t="shared" si="456"/>
        <v>-511</v>
      </c>
      <c r="BH641" s="40">
        <f t="shared" si="457"/>
        <v>-331</v>
      </c>
      <c r="BL641" s="26">
        <f t="shared" si="420"/>
        <v>-35.406048149747022</v>
      </c>
      <c r="BM641" s="26">
        <f t="shared" si="421"/>
        <v>-89.027608680209553</v>
      </c>
      <c r="BO641" s="238" t="str">
        <f t="shared" si="428"/>
        <v>234422881.532046i</v>
      </c>
      <c r="BP641" s="238" t="str">
        <f t="shared" si="429"/>
        <v>-0.000550970414672458-0.000304182996853291i</v>
      </c>
      <c r="BQ641" s="238">
        <f t="shared" si="430"/>
        <v>-64.021998794703251</v>
      </c>
      <c r="BR641" s="238">
        <f t="shared" si="431"/>
        <v>-151.09753028952568</v>
      </c>
    </row>
    <row r="642" spans="22:70" x14ac:dyDescent="0.3">
      <c r="V642" s="24">
        <v>7.3800000000001003</v>
      </c>
      <c r="W642" s="30">
        <f t="shared" si="432"/>
        <v>239883291.9020046</v>
      </c>
      <c r="X642" s="25">
        <f t="shared" si="422"/>
        <v>31.048525809863797</v>
      </c>
      <c r="Y642" s="26">
        <f t="shared" si="433"/>
        <v>-108.33305691193026</v>
      </c>
      <c r="Z642" s="26">
        <f t="shared" si="434"/>
        <v>-89.99978048217713</v>
      </c>
      <c r="AA642" s="26">
        <f t="shared" si="435"/>
        <v>60.034100873543011</v>
      </c>
      <c r="AB642" s="26">
        <f t="shared" si="436"/>
        <v>-89.942928713758889</v>
      </c>
      <c r="AC642" s="26">
        <f t="shared" si="437"/>
        <v>30.415999025897008</v>
      </c>
      <c r="AD642" s="26">
        <f t="shared" si="438"/>
        <v>88.272617665585884</v>
      </c>
      <c r="AE642" s="26">
        <f t="shared" si="439"/>
        <v>13.165568797373552</v>
      </c>
      <c r="AF642" s="26">
        <f t="shared" si="440"/>
        <v>-91.67009153035012</v>
      </c>
      <c r="AG642" s="26">
        <f t="shared" si="415"/>
        <v>63.934760580666506</v>
      </c>
      <c r="AH642" s="26">
        <f t="shared" si="441"/>
        <v>-177.58631868901486</v>
      </c>
      <c r="AI642" s="26">
        <f t="shared" si="442"/>
        <v>-89.999999924350391</v>
      </c>
      <c r="AJ642" s="26">
        <f t="shared" si="443"/>
        <v>109.58419728049172</v>
      </c>
      <c r="AK642" s="26">
        <f t="shared" si="444"/>
        <v>89.999809930352896</v>
      </c>
      <c r="AL642" s="27">
        <f t="shared" si="445"/>
        <v>-63.563599278885178</v>
      </c>
      <c r="AM642" s="26">
        <f t="shared" si="446"/>
        <v>-89.961986076156066</v>
      </c>
      <c r="AN642" s="26">
        <f t="shared" si="416"/>
        <v>-41.650058495000479</v>
      </c>
      <c r="AO642" s="26">
        <f t="shared" si="417"/>
        <v>-89.526167704543496</v>
      </c>
      <c r="AP642" s="26">
        <f t="shared" si="423"/>
        <v>-109.28101860174229</v>
      </c>
      <c r="AQ642" s="26">
        <f t="shared" si="424"/>
        <v>-179.48834377469706</v>
      </c>
      <c r="AR642" s="25">
        <f t="shared" si="418"/>
        <v>18.562359853877492</v>
      </c>
      <c r="AS642" s="25">
        <f t="shared" si="419"/>
        <v>-26.946600306339011</v>
      </c>
      <c r="AT642" s="56">
        <f t="shared" si="425"/>
        <v>-96.115449804368737</v>
      </c>
      <c r="AU642" s="57">
        <f t="shared" si="447"/>
        <v>-271.15843530504719</v>
      </c>
      <c r="AV642" s="26">
        <f t="shared" si="448"/>
        <v>0.24298443033735531</v>
      </c>
      <c r="AW642" s="26">
        <f t="shared" si="449"/>
        <v>13.489410419103312</v>
      </c>
      <c r="AX642" s="27">
        <f t="shared" si="450"/>
        <v>-0.24298443033735576</v>
      </c>
      <c r="AY642" s="26">
        <f t="shared" si="451"/>
        <v>-13.489410419103312</v>
      </c>
      <c r="AZ642" s="28">
        <f t="shared" si="452"/>
        <v>-4.4408920985006262E-16</v>
      </c>
      <c r="BA642" s="29">
        <f t="shared" si="453"/>
        <v>0</v>
      </c>
      <c r="BB642" s="5">
        <f t="shared" si="426"/>
        <v>-196.09775617511619</v>
      </c>
      <c r="BC642" s="5">
        <f t="shared" si="427"/>
        <v>-511.86124907811342</v>
      </c>
      <c r="BD642" s="5">
        <f t="shared" si="454"/>
        <v>-331.86124907811342</v>
      </c>
      <c r="BE642" s="41"/>
      <c r="BF642" s="40">
        <f t="shared" si="455"/>
        <v>-196</v>
      </c>
      <c r="BG642" s="40">
        <f t="shared" si="456"/>
        <v>-512</v>
      </c>
      <c r="BH642" s="40">
        <f t="shared" si="457"/>
        <v>-332</v>
      </c>
      <c r="BL642" s="26">
        <f t="shared" si="420"/>
        <v>-35.605991855194532</v>
      </c>
      <c r="BM642" s="26">
        <f t="shared" si="421"/>
        <v>-89.049738902964762</v>
      </c>
      <c r="BO642" s="238" t="str">
        <f t="shared" si="428"/>
        <v>239883291.902005i</v>
      </c>
      <c r="BP642" s="238" t="str">
        <f t="shared" si="429"/>
        <v>-0.000531753992108924-0.000286882041158774i</v>
      </c>
      <c r="BQ642" s="238">
        <f t="shared" si="430"/>
        <v>-64.376314515552934</v>
      </c>
      <c r="BR642" s="238">
        <f t="shared" si="431"/>
        <v>-151.65307487010148</v>
      </c>
    </row>
    <row r="643" spans="22:70" x14ac:dyDescent="0.3">
      <c r="V643" s="24">
        <v>7.3900000000000903</v>
      </c>
      <c r="W643" s="32">
        <f t="shared" si="432"/>
        <v>245470891.56855461</v>
      </c>
      <c r="X643" s="25">
        <f t="shared" si="422"/>
        <v>31.048525809863797</v>
      </c>
      <c r="Y643" s="26">
        <f t="shared" si="433"/>
        <v>-108.53305691192719</v>
      </c>
      <c r="Z643" s="26">
        <f t="shared" si="434"/>
        <v>-89.999785479012829</v>
      </c>
      <c r="AA643" s="26">
        <f t="shared" si="435"/>
        <v>60.23410067960689</v>
      </c>
      <c r="AB643" s="26">
        <f t="shared" si="436"/>
        <v>-89.944227814007178</v>
      </c>
      <c r="AC643" s="26">
        <f t="shared" si="437"/>
        <v>30.61582141183365</v>
      </c>
      <c r="AD643" s="26">
        <f t="shared" si="438"/>
        <v>88.31191467279335</v>
      </c>
      <c r="AE643" s="26">
        <f t="shared" si="439"/>
        <v>13.365390989377154</v>
      </c>
      <c r="AF643" s="26">
        <f t="shared" si="440"/>
        <v>-91.632098620226671</v>
      </c>
      <c r="AG643" s="26">
        <f t="shared" si="415"/>
        <v>63.934760580666506</v>
      </c>
      <c r="AH643" s="26">
        <f t="shared" si="441"/>
        <v>-177.78631868901468</v>
      </c>
      <c r="AI643" s="26">
        <f t="shared" si="442"/>
        <v>-89.999999926072377</v>
      </c>
      <c r="AJ643" s="26">
        <f t="shared" si="443"/>
        <v>109.78419728048939</v>
      </c>
      <c r="AK643" s="26">
        <f t="shared" si="444"/>
        <v>89.999814256866273</v>
      </c>
      <c r="AL643" s="27">
        <f t="shared" si="445"/>
        <v>-63.763599192843394</v>
      </c>
      <c r="AM643" s="26">
        <f t="shared" si="446"/>
        <v>-89.962851378459817</v>
      </c>
      <c r="AN643" s="26">
        <f t="shared" si="416"/>
        <v>-41.850045127100231</v>
      </c>
      <c r="AO643" s="26">
        <f t="shared" si="417"/>
        <v>-89.536952969287483</v>
      </c>
      <c r="AP643" s="26">
        <f t="shared" si="423"/>
        <v>-109.68100514780241</v>
      </c>
      <c r="AQ643" s="26">
        <f t="shared" si="424"/>
        <v>-179.4999900169534</v>
      </c>
      <c r="AR643" s="25">
        <f t="shared" si="418"/>
        <v>18.562359853877492</v>
      </c>
      <c r="AS643" s="25">
        <f t="shared" si="419"/>
        <v>-26.946600306339011</v>
      </c>
      <c r="AT643" s="56">
        <f t="shared" si="425"/>
        <v>-96.315614158425262</v>
      </c>
      <c r="AU643" s="57">
        <f t="shared" si="447"/>
        <v>-271.13208863718006</v>
      </c>
      <c r="AV643" s="26">
        <f t="shared" si="448"/>
        <v>0.25410721860885188</v>
      </c>
      <c r="AW643" s="26">
        <f t="shared" si="449"/>
        <v>13.791750237728833</v>
      </c>
      <c r="AX643" s="27">
        <f t="shared" si="450"/>
        <v>-0.25410721860885171</v>
      </c>
      <c r="AY643" s="26">
        <f t="shared" si="451"/>
        <v>-13.791750237728833</v>
      </c>
      <c r="AZ643" s="28">
        <f t="shared" si="452"/>
        <v>0</v>
      </c>
      <c r="BA643" s="29">
        <f t="shared" si="453"/>
        <v>0</v>
      </c>
      <c r="BB643" s="5">
        <f t="shared" si="426"/>
        <v>-196.8537853926577</v>
      </c>
      <c r="BC643" s="5">
        <f t="shared" si="427"/>
        <v>-512.40505023115509</v>
      </c>
      <c r="BD643" s="5">
        <f t="shared" si="454"/>
        <v>-332.40505023115509</v>
      </c>
      <c r="BE643" s="31"/>
      <c r="BF643" s="40">
        <f t="shared" si="455"/>
        <v>-197</v>
      </c>
      <c r="BG643" s="40">
        <f t="shared" si="456"/>
        <v>-512</v>
      </c>
      <c r="BH643" s="40">
        <f t="shared" si="457"/>
        <v>-332</v>
      </c>
      <c r="BL643" s="26">
        <f t="shared" si="420"/>
        <v>-35.805938093632882</v>
      </c>
      <c r="BM643" s="26">
        <f t="shared" si="421"/>
        <v>-89.071365654348881</v>
      </c>
      <c r="BO643" s="238" t="str">
        <f t="shared" si="428"/>
        <v>245470891.568555i</v>
      </c>
      <c r="BP643" s="238" t="str">
        <f t="shared" si="429"/>
        <v>-0.000513017660091786-0.000270465266098816i</v>
      </c>
      <c r="BQ643" s="238">
        <f t="shared" si="430"/>
        <v>-64.732233140599561</v>
      </c>
      <c r="BR643" s="238">
        <f t="shared" si="431"/>
        <v>-152.20159593962615</v>
      </c>
    </row>
    <row r="644" spans="22:70" x14ac:dyDescent="0.3">
      <c r="V644" s="24">
        <v>7.4000000000000998</v>
      </c>
      <c r="W644" s="32">
        <f t="shared" si="432"/>
        <v>251188643.15101612</v>
      </c>
      <c r="X644" s="25">
        <f t="shared" si="422"/>
        <v>31.048525809863797</v>
      </c>
      <c r="Y644" s="26">
        <f t="shared" si="433"/>
        <v>-108.73305691192465</v>
      </c>
      <c r="Z644" s="26">
        <f t="shared" si="434"/>
        <v>-89.999790362106651</v>
      </c>
      <c r="AA644" s="26">
        <f t="shared" si="435"/>
        <v>60.434100494399686</v>
      </c>
      <c r="AB644" s="26">
        <f t="shared" si="436"/>
        <v>-89.945497343178985</v>
      </c>
      <c r="AC644" s="26">
        <f t="shared" si="437"/>
        <v>30.815651784939192</v>
      </c>
      <c r="AD644" s="26">
        <f t="shared" si="438"/>
        <v>88.350318706043552</v>
      </c>
      <c r="AE644" s="26">
        <f t="shared" si="439"/>
        <v>13.565221177278033</v>
      </c>
      <c r="AF644" s="26">
        <f t="shared" si="440"/>
        <v>-91.594968999242084</v>
      </c>
      <c r="AG644" s="26">
        <f t="shared" ref="AG644:AG707" si="458">DC_gain_comp</f>
        <v>63.934760580666506</v>
      </c>
      <c r="AH644" s="26">
        <f t="shared" si="441"/>
        <v>-177.98631868901484</v>
      </c>
      <c r="AI644" s="26">
        <f t="shared" si="442"/>
        <v>-89.999999927755184</v>
      </c>
      <c r="AJ644" s="26">
        <f t="shared" si="443"/>
        <v>109.98419728048752</v>
      </c>
      <c r="AK644" s="26">
        <f t="shared" si="444"/>
        <v>89.999818484896196</v>
      </c>
      <c r="AL644" s="27">
        <f t="shared" si="445"/>
        <v>-63.963599110674487</v>
      </c>
      <c r="AM644" s="26">
        <f t="shared" si="446"/>
        <v>-89.963696984094767</v>
      </c>
      <c r="AN644" s="26">
        <f t="shared" ref="AN644:AN707" si="459">20*LOG(1/SQRT((W644/fp3p)^2+1))</f>
        <v>-42.050032360816552</v>
      </c>
      <c r="AO644" s="26">
        <f t="shared" ref="AO644:AO707" si="460">-180/PI()*ATAN(W644/fp3p)</f>
        <v>-89.547492763142586</v>
      </c>
      <c r="AP644" s="26">
        <f t="shared" si="423"/>
        <v>-110.08099229935183</v>
      </c>
      <c r="AQ644" s="26">
        <f t="shared" si="424"/>
        <v>-179.51137119009633</v>
      </c>
      <c r="AR644" s="25">
        <f t="shared" ref="AR644:AR707" si="461">-20*LOG(GmPS*Rsns)</f>
        <v>18.562359853877492</v>
      </c>
      <c r="AS644" s="25">
        <f t="shared" ref="AS644:AS707" si="462">20*LOG(Vref/Vout)</f>
        <v>-26.946600306339011</v>
      </c>
      <c r="AT644" s="56">
        <f t="shared" si="425"/>
        <v>-96.515771122073801</v>
      </c>
      <c r="AU644" s="57">
        <f t="shared" si="447"/>
        <v>-271.10634018933843</v>
      </c>
      <c r="AV644" s="26">
        <f t="shared" si="448"/>
        <v>0.265723755961143</v>
      </c>
      <c r="AW644" s="26">
        <f t="shared" si="449"/>
        <v>14.10032362359234</v>
      </c>
      <c r="AX644" s="27">
        <f t="shared" si="450"/>
        <v>-0.26572375596114312</v>
      </c>
      <c r="AY644" s="26">
        <f t="shared" si="451"/>
        <v>-14.10032362359234</v>
      </c>
      <c r="AZ644" s="28">
        <f t="shared" si="452"/>
        <v>0</v>
      </c>
      <c r="BA644" s="29">
        <f t="shared" si="453"/>
        <v>0</v>
      </c>
      <c r="BB644" s="5">
        <f t="shared" si="426"/>
        <v>-197.61137179963072</v>
      </c>
      <c r="BC644" s="5">
        <f t="shared" si="427"/>
        <v>-512.94182631398212</v>
      </c>
      <c r="BD644" s="5">
        <f t="shared" si="454"/>
        <v>-332.94182631398212</v>
      </c>
      <c r="BE644" s="31"/>
      <c r="BF644" s="40">
        <f t="shared" si="455"/>
        <v>-198</v>
      </c>
      <c r="BG644" s="40">
        <f t="shared" si="456"/>
        <v>-513</v>
      </c>
      <c r="BH644" s="40">
        <f t="shared" si="457"/>
        <v>-333</v>
      </c>
      <c r="BL644" s="26">
        <f t="shared" ref="BL644:BL707" si="463">20*LOG(1/SQRT((W644/fp_comp2p)^2+1))</f>
        <v>-36.005886751119185</v>
      </c>
      <c r="BM644" s="26">
        <f t="shared" ref="BM644:BM707" si="464">-180/PI()*ATAN(W644/fp_comp2p)</f>
        <v>-89.092500376487536</v>
      </c>
      <c r="BO644" s="238" t="str">
        <f t="shared" si="428"/>
        <v>251188643.151016i</v>
      </c>
      <c r="BP644" s="238" t="str">
        <f t="shared" si="429"/>
        <v>-0.000494762814700198-0.000254896235269588i</v>
      </c>
      <c r="BQ644" s="238">
        <f t="shared" si="430"/>
        <v>-65.089713926437739</v>
      </c>
      <c r="BR644" s="238">
        <f t="shared" si="431"/>
        <v>-152.7429857481562</v>
      </c>
    </row>
    <row r="645" spans="22:70" x14ac:dyDescent="0.3">
      <c r="V645" s="24">
        <v>7.4100000000000996</v>
      </c>
      <c r="W645" s="30">
        <f t="shared" si="432"/>
        <v>257039578.2769458</v>
      </c>
      <c r="X645" s="25">
        <f t="shared" ref="X645:X708" si="465">DC_gain_power</f>
        <v>31.048525809863797</v>
      </c>
      <c r="Y645" s="26">
        <f t="shared" si="433"/>
        <v>-108.93305691192202</v>
      </c>
      <c r="Z645" s="26">
        <f t="shared" si="434"/>
        <v>-89.999795134047716</v>
      </c>
      <c r="AA645" s="26">
        <f t="shared" si="435"/>
        <v>60.634100317527988</v>
      </c>
      <c r="AB645" s="26">
        <f t="shared" si="436"/>
        <v>-89.946737974390473</v>
      </c>
      <c r="AC645" s="26">
        <f t="shared" si="437"/>
        <v>31.015489786327457</v>
      </c>
      <c r="AD645" s="26">
        <f t="shared" si="438"/>
        <v>88.387849989553615</v>
      </c>
      <c r="AE645" s="26">
        <f t="shared" si="439"/>
        <v>13.765059001797226</v>
      </c>
      <c r="AF645" s="26">
        <f t="shared" si="440"/>
        <v>-91.558683118884574</v>
      </c>
      <c r="AG645" s="26">
        <f t="shared" si="458"/>
        <v>63.934760580666506</v>
      </c>
      <c r="AH645" s="26">
        <f t="shared" si="441"/>
        <v>-178.18631868901485</v>
      </c>
      <c r="AI645" s="26">
        <f t="shared" si="442"/>
        <v>-89.999999929399678</v>
      </c>
      <c r="AJ645" s="26">
        <f t="shared" si="443"/>
        <v>110.18419728048556</v>
      </c>
      <c r="AK645" s="26">
        <f t="shared" si="444"/>
        <v>89.999822616684384</v>
      </c>
      <c r="AL645" s="27">
        <f t="shared" si="445"/>
        <v>-64.163599032203621</v>
      </c>
      <c r="AM645" s="26">
        <f t="shared" si="446"/>
        <v>-89.964523341410782</v>
      </c>
      <c r="AN645" s="26">
        <f t="shared" si="459"/>
        <v>-42.250020169075071</v>
      </c>
      <c r="AO645" s="26">
        <f t="shared" si="460"/>
        <v>-89.557792671592054</v>
      </c>
      <c r="AP645" s="26">
        <f t="shared" ref="AP645:AP708" si="466">AG645+AH645+AJ645+AL645+AN645</f>
        <v>-110.48098002914148</v>
      </c>
      <c r="AQ645" s="26">
        <f t="shared" ref="AQ645:AQ708" si="467">AI645+AK645+AM645+AO645</f>
        <v>-179.52249332571813</v>
      </c>
      <c r="AR645" s="25">
        <f t="shared" si="461"/>
        <v>18.562359853877492</v>
      </c>
      <c r="AS645" s="25">
        <f t="shared" si="462"/>
        <v>-26.946600306339011</v>
      </c>
      <c r="AT645" s="56">
        <f t="shared" ref="AT645:AT708" si="468">AE645+AP645</f>
        <v>-96.715921027344251</v>
      </c>
      <c r="AU645" s="57">
        <f t="shared" si="447"/>
        <v>-271.0811764446027</v>
      </c>
      <c r="AV645" s="26">
        <f t="shared" si="448"/>
        <v>0.27785455239172591</v>
      </c>
      <c r="AW645" s="26">
        <f t="shared" si="449"/>
        <v>14.415222554473448</v>
      </c>
      <c r="AX645" s="27">
        <f t="shared" si="450"/>
        <v>-0.27785455239172574</v>
      </c>
      <c r="AY645" s="26">
        <f t="shared" si="451"/>
        <v>-14.415222554473448</v>
      </c>
      <c r="AZ645" s="28">
        <f t="shared" si="452"/>
        <v>0</v>
      </c>
      <c r="BA645" s="29">
        <f t="shared" si="453"/>
        <v>0</v>
      </c>
      <c r="BB645" s="5">
        <f t="shared" ref="BB645:BB708" si="469">AT645+AZ645+BL645+BQ645</f>
        <v>-198.37047481664757</v>
      </c>
      <c r="BC645" s="5">
        <f t="shared" ref="BC645:BC708" si="470">AU645+BA645+BM645+BR645</f>
        <v>-513.47147876700762</v>
      </c>
      <c r="BD645" s="5">
        <f t="shared" si="454"/>
        <v>-333.47147876700762</v>
      </c>
      <c r="BE645" s="41"/>
      <c r="BF645" s="40">
        <f t="shared" si="455"/>
        <v>-198</v>
      </c>
      <c r="BG645" s="40">
        <f t="shared" si="456"/>
        <v>-513</v>
      </c>
      <c r="BH645" s="40">
        <f t="shared" si="457"/>
        <v>-333</v>
      </c>
      <c r="BL645" s="26">
        <f t="shared" si="463"/>
        <v>-36.20583771883247</v>
      </c>
      <c r="BM645" s="26">
        <f t="shared" si="464"/>
        <v>-89.1131542522713</v>
      </c>
      <c r="BO645" s="238" t="str">
        <f t="shared" ref="BO645:BO708" si="471">COMPLEX(0,W645)</f>
        <v>257039578.276946i</v>
      </c>
      <c r="BP645" s="238" t="str">
        <f t="shared" ref="BP645:BP708" si="472">IMDIV(1,IMSUM(1,IMPRODUCT($BO$1,BO645),IMPRODUCT(IMPOWER(BO645,2),$BN$1)))</f>
        <v>-0.000476989780823231-0.000240139281415602i</v>
      </c>
      <c r="BQ645" s="238">
        <f t="shared" ref="BQ645:BQ708" si="473">20*LOG(IMABS(BP645))</f>
        <v>-65.448716070470837</v>
      </c>
      <c r="BR645" s="238">
        <f t="shared" ref="BR645:BR708" si="474">IMARGUMENT(BP645)*180/PI()</f>
        <v>-153.27714807013368</v>
      </c>
    </row>
    <row r="646" spans="22:70" x14ac:dyDescent="0.3">
      <c r="V646" s="24">
        <v>7.4200000000001003</v>
      </c>
      <c r="W646" s="32">
        <f t="shared" si="432"/>
        <v>263026799.18959898</v>
      </c>
      <c r="X646" s="25">
        <f t="shared" si="465"/>
        <v>31.048525809863797</v>
      </c>
      <c r="Y646" s="26">
        <f t="shared" si="433"/>
        <v>-109.13305691191952</v>
      </c>
      <c r="Z646" s="26">
        <f t="shared" si="434"/>
        <v>-89.999799797366109</v>
      </c>
      <c r="AA646" s="26">
        <f t="shared" si="435"/>
        <v>60.834100148616827</v>
      </c>
      <c r="AB646" s="26">
        <f t="shared" si="436"/>
        <v>-89.947950365436071</v>
      </c>
      <c r="AC646" s="26">
        <f t="shared" si="437"/>
        <v>31.215335073213136</v>
      </c>
      <c r="AD646" s="26">
        <f t="shared" si="438"/>
        <v>88.42452829400078</v>
      </c>
      <c r="AE646" s="26">
        <f t="shared" si="439"/>
        <v>13.964904119774229</v>
      </c>
      <c r="AF646" s="26">
        <f t="shared" si="440"/>
        <v>-91.5232218688014</v>
      </c>
      <c r="AG646" s="26">
        <f t="shared" si="458"/>
        <v>63.934760580666506</v>
      </c>
      <c r="AH646" s="26">
        <f t="shared" si="441"/>
        <v>-178.38631868901484</v>
      </c>
      <c r="AI646" s="26">
        <f t="shared" si="442"/>
        <v>-89.999999931006727</v>
      </c>
      <c r="AJ646" s="26">
        <f t="shared" si="443"/>
        <v>110.38419728048368</v>
      </c>
      <c r="AK646" s="26">
        <f t="shared" si="444"/>
        <v>89.999826654421611</v>
      </c>
      <c r="AL646" s="27">
        <f t="shared" si="445"/>
        <v>-64.363598957264514</v>
      </c>
      <c r="AM646" s="26">
        <f t="shared" si="446"/>
        <v>-89.965330888552074</v>
      </c>
      <c r="AN646" s="26">
        <f t="shared" si="459"/>
        <v>-42.450008526020397</v>
      </c>
      <c r="AO646" s="26">
        <f t="shared" si="460"/>
        <v>-89.56785815311936</v>
      </c>
      <c r="AP646" s="26">
        <f t="shared" si="466"/>
        <v>-110.88096831114957</v>
      </c>
      <c r="AQ646" s="26">
        <f t="shared" si="467"/>
        <v>-179.53336231825654</v>
      </c>
      <c r="AR646" s="25">
        <f t="shared" si="461"/>
        <v>18.562359853877492</v>
      </c>
      <c r="AS646" s="25">
        <f t="shared" si="462"/>
        <v>-26.946600306339011</v>
      </c>
      <c r="AT646" s="56">
        <f t="shared" si="468"/>
        <v>-96.916064191375341</v>
      </c>
      <c r="AU646" s="57">
        <f t="shared" si="447"/>
        <v>-271.05658418705792</v>
      </c>
      <c r="AV646" s="26">
        <f t="shared" si="448"/>
        <v>0.29052084299117187</v>
      </c>
      <c r="AW646" s="26">
        <f t="shared" si="449"/>
        <v>14.736537866360122</v>
      </c>
      <c r="AX646" s="27">
        <f t="shared" si="450"/>
        <v>-0.29052084299117148</v>
      </c>
      <c r="AY646" s="26">
        <f t="shared" si="451"/>
        <v>-14.736537866360122</v>
      </c>
      <c r="AZ646" s="28">
        <f t="shared" si="452"/>
        <v>0</v>
      </c>
      <c r="BA646" s="29">
        <f t="shared" si="453"/>
        <v>0</v>
      </c>
      <c r="BB646" s="5">
        <f t="shared" si="469"/>
        <v>-199.13105388240226</v>
      </c>
      <c r="BC646" s="5">
        <f t="shared" si="470"/>
        <v>-513.99392035618405</v>
      </c>
      <c r="BD646" s="5">
        <f t="shared" si="454"/>
        <v>-333.99392035618405</v>
      </c>
      <c r="BE646" s="31"/>
      <c r="BF646" s="40">
        <f t="shared" si="455"/>
        <v>-199</v>
      </c>
      <c r="BG646" s="40">
        <f t="shared" si="456"/>
        <v>-514</v>
      </c>
      <c r="BH646" s="40">
        <f t="shared" si="457"/>
        <v>-334</v>
      </c>
      <c r="BL646" s="26">
        <f t="shared" si="463"/>
        <v>-36.405790892845403</v>
      </c>
      <c r="BM646" s="26">
        <f t="shared" si="464"/>
        <v>-89.133338211175314</v>
      </c>
      <c r="BO646" s="238" t="str">
        <f t="shared" si="471"/>
        <v>263026799.189599i</v>
      </c>
      <c r="BP646" s="238" t="str">
        <f t="shared" si="472"/>
        <v>-0.000459697866695192-0.000226159551361366i</v>
      </c>
      <c r="BQ646" s="238">
        <f t="shared" si="473"/>
        <v>-65.809198798181512</v>
      </c>
      <c r="BR646" s="238">
        <f t="shared" si="474"/>
        <v>-153.80399795795077</v>
      </c>
    </row>
    <row r="647" spans="22:70" x14ac:dyDescent="0.3">
      <c r="V647" s="24">
        <v>7.4300000000001001</v>
      </c>
      <c r="W647" s="32">
        <f t="shared" si="432"/>
        <v>269153480.39275372</v>
      </c>
      <c r="X647" s="25">
        <f t="shared" si="465"/>
        <v>31.048525809863797</v>
      </c>
      <c r="Y647" s="26">
        <f t="shared" si="433"/>
        <v>-109.33305691191714</v>
      </c>
      <c r="Z647" s="26">
        <f t="shared" si="434"/>
        <v>-89.999804354534433</v>
      </c>
      <c r="AA647" s="26">
        <f t="shared" si="435"/>
        <v>61.034099987307911</v>
      </c>
      <c r="AB647" s="26">
        <f t="shared" si="436"/>
        <v>-89.949135159137228</v>
      </c>
      <c r="AC647" s="26">
        <f t="shared" si="437"/>
        <v>31.415187318190828</v>
      </c>
      <c r="AD647" s="26">
        <f t="shared" si="438"/>
        <v>88.460372946392198</v>
      </c>
      <c r="AE647" s="26">
        <f t="shared" si="439"/>
        <v>14.164756203445403</v>
      </c>
      <c r="AF647" s="26">
        <f t="shared" si="440"/>
        <v>-91.488566567279463</v>
      </c>
      <c r="AG647" s="26">
        <f t="shared" si="458"/>
        <v>63.934760580666506</v>
      </c>
      <c r="AH647" s="26">
        <f t="shared" si="441"/>
        <v>-178.58631868901483</v>
      </c>
      <c r="AI647" s="26">
        <f t="shared" si="442"/>
        <v>-89.999999932577211</v>
      </c>
      <c r="AJ647" s="26">
        <f t="shared" si="443"/>
        <v>110.5841972804819</v>
      </c>
      <c r="AK647" s="26">
        <f t="shared" si="444"/>
        <v>89.999830600248714</v>
      </c>
      <c r="AL647" s="27">
        <f t="shared" si="445"/>
        <v>-64.563598885698227</v>
      </c>
      <c r="AM647" s="26">
        <f t="shared" si="446"/>
        <v>-89.966120053689522</v>
      </c>
      <c r="AN647" s="26">
        <f t="shared" si="459"/>
        <v>-42.649997406960374</v>
      </c>
      <c r="AO647" s="26">
        <f t="shared" si="460"/>
        <v>-89.577694542089475</v>
      </c>
      <c r="AP647" s="26">
        <f t="shared" si="466"/>
        <v>-111.28095712052502</v>
      </c>
      <c r="AQ647" s="26">
        <f t="shared" si="467"/>
        <v>-179.54398392810748</v>
      </c>
      <c r="AR647" s="25">
        <f t="shared" si="461"/>
        <v>18.562359853877492</v>
      </c>
      <c r="AS647" s="25">
        <f t="shared" si="462"/>
        <v>-26.946600306339011</v>
      </c>
      <c r="AT647" s="56">
        <f t="shared" si="468"/>
        <v>-97.11620091707961</v>
      </c>
      <c r="AU647" s="57">
        <f t="shared" si="447"/>
        <v>-271.03255049538694</v>
      </c>
      <c r="AV647" s="26">
        <f t="shared" si="448"/>
        <v>0.30374460216348598</v>
      </c>
      <c r="AW647" s="26">
        <f t="shared" si="449"/>
        <v>15.064359048800975</v>
      </c>
      <c r="AX647" s="27">
        <f t="shared" si="450"/>
        <v>-0.30374460216348637</v>
      </c>
      <c r="AY647" s="26">
        <f t="shared" si="451"/>
        <v>-15.064359048800975</v>
      </c>
      <c r="AZ647" s="28">
        <f t="shared" si="452"/>
        <v>0</v>
      </c>
      <c r="BA647" s="29">
        <f t="shared" si="453"/>
        <v>0</v>
      </c>
      <c r="BB647" s="5">
        <f t="shared" si="469"/>
        <v>-199.8930685367315</v>
      </c>
      <c r="BC647" s="5">
        <f t="shared" si="470"/>
        <v>-514.50907489805093</v>
      </c>
      <c r="BD647" s="5">
        <f t="shared" si="454"/>
        <v>-334.50907489805093</v>
      </c>
      <c r="BE647" s="31"/>
      <c r="BF647" s="40">
        <f t="shared" si="455"/>
        <v>-200</v>
      </c>
      <c r="BG647" s="40">
        <f t="shared" si="456"/>
        <v>-515</v>
      </c>
      <c r="BH647" s="40">
        <f t="shared" si="457"/>
        <v>-335</v>
      </c>
      <c r="BL647" s="26">
        <f t="shared" si="463"/>
        <v>-36.605746173903604</v>
      </c>
      <c r="BM647" s="26">
        <f t="shared" si="464"/>
        <v>-89.153062934951819</v>
      </c>
      <c r="BO647" s="238" t="str">
        <f t="shared" si="471"/>
        <v>269153480.392754i</v>
      </c>
      <c r="BP647" s="238" t="str">
        <f t="shared" si="472"/>
        <v>-0.000442885420412326-0.000212923045411437i</v>
      </c>
      <c r="BQ647" s="238">
        <f t="shared" si="473"/>
        <v>-66.171121445748298</v>
      </c>
      <c r="BR647" s="238">
        <f t="shared" si="474"/>
        <v>-154.32346146771212</v>
      </c>
    </row>
    <row r="648" spans="22:70" x14ac:dyDescent="0.3">
      <c r="V648" s="24">
        <v>7.4400000000000999</v>
      </c>
      <c r="W648" s="30">
        <f t="shared" si="432"/>
        <v>275422870.33388025</v>
      </c>
      <c r="X648" s="25">
        <f t="shared" si="465"/>
        <v>31.048525809863797</v>
      </c>
      <c r="Y648" s="26">
        <f t="shared" si="433"/>
        <v>-109.53305691191487</v>
      </c>
      <c r="Z648" s="26">
        <f t="shared" si="434"/>
        <v>-89.999808807968932</v>
      </c>
      <c r="AA648" s="26">
        <f t="shared" si="435"/>
        <v>61.234099833259094</v>
      </c>
      <c r="AB648" s="26">
        <f t="shared" si="436"/>
        <v>-89.950292983683184</v>
      </c>
      <c r="AC648" s="26">
        <f t="shared" si="437"/>
        <v>31.615046208547206</v>
      </c>
      <c r="AD648" s="26">
        <f t="shared" si="438"/>
        <v>88.495402839740478</v>
      </c>
      <c r="AE648" s="26">
        <f t="shared" si="439"/>
        <v>14.364614939755221</v>
      </c>
      <c r="AF648" s="26">
        <f t="shared" si="440"/>
        <v>-91.454698951911638</v>
      </c>
      <c r="AG648" s="26">
        <f t="shared" si="458"/>
        <v>63.934760580666506</v>
      </c>
      <c r="AH648" s="26">
        <f t="shared" si="441"/>
        <v>-178.78631868901482</v>
      </c>
      <c r="AI648" s="26">
        <f t="shared" si="442"/>
        <v>-89.999999934111941</v>
      </c>
      <c r="AJ648" s="26">
        <f t="shared" si="443"/>
        <v>110.78419728048019</v>
      </c>
      <c r="AK648" s="26">
        <f t="shared" si="444"/>
        <v>89.999834456257815</v>
      </c>
      <c r="AL648" s="27">
        <f t="shared" si="445"/>
        <v>-64.763598817352957</v>
      </c>
      <c r="AM648" s="26">
        <f t="shared" si="446"/>
        <v>-89.966891255247745</v>
      </c>
      <c r="AN648" s="26">
        <f t="shared" si="459"/>
        <v>-42.849986788313913</v>
      </c>
      <c r="AO648" s="26">
        <f t="shared" si="460"/>
        <v>-89.587307051565404</v>
      </c>
      <c r="AP648" s="26">
        <f t="shared" si="466"/>
        <v>-111.680946433535</v>
      </c>
      <c r="AQ648" s="26">
        <f t="shared" si="467"/>
        <v>-179.55436378466726</v>
      </c>
      <c r="AR648" s="25">
        <f t="shared" si="461"/>
        <v>18.562359853877492</v>
      </c>
      <c r="AS648" s="25">
        <f t="shared" si="462"/>
        <v>-26.946600306339011</v>
      </c>
      <c r="AT648" s="56">
        <f t="shared" si="468"/>
        <v>-97.316331493779785</v>
      </c>
      <c r="AU648" s="57">
        <f t="shared" si="447"/>
        <v>-271.00906273657893</v>
      </c>
      <c r="AV648" s="26">
        <f t="shared" si="448"/>
        <v>0.3175485570293482</v>
      </c>
      <c r="AW648" s="26">
        <f t="shared" si="449"/>
        <v>15.398774028610415</v>
      </c>
      <c r="AX648" s="27">
        <f t="shared" si="450"/>
        <v>-0.31754855702934842</v>
      </c>
      <c r="AY648" s="26">
        <f t="shared" si="451"/>
        <v>-15.398774028610415</v>
      </c>
      <c r="AZ648" s="28">
        <f t="shared" si="452"/>
        <v>0</v>
      </c>
      <c r="BA648" s="29">
        <f t="shared" si="453"/>
        <v>0</v>
      </c>
      <c r="BB648" s="5">
        <f t="shared" si="469"/>
        <v>-200.65647849886534</v>
      </c>
      <c r="BC648" s="5">
        <f t="shared" si="470"/>
        <v>-515.01687696013732</v>
      </c>
      <c r="BD648" s="5">
        <f t="shared" si="454"/>
        <v>-335.01687696013732</v>
      </c>
      <c r="BE648" s="41"/>
      <c r="BF648" s="40">
        <f t="shared" si="455"/>
        <v>-201</v>
      </c>
      <c r="BG648" s="40">
        <f t="shared" si="456"/>
        <v>-515</v>
      </c>
      <c r="BH648" s="40">
        <f t="shared" si="457"/>
        <v>-335</v>
      </c>
      <c r="BL648" s="26">
        <f t="shared" si="463"/>
        <v>-36.805703467215892</v>
      </c>
      <c r="BM648" s="26">
        <f t="shared" si="464"/>
        <v>-89.172338863198178</v>
      </c>
      <c r="BO648" s="238" t="str">
        <f t="shared" si="471"/>
        <v>275422870.33388i</v>
      </c>
      <c r="BP648" s="238" t="str">
        <f t="shared" si="472"/>
        <v>-0.000426549887876052-0.000200396651278331i</v>
      </c>
      <c r="BQ648" s="238">
        <f t="shared" si="473"/>
        <v>-66.534443537869649</v>
      </c>
      <c r="BR648" s="238">
        <f t="shared" si="474"/>
        <v>-154.83547536036014</v>
      </c>
    </row>
    <row r="649" spans="22:70" x14ac:dyDescent="0.3">
      <c r="V649" s="24">
        <v>7.4500000000000997</v>
      </c>
      <c r="W649" s="32">
        <f t="shared" si="432"/>
        <v>281838293.12651044</v>
      </c>
      <c r="X649" s="25">
        <f t="shared" si="465"/>
        <v>31.048525809863797</v>
      </c>
      <c r="Y649" s="26">
        <f t="shared" si="433"/>
        <v>-109.73305691191268</v>
      </c>
      <c r="Z649" s="26">
        <f t="shared" si="434"/>
        <v>-89.999813160030897</v>
      </c>
      <c r="AA649" s="26">
        <f t="shared" si="435"/>
        <v>61.434099686143604</v>
      </c>
      <c r="AB649" s="26">
        <f t="shared" si="436"/>
        <v>-89.951424452964062</v>
      </c>
      <c r="AC649" s="26">
        <f t="shared" si="437"/>
        <v>31.814911445603581</v>
      </c>
      <c r="AD649" s="26">
        <f t="shared" si="438"/>
        <v>88.529636442547059</v>
      </c>
      <c r="AE649" s="26">
        <f t="shared" si="439"/>
        <v>14.564480029698306</v>
      </c>
      <c r="AF649" s="26">
        <f t="shared" si="440"/>
        <v>-91.4216011704479</v>
      </c>
      <c r="AG649" s="26">
        <f t="shared" si="458"/>
        <v>63.934760580666506</v>
      </c>
      <c r="AH649" s="26">
        <f t="shared" si="441"/>
        <v>-178.98631868901481</v>
      </c>
      <c r="AI649" s="26">
        <f t="shared" si="442"/>
        <v>-89.99999993561174</v>
      </c>
      <c r="AJ649" s="26">
        <f t="shared" si="443"/>
        <v>110.98419728047855</v>
      </c>
      <c r="AK649" s="26">
        <f t="shared" si="444"/>
        <v>89.999838224493445</v>
      </c>
      <c r="AL649" s="27">
        <f t="shared" si="445"/>
        <v>-64.963598752083726</v>
      </c>
      <c r="AM649" s="26">
        <f t="shared" si="446"/>
        <v>-89.967644902126878</v>
      </c>
      <c r="AN649" s="26">
        <f t="shared" si="459"/>
        <v>-43.049976647561024</v>
      </c>
      <c r="AO649" s="26">
        <f t="shared" si="460"/>
        <v>-89.596700776061212</v>
      </c>
      <c r="AP649" s="26">
        <f t="shared" si="466"/>
        <v>-112.0809362275145</v>
      </c>
      <c r="AQ649" s="26">
        <f t="shared" si="467"/>
        <v>-179.56450738930639</v>
      </c>
      <c r="AR649" s="25">
        <f t="shared" si="461"/>
        <v>18.562359853877492</v>
      </c>
      <c r="AS649" s="25">
        <f t="shared" si="462"/>
        <v>-26.946600306339011</v>
      </c>
      <c r="AT649" s="56">
        <f t="shared" si="468"/>
        <v>-97.516456197816197</v>
      </c>
      <c r="AU649" s="57">
        <f t="shared" si="447"/>
        <v>-270.98610855975426</v>
      </c>
      <c r="AV649" s="26">
        <f t="shared" si="448"/>
        <v>0.33195619988442604</v>
      </c>
      <c r="AW649" s="26">
        <f t="shared" si="449"/>
        <v>15.73986894171029</v>
      </c>
      <c r="AX649" s="27">
        <f t="shared" si="450"/>
        <v>-0.33195619988442593</v>
      </c>
      <c r="AY649" s="26">
        <f t="shared" si="451"/>
        <v>-15.73986894171029</v>
      </c>
      <c r="AZ649" s="28">
        <f t="shared" si="452"/>
        <v>0</v>
      </c>
      <c r="BA649" s="29">
        <f t="shared" si="453"/>
        <v>0</v>
      </c>
      <c r="BB649" s="5">
        <f t="shared" si="469"/>
        <v>-201.42124374076553</v>
      </c>
      <c r="BC649" s="5">
        <f t="shared" si="470"/>
        <v>-515.51727153982438</v>
      </c>
      <c r="BD649" s="5">
        <f t="shared" si="454"/>
        <v>-335.51727153982438</v>
      </c>
      <c r="BE649" s="31"/>
      <c r="BF649" s="40">
        <f t="shared" si="455"/>
        <v>-201</v>
      </c>
      <c r="BG649" s="40">
        <f t="shared" si="456"/>
        <v>-516</v>
      </c>
      <c r="BH649" s="40">
        <f t="shared" si="457"/>
        <v>-336</v>
      </c>
      <c r="BL649" s="26">
        <f t="shared" si="463"/>
        <v>-37.005662682253714</v>
      </c>
      <c r="BM649" s="26">
        <f t="shared" si="464"/>
        <v>-89.19117619880285</v>
      </c>
      <c r="BO649" s="238" t="str">
        <f t="shared" si="471"/>
        <v>281838293.12651i</v>
      </c>
      <c r="BP649" s="238" t="str">
        <f t="shared" si="472"/>
        <v>-0.000410687871640129-0.00018854817264739i</v>
      </c>
      <c r="BQ649" s="238">
        <f t="shared" si="473"/>
        <v>-66.899124860695636</v>
      </c>
      <c r="BR649" s="238">
        <f t="shared" si="474"/>
        <v>-155.33998678126721</v>
      </c>
    </row>
    <row r="650" spans="22:70" x14ac:dyDescent="0.3">
      <c r="V650" s="24">
        <v>7.4600000000001003</v>
      </c>
      <c r="W650" s="32">
        <f t="shared" si="432"/>
        <v>288403150.31272817</v>
      </c>
      <c r="X650" s="25">
        <f t="shared" si="465"/>
        <v>31.048525809863797</v>
      </c>
      <c r="Y650" s="26">
        <f t="shared" si="433"/>
        <v>-109.93305691191063</v>
      </c>
      <c r="Z650" s="26">
        <f t="shared" si="434"/>
        <v>-89.999817413027827</v>
      </c>
      <c r="AA650" s="26">
        <f t="shared" si="435"/>
        <v>61.63409954564942</v>
      </c>
      <c r="AB650" s="26">
        <f t="shared" si="436"/>
        <v>-89.95253016689631</v>
      </c>
      <c r="AC650" s="26">
        <f t="shared" si="437"/>
        <v>32.01478274408781</v>
      </c>
      <c r="AD650" s="26">
        <f t="shared" si="438"/>
        <v>88.563091808095962</v>
      </c>
      <c r="AE650" s="26">
        <f t="shared" si="439"/>
        <v>14.764351187690409</v>
      </c>
      <c r="AF650" s="26">
        <f t="shared" si="440"/>
        <v>-91.389255771828189</v>
      </c>
      <c r="AG650" s="26">
        <f t="shared" si="458"/>
        <v>63.934760580666506</v>
      </c>
      <c r="AH650" s="26">
        <f t="shared" si="441"/>
        <v>-179.18631868901485</v>
      </c>
      <c r="AI650" s="26">
        <f t="shared" si="442"/>
        <v>-89.999999937077391</v>
      </c>
      <c r="AJ650" s="26">
        <f t="shared" si="443"/>
        <v>111.18419728047701</v>
      </c>
      <c r="AK650" s="26">
        <f t="shared" si="444"/>
        <v>89.999841906953563</v>
      </c>
      <c r="AL650" s="27">
        <f t="shared" si="445"/>
        <v>-65.163598689752121</v>
      </c>
      <c r="AM650" s="26">
        <f t="shared" si="446"/>
        <v>-89.968381393919444</v>
      </c>
      <c r="AN650" s="26">
        <f t="shared" si="459"/>
        <v>-43.249966963195135</v>
      </c>
      <c r="AO650" s="26">
        <f t="shared" si="460"/>
        <v>-89.605880694232752</v>
      </c>
      <c r="AP650" s="26">
        <f t="shared" si="466"/>
        <v>-112.4809264808186</v>
      </c>
      <c r="AQ650" s="26">
        <f t="shared" si="467"/>
        <v>-179.57442011827601</v>
      </c>
      <c r="AR650" s="25">
        <f t="shared" si="461"/>
        <v>18.562359853877492</v>
      </c>
      <c r="AS650" s="25">
        <f t="shared" si="462"/>
        <v>-26.946600306339011</v>
      </c>
      <c r="AT650" s="56">
        <f t="shared" si="468"/>
        <v>-97.716575293128187</v>
      </c>
      <c r="AU650" s="57">
        <f t="shared" si="447"/>
        <v>-270.96367589010418</v>
      </c>
      <c r="AV650" s="26">
        <f t="shared" si="448"/>
        <v>0.34699179957657206</v>
      </c>
      <c r="AW650" s="26">
        <f t="shared" si="449"/>
        <v>16.087727892936449</v>
      </c>
      <c r="AX650" s="27">
        <f t="shared" si="450"/>
        <v>-0.34699179957657167</v>
      </c>
      <c r="AY650" s="26">
        <f t="shared" si="451"/>
        <v>-16.087727892936449</v>
      </c>
      <c r="AZ650" s="28">
        <f t="shared" si="452"/>
        <v>0</v>
      </c>
      <c r="BA650" s="29">
        <f t="shared" si="453"/>
        <v>0</v>
      </c>
      <c r="BB650" s="5">
        <f t="shared" si="469"/>
        <v>-202.18732455549716</v>
      </c>
      <c r="BC650" s="5">
        <f t="shared" si="470"/>
        <v>-516.01021372470177</v>
      </c>
      <c r="BD650" s="5">
        <f t="shared" si="454"/>
        <v>-336.01021372470177</v>
      </c>
      <c r="BE650" s="31"/>
      <c r="BF650" s="40">
        <f t="shared" si="455"/>
        <v>-202</v>
      </c>
      <c r="BG650" s="40">
        <f t="shared" si="456"/>
        <v>-516</v>
      </c>
      <c r="BH650" s="40">
        <f t="shared" si="457"/>
        <v>-336</v>
      </c>
      <c r="BL650" s="26">
        <f t="shared" si="463"/>
        <v>-37.205623732559687</v>
      </c>
      <c r="BM650" s="26">
        <f t="shared" si="464"/>
        <v>-89.209584913271826</v>
      </c>
      <c r="BO650" s="238" t="str">
        <f t="shared" si="471"/>
        <v>288403150.312728i</v>
      </c>
      <c r="BP650" s="238" t="str">
        <f t="shared" si="472"/>
        <v>-0.000395295190174556-0.000177346352531036i</v>
      </c>
      <c r="BQ650" s="238">
        <f t="shared" si="473"/>
        <v>-67.265125529809296</v>
      </c>
      <c r="BR650" s="238">
        <f t="shared" si="474"/>
        <v>-155.83695292132569</v>
      </c>
    </row>
    <row r="651" spans="22:70" x14ac:dyDescent="0.3">
      <c r="V651" s="24">
        <v>7.4700000000001001</v>
      </c>
      <c r="W651" s="30">
        <f t="shared" si="432"/>
        <v>295120922.66670662</v>
      </c>
      <c r="X651" s="25">
        <f t="shared" si="465"/>
        <v>31.048525809863797</v>
      </c>
      <c r="Y651" s="26">
        <f t="shared" si="433"/>
        <v>-110.13305691190862</v>
      </c>
      <c r="Z651" s="26">
        <f t="shared" si="434"/>
        <v>-89.999821569214731</v>
      </c>
      <c r="AA651" s="26">
        <f t="shared" si="435"/>
        <v>61.834099411478469</v>
      </c>
      <c r="AB651" s="26">
        <f t="shared" si="436"/>
        <v>-89.953610711740794</v>
      </c>
      <c r="AC651" s="26">
        <f t="shared" si="437"/>
        <v>32.214659831533879</v>
      </c>
      <c r="AD651" s="26">
        <f t="shared" si="438"/>
        <v>88.595786583560653</v>
      </c>
      <c r="AE651" s="26">
        <f t="shared" si="439"/>
        <v>14.964228140967528</v>
      </c>
      <c r="AF651" s="26">
        <f t="shared" si="440"/>
        <v>-91.357645697394872</v>
      </c>
      <c r="AG651" s="26">
        <f t="shared" si="458"/>
        <v>63.934760580666506</v>
      </c>
      <c r="AH651" s="26">
        <f t="shared" si="441"/>
        <v>-179.38631868901484</v>
      </c>
      <c r="AI651" s="26">
        <f t="shared" si="442"/>
        <v>-89.999999938509688</v>
      </c>
      <c r="AJ651" s="26">
        <f t="shared" si="443"/>
        <v>111.3841972804755</v>
      </c>
      <c r="AK651" s="26">
        <f t="shared" si="444"/>
        <v>89.999845505590642</v>
      </c>
      <c r="AL651" s="27">
        <f t="shared" si="445"/>
        <v>-65.363598630225837</v>
      </c>
      <c r="AM651" s="26">
        <f t="shared" si="446"/>
        <v>-89.969101121122179</v>
      </c>
      <c r="AN651" s="26">
        <f t="shared" si="459"/>
        <v>-43.449957714677289</v>
      </c>
      <c r="AO651" s="26">
        <f t="shared" si="460"/>
        <v>-89.614851671507864</v>
      </c>
      <c r="AP651" s="26">
        <f t="shared" si="466"/>
        <v>-112.88091717277595</v>
      </c>
      <c r="AQ651" s="26">
        <f t="shared" si="467"/>
        <v>-179.58410722554908</v>
      </c>
      <c r="AR651" s="25">
        <f t="shared" si="461"/>
        <v>18.562359853877492</v>
      </c>
      <c r="AS651" s="25">
        <f t="shared" si="462"/>
        <v>-26.946600306339011</v>
      </c>
      <c r="AT651" s="56">
        <f t="shared" si="468"/>
        <v>-97.916689031808431</v>
      </c>
      <c r="AU651" s="57">
        <f t="shared" si="447"/>
        <v>-270.94175292294392</v>
      </c>
      <c r="AV651" s="26">
        <f t="shared" si="448"/>
        <v>0.36268041165732556</v>
      </c>
      <c r="AW651" s="26">
        <f t="shared" si="449"/>
        <v>16.442432703686496</v>
      </c>
      <c r="AX651" s="27">
        <f t="shared" si="450"/>
        <v>-0.36268041165732512</v>
      </c>
      <c r="AY651" s="26">
        <f t="shared" si="451"/>
        <v>-16.442432703686496</v>
      </c>
      <c r="AZ651" s="28">
        <f t="shared" si="452"/>
        <v>4.4408920985006262E-16</v>
      </c>
      <c r="BA651" s="29">
        <f t="shared" si="453"/>
        <v>0</v>
      </c>
      <c r="BB651" s="5">
        <f t="shared" si="469"/>
        <v>-202.95468162061562</v>
      </c>
      <c r="BC651" s="5">
        <f t="shared" si="470"/>
        <v>-516.49566833735389</v>
      </c>
      <c r="BD651" s="5">
        <f t="shared" si="454"/>
        <v>-336.49566833735389</v>
      </c>
      <c r="BE651" s="41"/>
      <c r="BF651" s="40">
        <f t="shared" si="455"/>
        <v>-203</v>
      </c>
      <c r="BG651" s="40">
        <f t="shared" si="456"/>
        <v>-516</v>
      </c>
      <c r="BH651" s="40">
        <f t="shared" si="457"/>
        <v>-336</v>
      </c>
      <c r="BL651" s="26">
        <f t="shared" si="463"/>
        <v>-37.40558653556451</v>
      </c>
      <c r="BM651" s="26">
        <f t="shared" si="464"/>
        <v>-89.227574751937979</v>
      </c>
      <c r="BO651" s="238" t="str">
        <f t="shared" si="471"/>
        <v>295120922.666707i</v>
      </c>
      <c r="BP651" s="238" t="str">
        <f t="shared" si="472"/>
        <v>-0.00038036693709673-0.000166760891602056i</v>
      </c>
      <c r="BQ651" s="238">
        <f t="shared" si="473"/>
        <v>-67.632406053242676</v>
      </c>
      <c r="BR651" s="238">
        <f t="shared" si="474"/>
        <v>-156.32634066247198</v>
      </c>
    </row>
    <row r="652" spans="22:70" x14ac:dyDescent="0.3">
      <c r="V652" s="24">
        <v>7.4800000000000999</v>
      </c>
      <c r="W652" s="32">
        <f t="shared" si="432"/>
        <v>301995172.04027122</v>
      </c>
      <c r="X652" s="25">
        <f t="shared" si="465"/>
        <v>31.048525809863797</v>
      </c>
      <c r="Y652" s="26">
        <f t="shared" si="433"/>
        <v>-110.33305691190671</v>
      </c>
      <c r="Z652" s="26">
        <f t="shared" si="434"/>
        <v>-89.999825630795272</v>
      </c>
      <c r="AA652" s="26">
        <f t="shared" si="435"/>
        <v>62.034099283346222</v>
      </c>
      <c r="AB652" s="26">
        <f t="shared" si="436"/>
        <v>-89.954666660413622</v>
      </c>
      <c r="AC652" s="26">
        <f t="shared" si="437"/>
        <v>32.414542447708783</v>
      </c>
      <c r="AD652" s="26">
        <f t="shared" si="438"/>
        <v>88.627738018926394</v>
      </c>
      <c r="AE652" s="26">
        <f t="shared" si="439"/>
        <v>15.1641106290121</v>
      </c>
      <c r="AF652" s="26">
        <f t="shared" si="440"/>
        <v>-91.326754272282514</v>
      </c>
      <c r="AG652" s="26">
        <f t="shared" si="458"/>
        <v>63.934760580666506</v>
      </c>
      <c r="AH652" s="26">
        <f t="shared" si="441"/>
        <v>-179.58631868901483</v>
      </c>
      <c r="AI652" s="26">
        <f t="shared" si="442"/>
        <v>-89.999999939909387</v>
      </c>
      <c r="AJ652" s="26">
        <f t="shared" si="443"/>
        <v>111.58419728047407</v>
      </c>
      <c r="AK652" s="26">
        <f t="shared" si="444"/>
        <v>89.999849022312731</v>
      </c>
      <c r="AL652" s="27">
        <f t="shared" si="445"/>
        <v>-65.563598573378712</v>
      </c>
      <c r="AM652" s="26">
        <f t="shared" si="446"/>
        <v>-89.969804465343046</v>
      </c>
      <c r="AN652" s="26">
        <f t="shared" si="459"/>
        <v>-43.649948882392955</v>
      </c>
      <c r="AO652" s="26">
        <f t="shared" si="460"/>
        <v>-89.623618462657021</v>
      </c>
      <c r="AP652" s="26">
        <f t="shared" si="466"/>
        <v>-113.28090828364591</v>
      </c>
      <c r="AQ652" s="26">
        <f t="shared" si="467"/>
        <v>-179.59357384559672</v>
      </c>
      <c r="AR652" s="25">
        <f t="shared" si="461"/>
        <v>18.562359853877492</v>
      </c>
      <c r="AS652" s="25">
        <f t="shared" si="462"/>
        <v>-26.946600306339011</v>
      </c>
      <c r="AT652" s="56">
        <f t="shared" si="468"/>
        <v>-98.116797654633814</v>
      </c>
      <c r="AU652" s="57">
        <f t="shared" si="447"/>
        <v>-270.92032811787925</v>
      </c>
      <c r="AV652" s="26">
        <f t="shared" si="448"/>
        <v>0.37904788715474003</v>
      </c>
      <c r="AW652" s="26">
        <f t="shared" si="449"/>
        <v>16.804062647342196</v>
      </c>
      <c r="AX652" s="27">
        <f t="shared" si="450"/>
        <v>-0.37904788715474003</v>
      </c>
      <c r="AY652" s="26">
        <f t="shared" si="451"/>
        <v>-16.804062647342196</v>
      </c>
      <c r="AZ652" s="28">
        <f t="shared" si="452"/>
        <v>0</v>
      </c>
      <c r="BA652" s="29">
        <f t="shared" si="453"/>
        <v>0</v>
      </c>
      <c r="BB652" s="5">
        <f t="shared" si="469"/>
        <v>-203.72327605659243</v>
      </c>
      <c r="BC652" s="5">
        <f t="shared" si="470"/>
        <v>-516.97360956739385</v>
      </c>
      <c r="BD652" s="5">
        <f t="shared" si="454"/>
        <v>-336.97360956739385</v>
      </c>
      <c r="BE652" s="31"/>
      <c r="BF652" s="40">
        <f t="shared" si="455"/>
        <v>-204</v>
      </c>
      <c r="BG652" s="40">
        <f t="shared" si="456"/>
        <v>-517</v>
      </c>
      <c r="BH652" s="40">
        <f t="shared" si="457"/>
        <v>-337</v>
      </c>
      <c r="BL652" s="26">
        <f t="shared" si="463"/>
        <v>-37.605551012412526</v>
      </c>
      <c r="BM652" s="26">
        <f t="shared" si="464"/>
        <v>-89.245155239055563</v>
      </c>
      <c r="BO652" s="238" t="str">
        <f t="shared" si="471"/>
        <v>301995172.040271i</v>
      </c>
      <c r="BP652" s="238" t="str">
        <f t="shared" si="472"/>
        <v>-0.000365897539960106-0.000156762461727076i</v>
      </c>
      <c r="BQ652" s="238">
        <f t="shared" si="473"/>
        <v>-68.000927389546092</v>
      </c>
      <c r="BR652" s="238">
        <f t="shared" si="474"/>
        <v>-156.80812621045899</v>
      </c>
    </row>
    <row r="653" spans="22:70" x14ac:dyDescent="0.3">
      <c r="V653" s="24">
        <v>7.4900000000000997</v>
      </c>
      <c r="W653" s="32">
        <f t="shared" si="432"/>
        <v>309029543.25143027</v>
      </c>
      <c r="X653" s="25">
        <f t="shared" si="465"/>
        <v>31.048525809863797</v>
      </c>
      <c r="Y653" s="26">
        <f t="shared" si="433"/>
        <v>-110.53305691190491</v>
      </c>
      <c r="Z653" s="26">
        <f t="shared" si="434"/>
        <v>-89.999829599922947</v>
      </c>
      <c r="AA653" s="26">
        <f t="shared" si="435"/>
        <v>62.234099160980875</v>
      </c>
      <c r="AB653" s="26">
        <f t="shared" si="436"/>
        <v>-89.955698572789885</v>
      </c>
      <c r="AC653" s="26">
        <f t="shared" si="437"/>
        <v>32.614430344064274</v>
      </c>
      <c r="AD653" s="26">
        <f t="shared" si="438"/>
        <v>88.658962975730986</v>
      </c>
      <c r="AE653" s="26">
        <f t="shared" si="439"/>
        <v>15.363998403004047</v>
      </c>
      <c r="AF653" s="26">
        <f t="shared" si="440"/>
        <v>-91.296565196981845</v>
      </c>
      <c r="AG653" s="26">
        <f t="shared" si="458"/>
        <v>63.934760580666506</v>
      </c>
      <c r="AH653" s="26">
        <f t="shared" si="441"/>
        <v>-179.78631868901485</v>
      </c>
      <c r="AI653" s="26">
        <f t="shared" si="442"/>
        <v>-89.99999994127721</v>
      </c>
      <c r="AJ653" s="26">
        <f t="shared" si="443"/>
        <v>111.78419728047272</v>
      </c>
      <c r="AK653" s="26">
        <f t="shared" si="444"/>
        <v>89.999852458984478</v>
      </c>
      <c r="AL653" s="27">
        <f t="shared" si="445"/>
        <v>-65.763598519090138</v>
      </c>
      <c r="AM653" s="26">
        <f t="shared" si="446"/>
        <v>-89.970491799503591</v>
      </c>
      <c r="AN653" s="26">
        <f t="shared" si="459"/>
        <v>-43.849940447610138</v>
      </c>
      <c r="AO653" s="26">
        <f t="shared" si="460"/>
        <v>-89.632185714306033</v>
      </c>
      <c r="AP653" s="26">
        <f t="shared" si="466"/>
        <v>-113.68089979457589</v>
      </c>
      <c r="AQ653" s="26">
        <f t="shared" si="467"/>
        <v>-179.60282499610236</v>
      </c>
      <c r="AR653" s="25">
        <f t="shared" si="461"/>
        <v>18.562359853877492</v>
      </c>
      <c r="AS653" s="25">
        <f t="shared" si="462"/>
        <v>-26.946600306339011</v>
      </c>
      <c r="AT653" s="56">
        <f t="shared" si="468"/>
        <v>-98.316901391571847</v>
      </c>
      <c r="AU653" s="57">
        <f t="shared" si="447"/>
        <v>-270.89939019308417</v>
      </c>
      <c r="AV653" s="26">
        <f t="shared" si="448"/>
        <v>0.39612087980623906</v>
      </c>
      <c r="AW653" s="26">
        <f t="shared" si="449"/>
        <v>17.172694172459856</v>
      </c>
      <c r="AX653" s="27">
        <f t="shared" si="450"/>
        <v>-0.39612087980623906</v>
      </c>
      <c r="AY653" s="26">
        <f t="shared" si="451"/>
        <v>-17.172694172459856</v>
      </c>
      <c r="AZ653" s="28">
        <f t="shared" si="452"/>
        <v>0</v>
      </c>
      <c r="BA653" s="29">
        <f t="shared" si="453"/>
        <v>0</v>
      </c>
      <c r="BB653" s="5">
        <f t="shared" si="469"/>
        <v>-204.4930694803285</v>
      </c>
      <c r="BC653" s="5">
        <f t="shared" si="470"/>
        <v>-517.44402059343292</v>
      </c>
      <c r="BD653" s="5">
        <f t="shared" si="454"/>
        <v>-337.44402059343292</v>
      </c>
      <c r="BE653" s="31"/>
      <c r="BF653" s="40">
        <f t="shared" si="455"/>
        <v>-204</v>
      </c>
      <c r="BG653" s="40">
        <f t="shared" si="456"/>
        <v>-517</v>
      </c>
      <c r="BH653" s="40">
        <f t="shared" si="457"/>
        <v>-337</v>
      </c>
      <c r="BL653" s="26">
        <f t="shared" si="463"/>
        <v>-37.805517087794499</v>
      </c>
      <c r="BM653" s="26">
        <f t="shared" si="464"/>
        <v>-89.262335682782449</v>
      </c>
      <c r="BO653" s="238" t="str">
        <f t="shared" si="471"/>
        <v>309029543.25143i</v>
      </c>
      <c r="BP653" s="238" t="str">
        <f t="shared" si="472"/>
        <v>-0.00035188081823116-0.000147322714946969i</v>
      </c>
      <c r="BQ653" s="238">
        <f t="shared" si="473"/>
        <v>-68.37065100096217</v>
      </c>
      <c r="BR653" s="238">
        <f t="shared" si="474"/>
        <v>-157.28229471756626</v>
      </c>
    </row>
    <row r="654" spans="22:70" x14ac:dyDescent="0.3">
      <c r="V654" s="24">
        <v>7.5000000000001004</v>
      </c>
      <c r="W654" s="30">
        <f t="shared" si="432"/>
        <v>316227766.01691192</v>
      </c>
      <c r="X654" s="25">
        <f t="shared" si="465"/>
        <v>31.048525809863797</v>
      </c>
      <c r="Y654" s="26">
        <f t="shared" si="433"/>
        <v>-110.7330569119032</v>
      </c>
      <c r="Z654" s="26">
        <f t="shared" si="434"/>
        <v>-89.999833478702257</v>
      </c>
      <c r="AA654" s="26">
        <f t="shared" si="435"/>
        <v>62.434099044122895</v>
      </c>
      <c r="AB654" s="26">
        <f t="shared" si="436"/>
        <v>-89.956706996000506</v>
      </c>
      <c r="AC654" s="26">
        <f t="shared" si="437"/>
        <v>32.814323283213589</v>
      </c>
      <c r="AD654" s="26">
        <f t="shared" si="438"/>
        <v>88.689477935626485</v>
      </c>
      <c r="AE654" s="26">
        <f t="shared" si="439"/>
        <v>15.56389122529707</v>
      </c>
      <c r="AF654" s="26">
        <f t="shared" si="440"/>
        <v>-91.267062539076278</v>
      </c>
      <c r="AG654" s="26">
        <f t="shared" si="458"/>
        <v>63.934760580666506</v>
      </c>
      <c r="AH654" s="26">
        <f t="shared" si="441"/>
        <v>-179.98631868901487</v>
      </c>
      <c r="AI654" s="26">
        <f t="shared" si="442"/>
        <v>-89.999999942613897</v>
      </c>
      <c r="AJ654" s="26">
        <f t="shared" si="443"/>
        <v>111.98419728047145</v>
      </c>
      <c r="AK654" s="26">
        <f t="shared" si="444"/>
        <v>89.999855817428013</v>
      </c>
      <c r="AL654" s="27">
        <f t="shared" si="445"/>
        <v>-65.963598467244964</v>
      </c>
      <c r="AM654" s="26">
        <f t="shared" si="446"/>
        <v>-89.971163488036751</v>
      </c>
      <c r="AN654" s="26">
        <f t="shared" si="459"/>
        <v>-44.049932392439814</v>
      </c>
      <c r="AO654" s="26">
        <f t="shared" si="460"/>
        <v>-89.640557967391842</v>
      </c>
      <c r="AP654" s="26">
        <f t="shared" si="466"/>
        <v>-114.08089168756169</v>
      </c>
      <c r="AQ654" s="26">
        <f t="shared" si="467"/>
        <v>-179.61186558061448</v>
      </c>
      <c r="AR654" s="25">
        <f t="shared" si="461"/>
        <v>18.562359853877492</v>
      </c>
      <c r="AS654" s="25">
        <f t="shared" si="462"/>
        <v>-26.946600306339011</v>
      </c>
      <c r="AT654" s="56">
        <f t="shared" si="468"/>
        <v>-98.517000462264619</v>
      </c>
      <c r="AU654" s="57">
        <f t="shared" si="447"/>
        <v>-270.87892811969073</v>
      </c>
      <c r="AV654" s="26">
        <f t="shared" si="448"/>
        <v>0.41392685158243503</v>
      </c>
      <c r="AW654" s="26">
        <f t="shared" si="449"/>
        <v>17.548400613796154</v>
      </c>
      <c r="AX654" s="27">
        <f t="shared" si="450"/>
        <v>-0.41392685158243514</v>
      </c>
      <c r="AY654" s="26">
        <f t="shared" si="451"/>
        <v>-17.548400613796154</v>
      </c>
      <c r="AZ654" s="28">
        <f t="shared" si="452"/>
        <v>0</v>
      </c>
      <c r="BA654" s="29">
        <f t="shared" si="453"/>
        <v>0</v>
      </c>
      <c r="BB654" s="5">
        <f t="shared" si="469"/>
        <v>-205.26402405384033</v>
      </c>
      <c r="BC654" s="5">
        <f t="shared" si="470"/>
        <v>-517.90689319752823</v>
      </c>
      <c r="BD654" s="5">
        <f t="shared" si="454"/>
        <v>-337.90689319752823</v>
      </c>
      <c r="BE654" s="41"/>
      <c r="BF654" s="40">
        <f t="shared" si="455"/>
        <v>-205</v>
      </c>
      <c r="BG654" s="40">
        <f t="shared" si="456"/>
        <v>-518</v>
      </c>
      <c r="BH654" s="40">
        <f t="shared" si="457"/>
        <v>-338</v>
      </c>
      <c r="BL654" s="26">
        <f t="shared" si="463"/>
        <v>-38.005484689788453</v>
      </c>
      <c r="BM654" s="26">
        <f t="shared" si="464"/>
        <v>-89.279125180052219</v>
      </c>
      <c r="BO654" s="238" t="str">
        <f t="shared" si="471"/>
        <v>316227766.016912i</v>
      </c>
      <c r="BP654" s="238" t="str">
        <f t="shared" si="472"/>
        <v>-0.000338310040126135-0.000138414288171117i</v>
      </c>
      <c r="BQ654" s="238">
        <f t="shared" si="473"/>
        <v>-68.741538901787251</v>
      </c>
      <c r="BR654" s="238">
        <f t="shared" si="474"/>
        <v>-157.7488398977853</v>
      </c>
    </row>
    <row r="655" spans="22:70" x14ac:dyDescent="0.3">
      <c r="V655" s="24">
        <v>7.5100000000001002</v>
      </c>
      <c r="W655" s="32">
        <f t="shared" si="432"/>
        <v>323593656.92970389</v>
      </c>
      <c r="X655" s="25">
        <f t="shared" si="465"/>
        <v>31.048525809863797</v>
      </c>
      <c r="Y655" s="26">
        <f t="shared" si="433"/>
        <v>-110.93305691190156</v>
      </c>
      <c r="Z655" s="26">
        <f t="shared" si="434"/>
        <v>-89.999837269189754</v>
      </c>
      <c r="AA655" s="26">
        <f t="shared" si="435"/>
        <v>62.634098932524367</v>
      </c>
      <c r="AB655" s="26">
        <f t="shared" si="436"/>
        <v>-89.957692464722328</v>
      </c>
      <c r="AC655" s="26">
        <f t="shared" si="437"/>
        <v>33.01422103843111</v>
      </c>
      <c r="AD655" s="26">
        <f t="shared" si="438"/>
        <v>88.719299008764722</v>
      </c>
      <c r="AE655" s="26">
        <f t="shared" si="439"/>
        <v>15.763788868917722</v>
      </c>
      <c r="AF655" s="26">
        <f t="shared" si="440"/>
        <v>-91.238230725147361</v>
      </c>
      <c r="AG655" s="26">
        <f t="shared" si="458"/>
        <v>63.934760580666506</v>
      </c>
      <c r="AH655" s="26">
        <f t="shared" si="441"/>
        <v>-180.18631868901485</v>
      </c>
      <c r="AI655" s="26">
        <f t="shared" si="442"/>
        <v>-89.999999943920173</v>
      </c>
      <c r="AJ655" s="26">
        <f t="shared" si="443"/>
        <v>112.18419728047023</v>
      </c>
      <c r="AK655" s="26">
        <f t="shared" si="444"/>
        <v>89.999859099424043</v>
      </c>
      <c r="AL655" s="27">
        <f t="shared" si="445"/>
        <v>-66.163598417733184</v>
      </c>
      <c r="AM655" s="26">
        <f t="shared" si="446"/>
        <v>-89.971819887079874</v>
      </c>
      <c r="AN655" s="26">
        <f t="shared" si="459"/>
        <v>-44.249924699797901</v>
      </c>
      <c r="AO655" s="26">
        <f t="shared" si="460"/>
        <v>-89.648739659562921</v>
      </c>
      <c r="AP655" s="26">
        <f t="shared" si="466"/>
        <v>-114.4808839454092</v>
      </c>
      <c r="AQ655" s="26">
        <f t="shared" si="467"/>
        <v>-179.62070039113894</v>
      </c>
      <c r="AR655" s="25">
        <f t="shared" si="461"/>
        <v>18.562359853877492</v>
      </c>
      <c r="AS655" s="25">
        <f t="shared" si="462"/>
        <v>-26.946600306339011</v>
      </c>
      <c r="AT655" s="56">
        <f t="shared" si="468"/>
        <v>-98.717095076491489</v>
      </c>
      <c r="AU655" s="57">
        <f t="shared" si="447"/>
        <v>-270.85893111628627</v>
      </c>
      <c r="AV655" s="26">
        <f t="shared" si="448"/>
        <v>0.43249407632505094</v>
      </c>
      <c r="AW655" s="26">
        <f t="shared" si="449"/>
        <v>17.931251891312218</v>
      </c>
      <c r="AX655" s="27">
        <f t="shared" si="450"/>
        <v>-0.43249407632505077</v>
      </c>
      <c r="AY655" s="26">
        <f t="shared" si="451"/>
        <v>-17.931251891312218</v>
      </c>
      <c r="AZ655" s="28">
        <f t="shared" si="452"/>
        <v>0</v>
      </c>
      <c r="BA655" s="29">
        <f t="shared" si="453"/>
        <v>0</v>
      </c>
      <c r="BB655" s="5">
        <f t="shared" si="469"/>
        <v>-206.03610252822483</v>
      </c>
      <c r="BC655" s="5">
        <f t="shared" si="470"/>
        <v>-518.36222737449316</v>
      </c>
      <c r="BD655" s="5">
        <f t="shared" si="454"/>
        <v>-338.36222737449316</v>
      </c>
      <c r="BE655" s="31"/>
      <c r="BF655" s="40">
        <f t="shared" si="455"/>
        <v>-206</v>
      </c>
      <c r="BG655" s="40">
        <f t="shared" si="456"/>
        <v>-518</v>
      </c>
      <c r="BH655" s="40">
        <f t="shared" si="457"/>
        <v>-338</v>
      </c>
      <c r="BL655" s="26">
        <f t="shared" si="463"/>
        <v>-38.205453749707232</v>
      </c>
      <c r="BM655" s="26">
        <f t="shared" si="464"/>
        <v>-89.295532621338523</v>
      </c>
      <c r="BO655" s="238" t="str">
        <f t="shared" si="471"/>
        <v>323593656.929704i</v>
      </c>
      <c r="BP655" s="238" t="str">
        <f t="shared" si="472"/>
        <v>-0.00032517797801958-0.000130010803867449i</v>
      </c>
      <c r="BQ655" s="238">
        <f t="shared" si="473"/>
        <v>-69.113553702026124</v>
      </c>
      <c r="BR655" s="238">
        <f t="shared" si="474"/>
        <v>-158.20776363686838</v>
      </c>
    </row>
    <row r="656" spans="22:70" x14ac:dyDescent="0.3">
      <c r="V656" s="24">
        <v>7.5200000000000999</v>
      </c>
      <c r="W656" s="32">
        <f t="shared" si="432"/>
        <v>331131121.48266727</v>
      </c>
      <c r="X656" s="25">
        <f t="shared" si="465"/>
        <v>31.048525809863797</v>
      </c>
      <c r="Y656" s="26">
        <f t="shared" si="433"/>
        <v>-111.13305691189994</v>
      </c>
      <c r="Z656" s="26">
        <f t="shared" si="434"/>
        <v>-89.999840973395237</v>
      </c>
      <c r="AA656" s="26">
        <f t="shared" si="435"/>
        <v>62.834098825948566</v>
      </c>
      <c r="AB656" s="26">
        <f t="shared" si="436"/>
        <v>-89.958655501461564</v>
      </c>
      <c r="AC656" s="26">
        <f t="shared" si="437"/>
        <v>33.214123393174752</v>
      </c>
      <c r="AD656" s="26">
        <f t="shared" si="438"/>
        <v>88.748441942009251</v>
      </c>
      <c r="AE656" s="26">
        <f t="shared" si="439"/>
        <v>15.963691117087166</v>
      </c>
      <c r="AF656" s="26">
        <f t="shared" si="440"/>
        <v>-91.210054532847565</v>
      </c>
      <c r="AG656" s="26">
        <f t="shared" si="458"/>
        <v>63.934760580666506</v>
      </c>
      <c r="AH656" s="26">
        <f t="shared" si="441"/>
        <v>-180.38631868901484</v>
      </c>
      <c r="AI656" s="26">
        <f t="shared" si="442"/>
        <v>-89.999999945196706</v>
      </c>
      <c r="AJ656" s="26">
        <f t="shared" si="443"/>
        <v>112.384197280469</v>
      </c>
      <c r="AK656" s="26">
        <f t="shared" si="444"/>
        <v>89.999862306712714</v>
      </c>
      <c r="AL656" s="27">
        <f t="shared" si="445"/>
        <v>-66.363598370449765</v>
      </c>
      <c r="AM656" s="26">
        <f t="shared" si="446"/>
        <v>-89.97246134466377</v>
      </c>
      <c r="AN656" s="26">
        <f t="shared" si="459"/>
        <v>-44.449917353369145</v>
      </c>
      <c r="AO656" s="26">
        <f t="shared" si="460"/>
        <v>-89.656735127525309</v>
      </c>
      <c r="AP656" s="26">
        <f t="shared" si="466"/>
        <v>-114.88087655169825</v>
      </c>
      <c r="AQ656" s="26">
        <f t="shared" si="467"/>
        <v>-179.62933411067308</v>
      </c>
      <c r="AR656" s="25">
        <f t="shared" si="461"/>
        <v>18.562359853877492</v>
      </c>
      <c r="AS656" s="25">
        <f t="shared" si="462"/>
        <v>-26.946600306339011</v>
      </c>
      <c r="AT656" s="56">
        <f t="shared" si="468"/>
        <v>-98.917185434611085</v>
      </c>
      <c r="AU656" s="57">
        <f t="shared" si="447"/>
        <v>-270.83938864352064</v>
      </c>
      <c r="AV656" s="26">
        <f t="shared" si="448"/>
        <v>0.45185164131516192</v>
      </c>
      <c r="AW656" s="26">
        <f t="shared" si="449"/>
        <v>18.321314197387824</v>
      </c>
      <c r="AX656" s="27">
        <f t="shared" si="450"/>
        <v>-0.45185164131516209</v>
      </c>
      <c r="AY656" s="26">
        <f t="shared" si="451"/>
        <v>-18.321314197387824</v>
      </c>
      <c r="AZ656" s="28">
        <f t="shared" si="452"/>
        <v>0</v>
      </c>
      <c r="BA656" s="29">
        <f t="shared" si="453"/>
        <v>0</v>
      </c>
      <c r="BB656" s="5">
        <f t="shared" si="469"/>
        <v>-206.80926828303717</v>
      </c>
      <c r="BC656" s="5">
        <f t="shared" si="470"/>
        <v>-518.81003093829895</v>
      </c>
      <c r="BD656" s="5">
        <f t="shared" si="454"/>
        <v>-338.81003093829895</v>
      </c>
      <c r="BE656" s="31"/>
      <c r="BF656" s="40">
        <f t="shared" si="455"/>
        <v>-207</v>
      </c>
      <c r="BG656" s="40">
        <f t="shared" si="456"/>
        <v>-519</v>
      </c>
      <c r="BH656" s="40">
        <f t="shared" si="457"/>
        <v>-339</v>
      </c>
      <c r="BL656" s="26">
        <f t="shared" si="463"/>
        <v>-38.405424201953259</v>
      </c>
      <c r="BM656" s="26">
        <f t="shared" si="464"/>
        <v>-89.3115666953139</v>
      </c>
      <c r="BO656" s="238" t="str">
        <f t="shared" si="471"/>
        <v>331131121.482667i</v>
      </c>
      <c r="BP656" s="238" t="str">
        <f t="shared" si="472"/>
        <v>-0.000312476962176029-0.00012208686704033i</v>
      </c>
      <c r="BQ656" s="238">
        <f t="shared" si="473"/>
        <v>-69.486658646472804</v>
      </c>
      <c r="BR656" s="238">
        <f t="shared" si="474"/>
        <v>-158.65907559946447</v>
      </c>
    </row>
    <row r="657" spans="22:70" x14ac:dyDescent="0.3">
      <c r="V657" s="24">
        <v>7.5300000000000997</v>
      </c>
      <c r="W657" s="30">
        <f t="shared" si="432"/>
        <v>338844156.1392805</v>
      </c>
      <c r="X657" s="25">
        <f t="shared" si="465"/>
        <v>31.048525809863797</v>
      </c>
      <c r="Y657" s="26">
        <f t="shared" si="433"/>
        <v>-111.33305691189845</v>
      </c>
      <c r="Z657" s="26">
        <f t="shared" si="434"/>
        <v>-89.999844593282702</v>
      </c>
      <c r="AA657" s="26">
        <f t="shared" si="435"/>
        <v>63.034098724169489</v>
      </c>
      <c r="AB657" s="26">
        <f t="shared" si="436"/>
        <v>-89.959596616830851</v>
      </c>
      <c r="AC657" s="26">
        <f t="shared" si="437"/>
        <v>33.414030140629421</v>
      </c>
      <c r="AD657" s="26">
        <f t="shared" si="438"/>
        <v>88.776922126976828</v>
      </c>
      <c r="AE657" s="26">
        <f t="shared" si="439"/>
        <v>16.163597762764248</v>
      </c>
      <c r="AF657" s="26">
        <f t="shared" si="440"/>
        <v>-91.182519083136711</v>
      </c>
      <c r="AG657" s="26">
        <f t="shared" si="458"/>
        <v>63.934760580666506</v>
      </c>
      <c r="AH657" s="26">
        <f t="shared" si="441"/>
        <v>-180.58631868901483</v>
      </c>
      <c r="AI657" s="26">
        <f t="shared" si="442"/>
        <v>-89.999999946444177</v>
      </c>
      <c r="AJ657" s="26">
        <f t="shared" si="443"/>
        <v>112.58419728046788</v>
      </c>
      <c r="AK657" s="26">
        <f t="shared" si="444"/>
        <v>89.999865440994597</v>
      </c>
      <c r="AL657" s="27">
        <f t="shared" si="445"/>
        <v>-66.563598325294492</v>
      </c>
      <c r="AM657" s="26">
        <f t="shared" si="446"/>
        <v>-89.973088200897095</v>
      </c>
      <c r="AN657" s="26">
        <f t="shared" si="459"/>
        <v>-44.649910337572592</v>
      </c>
      <c r="AO657" s="26">
        <f t="shared" si="460"/>
        <v>-89.664548609335654</v>
      </c>
      <c r="AP657" s="26">
        <f t="shared" si="466"/>
        <v>-115.28086949074753</v>
      </c>
      <c r="AQ657" s="26">
        <f t="shared" si="467"/>
        <v>-179.63777131568233</v>
      </c>
      <c r="AR657" s="25">
        <f t="shared" si="461"/>
        <v>18.562359853877492</v>
      </c>
      <c r="AS657" s="25">
        <f t="shared" si="462"/>
        <v>-26.946600306339011</v>
      </c>
      <c r="AT657" s="56">
        <f t="shared" si="468"/>
        <v>-99.11727172798328</v>
      </c>
      <c r="AU657" s="57">
        <f t="shared" si="447"/>
        <v>-270.82029039881905</v>
      </c>
      <c r="AV657" s="26">
        <f t="shared" si="448"/>
        <v>0.47202944658143775</v>
      </c>
      <c r="AW657" s="26">
        <f t="shared" si="449"/>
        <v>18.718649672570855</v>
      </c>
      <c r="AX657" s="27">
        <f t="shared" si="450"/>
        <v>-0.47202944658143736</v>
      </c>
      <c r="AY657" s="26">
        <f t="shared" si="451"/>
        <v>-18.718649672570855</v>
      </c>
      <c r="AZ657" s="28">
        <f t="shared" si="452"/>
        <v>0</v>
      </c>
      <c r="BA657" s="29">
        <f t="shared" si="453"/>
        <v>0</v>
      </c>
      <c r="BB657" s="5">
        <f t="shared" si="469"/>
        <v>-207.58348536122654</v>
      </c>
      <c r="BC657" s="5">
        <f t="shared" si="470"/>
        <v>-519.25031912762734</v>
      </c>
      <c r="BD657" s="5">
        <f t="shared" si="454"/>
        <v>-339.25031912762734</v>
      </c>
      <c r="BE657" s="41"/>
      <c r="BF657" s="40">
        <f t="shared" si="455"/>
        <v>-208</v>
      </c>
      <c r="BG657" s="40">
        <f t="shared" si="456"/>
        <v>-519</v>
      </c>
      <c r="BH657" s="40">
        <f t="shared" si="457"/>
        <v>-339</v>
      </c>
      <c r="BL657" s="26">
        <f t="shared" si="463"/>
        <v>-38.605395983879646</v>
      </c>
      <c r="BM657" s="26">
        <f t="shared" si="464"/>
        <v>-89.327235893405231</v>
      </c>
      <c r="BO657" s="238" t="str">
        <f t="shared" si="471"/>
        <v>338844156.13928i</v>
      </c>
      <c r="BP657" s="238" t="str">
        <f t="shared" si="472"/>
        <v>-0.000300198932594535-0.000114618058794268i</v>
      </c>
      <c r="BQ657" s="238">
        <f t="shared" si="473"/>
        <v>-69.860817649363611</v>
      </c>
      <c r="BR657" s="238">
        <f t="shared" si="474"/>
        <v>-159.10279283540314</v>
      </c>
    </row>
    <row r="658" spans="22:70" x14ac:dyDescent="0.3">
      <c r="V658" s="24">
        <v>7.5400000000001004</v>
      </c>
      <c r="W658" s="32">
        <f t="shared" si="432"/>
        <v>346736850.45261264</v>
      </c>
      <c r="X658" s="25">
        <f t="shared" si="465"/>
        <v>31.048525809863797</v>
      </c>
      <c r="Y658" s="26">
        <f t="shared" si="433"/>
        <v>-111.53305691189703</v>
      </c>
      <c r="Z658" s="26">
        <f t="shared" si="434"/>
        <v>-89.999848130771468</v>
      </c>
      <c r="AA658" s="26">
        <f t="shared" si="435"/>
        <v>63.23409862697126</v>
      </c>
      <c r="AB658" s="26">
        <f t="shared" si="436"/>
        <v>-89.960516309820008</v>
      </c>
      <c r="AC658" s="26">
        <f t="shared" si="437"/>
        <v>33.613941083270817</v>
      </c>
      <c r="AD658" s="26">
        <f t="shared" si="438"/>
        <v>88.80475460791078</v>
      </c>
      <c r="AE658" s="26">
        <f t="shared" si="439"/>
        <v>16.363508608208846</v>
      </c>
      <c r="AF658" s="26">
        <f t="shared" si="440"/>
        <v>-91.15560983268071</v>
      </c>
      <c r="AG658" s="26">
        <f t="shared" si="458"/>
        <v>63.934760580666506</v>
      </c>
      <c r="AH658" s="26">
        <f t="shared" si="441"/>
        <v>-180.78631868901485</v>
      </c>
      <c r="AI658" s="26">
        <f t="shared" si="442"/>
        <v>-89.999999947663255</v>
      </c>
      <c r="AJ658" s="26">
        <f t="shared" si="443"/>
        <v>112.78419728046683</v>
      </c>
      <c r="AK658" s="26">
        <f t="shared" si="444"/>
        <v>89.999868503931495</v>
      </c>
      <c r="AL658" s="27">
        <f t="shared" si="445"/>
        <v>-66.763598282171557</v>
      </c>
      <c r="AM658" s="26">
        <f t="shared" si="446"/>
        <v>-89.973700788146715</v>
      </c>
      <c r="AN658" s="26">
        <f t="shared" si="459"/>
        <v>-44.84990363752835</v>
      </c>
      <c r="AO658" s="26">
        <f t="shared" si="460"/>
        <v>-89.672184246642303</v>
      </c>
      <c r="AP658" s="26">
        <f t="shared" si="466"/>
        <v>-115.68086274758141</v>
      </c>
      <c r="AQ658" s="26">
        <f t="shared" si="467"/>
        <v>-179.64601647852078</v>
      </c>
      <c r="AR658" s="25">
        <f t="shared" si="461"/>
        <v>18.562359853877492</v>
      </c>
      <c r="AS658" s="25">
        <f t="shared" si="462"/>
        <v>-26.946600306339011</v>
      </c>
      <c r="AT658" s="56">
        <f t="shared" si="468"/>
        <v>-99.317354139372569</v>
      </c>
      <c r="AU658" s="57">
        <f t="shared" si="447"/>
        <v>-270.80162631120152</v>
      </c>
      <c r="AV658" s="26">
        <f t="shared" si="448"/>
        <v>0.49305820175245074</v>
      </c>
      <c r="AW658" s="26">
        <f t="shared" si="449"/>
        <v>19.123316070291768</v>
      </c>
      <c r="AX658" s="27">
        <f t="shared" si="450"/>
        <v>-0.49305820175245108</v>
      </c>
      <c r="AY658" s="26">
        <f t="shared" si="451"/>
        <v>-19.123316070291768</v>
      </c>
      <c r="AZ658" s="28">
        <f t="shared" si="452"/>
        <v>0</v>
      </c>
      <c r="BA658" s="29">
        <f t="shared" si="453"/>
        <v>0</v>
      </c>
      <c r="BB658" s="5">
        <f t="shared" si="469"/>
        <v>-208.35871849980003</v>
      </c>
      <c r="BC658" s="5">
        <f t="shared" si="470"/>
        <v>-519.68311421246221</v>
      </c>
      <c r="BD658" s="5">
        <f t="shared" si="454"/>
        <v>-339.68311421246221</v>
      </c>
      <c r="BE658" s="31"/>
      <c r="BF658" s="40">
        <f t="shared" si="455"/>
        <v>-208</v>
      </c>
      <c r="BG658" s="40">
        <f t="shared" si="456"/>
        <v>-520</v>
      </c>
      <c r="BH658" s="40">
        <f t="shared" si="457"/>
        <v>-340</v>
      </c>
      <c r="BL658" s="26">
        <f t="shared" si="463"/>
        <v>-38.805369035657421</v>
      </c>
      <c r="BM658" s="26">
        <f t="shared" si="464"/>
        <v>-89.342548514248065</v>
      </c>
      <c r="BO658" s="238" t="str">
        <f t="shared" si="471"/>
        <v>346736850.452613i</v>
      </c>
      <c r="BP658" s="238" t="str">
        <f t="shared" si="472"/>
        <v>-0.000288335488791983-0.000107580926783229i</v>
      </c>
      <c r="BQ658" s="238">
        <f t="shared" si="473"/>
        <v>-70.235995324770059</v>
      </c>
      <c r="BR658" s="238">
        <f t="shared" si="474"/>
        <v>-159.53893938701262</v>
      </c>
    </row>
    <row r="659" spans="22:70" x14ac:dyDescent="0.3">
      <c r="V659" s="24">
        <v>7.5500000000001002</v>
      </c>
      <c r="W659" s="32">
        <f t="shared" si="432"/>
        <v>354813389.23365825</v>
      </c>
      <c r="X659" s="25">
        <f t="shared" si="465"/>
        <v>31.048525809863797</v>
      </c>
      <c r="Y659" s="26">
        <f t="shared" si="433"/>
        <v>-111.73305691189567</v>
      </c>
      <c r="Z659" s="26">
        <f t="shared" si="434"/>
        <v>-89.999851587737169</v>
      </c>
      <c r="AA659" s="26">
        <f t="shared" si="435"/>
        <v>63.43409853414763</v>
      </c>
      <c r="AB659" s="26">
        <f t="shared" si="436"/>
        <v>-89.961415068060532</v>
      </c>
      <c r="AC659" s="26">
        <f t="shared" si="437"/>
        <v>33.813856032448761</v>
      </c>
      <c r="AD659" s="26">
        <f t="shared" si="438"/>
        <v>88.831954089389527</v>
      </c>
      <c r="AE659" s="26">
        <f t="shared" si="439"/>
        <v>16.563423464564508</v>
      </c>
      <c r="AF659" s="26">
        <f t="shared" si="440"/>
        <v>-91.129312566408188</v>
      </c>
      <c r="AG659" s="26">
        <f t="shared" si="458"/>
        <v>63.934760580666506</v>
      </c>
      <c r="AH659" s="26">
        <f t="shared" si="441"/>
        <v>-180.98631868901487</v>
      </c>
      <c r="AI659" s="26">
        <f t="shared" si="442"/>
        <v>-89.999999948854594</v>
      </c>
      <c r="AJ659" s="26">
        <f t="shared" si="443"/>
        <v>112.98419728046581</v>
      </c>
      <c r="AK659" s="26">
        <f t="shared" si="444"/>
        <v>89.999871497147453</v>
      </c>
      <c r="AL659" s="27">
        <f t="shared" si="445"/>
        <v>-66.963598240989455</v>
      </c>
      <c r="AM659" s="26">
        <f t="shared" si="446"/>
        <v>-89.974299431213936</v>
      </c>
      <c r="AN659" s="26">
        <f t="shared" si="459"/>
        <v>-45.049897239026095</v>
      </c>
      <c r="AO659" s="26">
        <f t="shared" si="460"/>
        <v>-89.679646086875721</v>
      </c>
      <c r="AP659" s="26">
        <f t="shared" si="466"/>
        <v>-116.0808563078981</v>
      </c>
      <c r="AQ659" s="26">
        <f t="shared" si="467"/>
        <v>-179.6540739697968</v>
      </c>
      <c r="AR659" s="25">
        <f t="shared" si="461"/>
        <v>18.562359853877492</v>
      </c>
      <c r="AS659" s="25">
        <f t="shared" si="462"/>
        <v>-26.946600306339011</v>
      </c>
      <c r="AT659" s="56">
        <f t="shared" si="468"/>
        <v>-99.517432843333594</v>
      </c>
      <c r="AU659" s="57">
        <f t="shared" si="447"/>
        <v>-270.783386536205</v>
      </c>
      <c r="AV659" s="26">
        <f t="shared" si="448"/>
        <v>0.51496942025252801</v>
      </c>
      <c r="AW659" s="26">
        <f t="shared" si="449"/>
        <v>19.535366411085676</v>
      </c>
      <c r="AX659" s="27">
        <f t="shared" si="450"/>
        <v>-0.51496942025252812</v>
      </c>
      <c r="AY659" s="26">
        <f t="shared" si="451"/>
        <v>-19.535366411085676</v>
      </c>
      <c r="AZ659" s="28">
        <f t="shared" si="452"/>
        <v>0</v>
      </c>
      <c r="BA659" s="29">
        <f t="shared" si="453"/>
        <v>0</v>
      </c>
      <c r="BB659" s="5">
        <f t="shared" si="469"/>
        <v>-209.13493315639244</v>
      </c>
      <c r="BC659" s="5">
        <f t="shared" si="470"/>
        <v>-520.10844510344896</v>
      </c>
      <c r="BD659" s="5">
        <f t="shared" si="454"/>
        <v>-340.10844510344896</v>
      </c>
      <c r="BE659" s="31"/>
      <c r="BF659" s="40">
        <f t="shared" si="455"/>
        <v>-209</v>
      </c>
      <c r="BG659" s="40">
        <f t="shared" si="456"/>
        <v>-520</v>
      </c>
      <c r="BH659" s="40">
        <f t="shared" si="457"/>
        <v>-340</v>
      </c>
      <c r="BL659" s="26">
        <f t="shared" si="463"/>
        <v>-39.005343300148866</v>
      </c>
      <c r="BM659" s="26">
        <f t="shared" si="464"/>
        <v>-89.35751266804192</v>
      </c>
      <c r="BO659" s="238" t="str">
        <f t="shared" si="471"/>
        <v>354813389.233658i</v>
      </c>
      <c r="BP659" s="238" t="str">
        <f t="shared" si="472"/>
        <v>-0.000276877937385617-0.000100952972843676i</v>
      </c>
      <c r="BQ659" s="238">
        <f t="shared" si="473"/>
        <v>-70.612157012909961</v>
      </c>
      <c r="BR659" s="238">
        <f t="shared" si="474"/>
        <v>-159.96754589920207</v>
      </c>
    </row>
    <row r="660" spans="22:70" x14ac:dyDescent="0.3">
      <c r="V660" s="24">
        <v>7.5600000000001</v>
      </c>
      <c r="W660" s="30">
        <f t="shared" si="432"/>
        <v>363078054.77018601</v>
      </c>
      <c r="X660" s="25">
        <f t="shared" si="465"/>
        <v>31.048525809863797</v>
      </c>
      <c r="Y660" s="26">
        <f t="shared" si="433"/>
        <v>-111.93305691189435</v>
      </c>
      <c r="Z660" s="26">
        <f t="shared" si="434"/>
        <v>-89.999854966012705</v>
      </c>
      <c r="AA660" s="26">
        <f t="shared" si="435"/>
        <v>63.634098445501763</v>
      </c>
      <c r="AB660" s="26">
        <f t="shared" si="436"/>
        <v>-89.962293368084147</v>
      </c>
      <c r="AC660" s="26">
        <f t="shared" si="437"/>
        <v>34.013774807989392</v>
      </c>
      <c r="AD660" s="26">
        <f t="shared" si="438"/>
        <v>88.858534943872741</v>
      </c>
      <c r="AE660" s="26">
        <f t="shared" si="439"/>
        <v>16.763342151460591</v>
      </c>
      <c r="AF660" s="26">
        <f t="shared" si="440"/>
        <v>-91.103613390224126</v>
      </c>
      <c r="AG660" s="26">
        <f t="shared" si="458"/>
        <v>63.934760580666506</v>
      </c>
      <c r="AH660" s="26">
        <f t="shared" si="441"/>
        <v>-181.18631868901485</v>
      </c>
      <c r="AI660" s="26">
        <f t="shared" si="442"/>
        <v>-89.999999950018804</v>
      </c>
      <c r="AJ660" s="26">
        <f t="shared" si="443"/>
        <v>113.1841972804648</v>
      </c>
      <c r="AK660" s="26">
        <f t="shared" si="444"/>
        <v>89.999874422229496</v>
      </c>
      <c r="AL660" s="27">
        <f t="shared" si="445"/>
        <v>-67.163598201660847</v>
      </c>
      <c r="AM660" s="26">
        <f t="shared" si="446"/>
        <v>-89.97488444750671</v>
      </c>
      <c r="AN660" s="26">
        <f t="shared" si="459"/>
        <v>-45.249891128495072</v>
      </c>
      <c r="AO660" s="26">
        <f t="shared" si="460"/>
        <v>-89.686938085389329</v>
      </c>
      <c r="AP660" s="26">
        <f t="shared" si="466"/>
        <v>-116.48085015803946</v>
      </c>
      <c r="AQ660" s="26">
        <f t="shared" si="467"/>
        <v>-179.66194806068535</v>
      </c>
      <c r="AR660" s="25">
        <f t="shared" si="461"/>
        <v>18.562359853877492</v>
      </c>
      <c r="AS660" s="25">
        <f t="shared" si="462"/>
        <v>-26.946600306339011</v>
      </c>
      <c r="AT660" s="56">
        <f t="shared" si="468"/>
        <v>-99.717508006578868</v>
      </c>
      <c r="AU660" s="57">
        <f t="shared" si="447"/>
        <v>-270.76556145090944</v>
      </c>
      <c r="AV660" s="26">
        <f t="shared" si="448"/>
        <v>0.53779541063701064</v>
      </c>
      <c r="AW660" s="26">
        <f t="shared" si="449"/>
        <v>19.954848626985122</v>
      </c>
      <c r="AX660" s="27">
        <f t="shared" si="450"/>
        <v>-0.5377954106370102</v>
      </c>
      <c r="AY660" s="26">
        <f t="shared" si="451"/>
        <v>-19.954848626985122</v>
      </c>
      <c r="AZ660" s="28">
        <f t="shared" si="452"/>
        <v>0</v>
      </c>
      <c r="BA660" s="29">
        <f t="shared" si="453"/>
        <v>0</v>
      </c>
      <c r="BB660" s="5">
        <f t="shared" si="469"/>
        <v>-209.91209553193221</v>
      </c>
      <c r="BC660" s="5">
        <f t="shared" si="470"/>
        <v>-520.52634696557959</v>
      </c>
      <c r="BD660" s="5">
        <f t="shared" si="454"/>
        <v>-340.52634696557959</v>
      </c>
      <c r="BE660" s="41"/>
      <c r="BF660" s="40">
        <f t="shared" si="455"/>
        <v>-210</v>
      </c>
      <c r="BG660" s="40">
        <f t="shared" si="456"/>
        <v>-521</v>
      </c>
      <c r="BH660" s="40">
        <f t="shared" si="457"/>
        <v>-341</v>
      </c>
      <c r="BL660" s="26">
        <f t="shared" si="463"/>
        <v>-39.205318722786643</v>
      </c>
      <c r="BM660" s="26">
        <f t="shared" si="464"/>
        <v>-89.372136280808689</v>
      </c>
      <c r="BO660" s="238" t="str">
        <f t="shared" si="471"/>
        <v>363078054.770186i</v>
      </c>
      <c r="BP660" s="238" t="str">
        <f t="shared" si="472"/>
        <v>-0.00026581733736731-0.0000947126381047971i</v>
      </c>
      <c r="BQ660" s="238">
        <f t="shared" si="473"/>
        <v>-70.989268802566698</v>
      </c>
      <c r="BR660" s="238">
        <f t="shared" si="474"/>
        <v>-160.38864923386146</v>
      </c>
    </row>
    <row r="661" spans="22:70" x14ac:dyDescent="0.3">
      <c r="V661" s="24">
        <v>7.5700000000000998</v>
      </c>
      <c r="W661" s="32">
        <f t="shared" si="432"/>
        <v>371535229.09725785</v>
      </c>
      <c r="X661" s="25">
        <f t="shared" si="465"/>
        <v>31.048525809863797</v>
      </c>
      <c r="Y661" s="26">
        <f t="shared" si="433"/>
        <v>-112.13305691189306</v>
      </c>
      <c r="Z661" s="26">
        <f t="shared" si="434"/>
        <v>-89.999858267389314</v>
      </c>
      <c r="AA661" s="26">
        <f t="shared" si="435"/>
        <v>63.834098360845573</v>
      </c>
      <c r="AB661" s="26">
        <f t="shared" si="436"/>
        <v>-89.963151675575531</v>
      </c>
      <c r="AC661" s="26">
        <f t="shared" si="437"/>
        <v>34.213697237814735</v>
      </c>
      <c r="AD661" s="26">
        <f t="shared" si="438"/>
        <v>88.884511219088182</v>
      </c>
      <c r="AE661" s="26">
        <f t="shared" si="439"/>
        <v>16.963264496631034</v>
      </c>
      <c r="AF661" s="26">
        <f t="shared" si="440"/>
        <v>-91.078498723876663</v>
      </c>
      <c r="AG661" s="26">
        <f t="shared" si="458"/>
        <v>63.934760580666506</v>
      </c>
      <c r="AH661" s="26">
        <f t="shared" si="441"/>
        <v>-181.38631868901481</v>
      </c>
      <c r="AI661" s="26">
        <f t="shared" si="442"/>
        <v>-89.999999951156511</v>
      </c>
      <c r="AJ661" s="26">
        <f t="shared" si="443"/>
        <v>113.38419728046384</v>
      </c>
      <c r="AK661" s="26">
        <f t="shared" si="444"/>
        <v>89.999877280728541</v>
      </c>
      <c r="AL661" s="27">
        <f t="shared" si="445"/>
        <v>-67.363598164102299</v>
      </c>
      <c r="AM661" s="26">
        <f t="shared" si="446"/>
        <v>-89.975456147207922</v>
      </c>
      <c r="AN661" s="26">
        <f t="shared" si="459"/>
        <v>-45.449885292975189</v>
      </c>
      <c r="AO661" s="26">
        <f t="shared" si="460"/>
        <v>-89.694064107551796</v>
      </c>
      <c r="AP661" s="26">
        <f t="shared" si="466"/>
        <v>-116.88084428496197</v>
      </c>
      <c r="AQ661" s="26">
        <f t="shared" si="467"/>
        <v>-179.6696429251877</v>
      </c>
      <c r="AR661" s="25">
        <f t="shared" si="461"/>
        <v>18.562359853877492</v>
      </c>
      <c r="AS661" s="25">
        <f t="shared" si="462"/>
        <v>-26.946600306339011</v>
      </c>
      <c r="AT661" s="56">
        <f t="shared" si="468"/>
        <v>-99.917579788330926</v>
      </c>
      <c r="AU661" s="57">
        <f t="shared" si="447"/>
        <v>-270.74814164906434</v>
      </c>
      <c r="AV661" s="26">
        <f t="shared" si="448"/>
        <v>0.56156926486065062</v>
      </c>
      <c r="AW661" s="26">
        <f t="shared" si="449"/>
        <v>20.381805196874929</v>
      </c>
      <c r="AX661" s="27">
        <f t="shared" si="450"/>
        <v>-0.56156926486065084</v>
      </c>
      <c r="AY661" s="26">
        <f t="shared" si="451"/>
        <v>-20.381805196874929</v>
      </c>
      <c r="AZ661" s="28">
        <f t="shared" si="452"/>
        <v>0</v>
      </c>
      <c r="BA661" s="29">
        <f t="shared" si="453"/>
        <v>0</v>
      </c>
      <c r="BB661" s="5">
        <f t="shared" si="469"/>
        <v>-210.69017258960045</v>
      </c>
      <c r="BC661" s="5">
        <f t="shared" si="470"/>
        <v>-520.93686083759178</v>
      </c>
      <c r="BD661" s="5">
        <f t="shared" si="454"/>
        <v>-340.93686083759178</v>
      </c>
      <c r="BE661" s="31"/>
      <c r="BF661" s="40">
        <f t="shared" si="455"/>
        <v>-211</v>
      </c>
      <c r="BG661" s="40">
        <f t="shared" si="456"/>
        <v>-521</v>
      </c>
      <c r="BH661" s="40">
        <f t="shared" si="457"/>
        <v>-341</v>
      </c>
      <c r="BL661" s="26">
        <f t="shared" si="463"/>
        <v>-39.405295251458064</v>
      </c>
      <c r="BM661" s="26">
        <f t="shared" si="464"/>
        <v>-89.386427098556126</v>
      </c>
      <c r="BO661" s="238" t="str">
        <f t="shared" si="471"/>
        <v>371535229.097258i</v>
      </c>
      <c r="BP661" s="238" t="str">
        <f t="shared" si="472"/>
        <v>-0.000255144542991961-0.0000888392858620642i</v>
      </c>
      <c r="BQ661" s="238">
        <f t="shared" si="473"/>
        <v>-71.367297549811468</v>
      </c>
      <c r="BR661" s="238">
        <f t="shared" si="474"/>
        <v>-160.8022920899713</v>
      </c>
    </row>
    <row r="662" spans="22:70" x14ac:dyDescent="0.3">
      <c r="V662" s="24">
        <v>7.5800000000001004</v>
      </c>
      <c r="W662" s="32">
        <f t="shared" si="432"/>
        <v>380189396.32064986</v>
      </c>
      <c r="X662" s="25">
        <f t="shared" si="465"/>
        <v>31.048525809863797</v>
      </c>
      <c r="Y662" s="26">
        <f t="shared" si="433"/>
        <v>-112.3330569118919</v>
      </c>
      <c r="Z662" s="26">
        <f t="shared" si="434"/>
        <v>-89.999861493617416</v>
      </c>
      <c r="AA662" s="26">
        <f t="shared" si="435"/>
        <v>64.034098279999611</v>
      </c>
      <c r="AB662" s="26">
        <f t="shared" si="436"/>
        <v>-89.963990445619103</v>
      </c>
      <c r="AC662" s="26">
        <f t="shared" si="437"/>
        <v>34.413623157579721</v>
      </c>
      <c r="AD662" s="26">
        <f t="shared" si="438"/>
        <v>88.909896645261796</v>
      </c>
      <c r="AE662" s="26">
        <f t="shared" si="439"/>
        <v>17.163190335551235</v>
      </c>
      <c r="AF662" s="26">
        <f t="shared" si="440"/>
        <v>-91.053955293974724</v>
      </c>
      <c r="AG662" s="26">
        <f t="shared" si="458"/>
        <v>63.934760580666506</v>
      </c>
      <c r="AH662" s="26">
        <f t="shared" si="441"/>
        <v>-181.58631868901483</v>
      </c>
      <c r="AI662" s="26">
        <f t="shared" si="442"/>
        <v>-89.999999952268325</v>
      </c>
      <c r="AJ662" s="26">
        <f t="shared" si="443"/>
        <v>113.58419728046299</v>
      </c>
      <c r="AK662" s="26">
        <f t="shared" si="444"/>
        <v>89.999880074160203</v>
      </c>
      <c r="AL662" s="27">
        <f t="shared" si="445"/>
        <v>-67.563598128234204</v>
      </c>
      <c r="AM662" s="26">
        <f t="shared" si="446"/>
        <v>-89.976014833439905</v>
      </c>
      <c r="AN662" s="26">
        <f t="shared" si="459"/>
        <v>-45.649879720089714</v>
      </c>
      <c r="AO662" s="26">
        <f t="shared" si="460"/>
        <v>-89.701027930792094</v>
      </c>
      <c r="AP662" s="26">
        <f t="shared" si="466"/>
        <v>-117.28083867620926</v>
      </c>
      <c r="AQ662" s="26">
        <f t="shared" si="467"/>
        <v>-179.67716264234014</v>
      </c>
      <c r="AR662" s="25">
        <f t="shared" si="461"/>
        <v>18.562359853877492</v>
      </c>
      <c r="AS662" s="25">
        <f t="shared" si="462"/>
        <v>-26.946600306339011</v>
      </c>
      <c r="AT662" s="56">
        <f t="shared" si="468"/>
        <v>-100.11764834065802</v>
      </c>
      <c r="AU662" s="57">
        <f t="shared" si="447"/>
        <v>-270.73111793631483</v>
      </c>
      <c r="AV662" s="26">
        <f t="shared" si="448"/>
        <v>0.58632484327230805</v>
      </c>
      <c r="AW662" s="26">
        <f t="shared" si="449"/>
        <v>20.816272773740096</v>
      </c>
      <c r="AX662" s="27">
        <f t="shared" si="450"/>
        <v>-0.58632484327230816</v>
      </c>
      <c r="AY662" s="26">
        <f t="shared" si="451"/>
        <v>-20.816272773740096</v>
      </c>
      <c r="AZ662" s="28">
        <f t="shared" si="452"/>
        <v>0</v>
      </c>
      <c r="BA662" s="29">
        <f t="shared" si="453"/>
        <v>0</v>
      </c>
      <c r="BB662" s="5">
        <f t="shared" si="469"/>
        <v>-211.46913207028706</v>
      </c>
      <c r="BC662" s="5">
        <f t="shared" si="470"/>
        <v>-521.34003325832714</v>
      </c>
      <c r="BD662" s="5">
        <f t="shared" si="454"/>
        <v>-341.34003325832714</v>
      </c>
      <c r="BE662" s="31"/>
      <c r="BF662" s="40">
        <f t="shared" si="455"/>
        <v>-211</v>
      </c>
      <c r="BG662" s="40">
        <f t="shared" si="456"/>
        <v>-521</v>
      </c>
      <c r="BH662" s="40">
        <f t="shared" si="457"/>
        <v>-341</v>
      </c>
      <c r="BL662" s="26">
        <f t="shared" si="463"/>
        <v>-39.605272836394931</v>
      </c>
      <c r="BM662" s="26">
        <f t="shared" si="464"/>
        <v>-89.400392691348443</v>
      </c>
      <c r="BO662" s="238" t="str">
        <f t="shared" si="471"/>
        <v>380189396.32065i</v>
      </c>
      <c r="BP662" s="238" t="str">
        <f t="shared" si="472"/>
        <v>-0.000244850244229494-0.000083313182490619i</v>
      </c>
      <c r="BQ662" s="238">
        <f t="shared" si="473"/>
        <v>-71.746210893234078</v>
      </c>
      <c r="BR662" s="238">
        <f t="shared" si="474"/>
        <v>-161.20852263066382</v>
      </c>
    </row>
    <row r="663" spans="22:70" x14ac:dyDescent="0.3">
      <c r="V663" s="24">
        <v>7.5900000000001002</v>
      </c>
      <c r="W663" s="30">
        <f t="shared" si="432"/>
        <v>389045144.99437124</v>
      </c>
      <c r="X663" s="25">
        <f t="shared" si="465"/>
        <v>31.048525809863797</v>
      </c>
      <c r="Y663" s="26">
        <f t="shared" si="433"/>
        <v>-112.53305691189075</v>
      </c>
      <c r="Z663" s="26">
        <f t="shared" si="434"/>
        <v>-89.999864646407602</v>
      </c>
      <c r="AA663" s="26">
        <f t="shared" si="435"/>
        <v>64.234098202792268</v>
      </c>
      <c r="AB663" s="26">
        <f t="shared" si="436"/>
        <v>-89.964810122940435</v>
      </c>
      <c r="AC663" s="26">
        <f t="shared" si="437"/>
        <v>34.613552410324857</v>
      </c>
      <c r="AD663" s="26">
        <f t="shared" si="438"/>
        <v>88.93470464219412</v>
      </c>
      <c r="AE663" s="26">
        <f t="shared" si="439"/>
        <v>17.363119511090176</v>
      </c>
      <c r="AF663" s="26">
        <f t="shared" si="440"/>
        <v>-91.029970127153931</v>
      </c>
      <c r="AG663" s="26">
        <f t="shared" si="458"/>
        <v>63.934760580666506</v>
      </c>
      <c r="AH663" s="26">
        <f t="shared" si="441"/>
        <v>-181.78631868901488</v>
      </c>
      <c r="AI663" s="26">
        <f t="shared" si="442"/>
        <v>-89.99999995335483</v>
      </c>
      <c r="AJ663" s="26">
        <f t="shared" si="443"/>
        <v>113.78419728046211</v>
      </c>
      <c r="AK663" s="26">
        <f t="shared" si="444"/>
        <v>89.999882804005594</v>
      </c>
      <c r="AL663" s="27">
        <f t="shared" si="445"/>
        <v>-67.76359809398042</v>
      </c>
      <c r="AM663" s="26">
        <f t="shared" si="446"/>
        <v>-89.976560802425027</v>
      </c>
      <c r="AN663" s="26">
        <f t="shared" si="459"/>
        <v>-45.849874398018699</v>
      </c>
      <c r="AO663" s="26">
        <f t="shared" si="460"/>
        <v>-89.707833246598</v>
      </c>
      <c r="AP663" s="26">
        <f t="shared" si="466"/>
        <v>-117.68083331988538</v>
      </c>
      <c r="AQ663" s="26">
        <f t="shared" si="467"/>
        <v>-179.68451119837226</v>
      </c>
      <c r="AR663" s="25">
        <f t="shared" si="461"/>
        <v>18.562359853877492</v>
      </c>
      <c r="AS663" s="25">
        <f t="shared" si="462"/>
        <v>-26.946600306339011</v>
      </c>
      <c r="AT663" s="56">
        <f t="shared" si="468"/>
        <v>-100.3177138087952</v>
      </c>
      <c r="AU663" s="57">
        <f t="shared" si="447"/>
        <v>-270.71448132552621</v>
      </c>
      <c r="AV663" s="26">
        <f t="shared" si="448"/>
        <v>0.61209675613004522</v>
      </c>
      <c r="AW663" s="26">
        <f t="shared" si="449"/>
        <v>21.258281804879481</v>
      </c>
      <c r="AX663" s="27">
        <f t="shared" si="450"/>
        <v>-0.61209675613004522</v>
      </c>
      <c r="AY663" s="26">
        <f t="shared" si="451"/>
        <v>-21.258281804879481</v>
      </c>
      <c r="AZ663" s="28">
        <f t="shared" si="452"/>
        <v>0</v>
      </c>
      <c r="BA663" s="29">
        <f t="shared" si="453"/>
        <v>0</v>
      </c>
      <c r="BB663" s="5">
        <f t="shared" si="469"/>
        <v>-212.24894250474767</v>
      </c>
      <c r="BC663" s="5">
        <f t="shared" si="470"/>
        <v>-521.73591590112926</v>
      </c>
      <c r="BD663" s="5">
        <f t="shared" si="454"/>
        <v>-341.73591590112926</v>
      </c>
      <c r="BE663" s="41"/>
      <c r="BF663" s="40">
        <f t="shared" si="455"/>
        <v>-212</v>
      </c>
      <c r="BG663" s="40">
        <f t="shared" si="456"/>
        <v>-522</v>
      </c>
      <c r="BH663" s="40">
        <f t="shared" si="457"/>
        <v>-342</v>
      </c>
      <c r="BL663" s="26">
        <f t="shared" si="463"/>
        <v>-39.805251430067791</v>
      </c>
      <c r="BM663" s="26">
        <f t="shared" si="464"/>
        <v>-89.414040457286234</v>
      </c>
      <c r="BO663" s="238" t="str">
        <f t="shared" si="471"/>
        <v>389045144.994371i</v>
      </c>
      <c r="BP663" s="238" t="str">
        <f t="shared" si="472"/>
        <v>-0.000234925004754843-0.0000781154766637373i</v>
      </c>
      <c r="BQ663" s="238">
        <f t="shared" si="473"/>
        <v>-72.125977265884686</v>
      </c>
      <c r="BR663" s="238">
        <f t="shared" si="474"/>
        <v>-161.60739411831685</v>
      </c>
    </row>
    <row r="664" spans="22:70" x14ac:dyDescent="0.3">
      <c r="V664" s="24">
        <v>7.6000000000001</v>
      </c>
      <c r="W664" s="32">
        <f t="shared" si="432"/>
        <v>398107170.55359</v>
      </c>
      <c r="X664" s="25">
        <f t="shared" si="465"/>
        <v>31.048525809863797</v>
      </c>
      <c r="Y664" s="26">
        <f t="shared" si="433"/>
        <v>-112.73305691188966</v>
      </c>
      <c r="Z664" s="26">
        <f t="shared" si="434"/>
        <v>-89.999867727431507</v>
      </c>
      <c r="AA664" s="26">
        <f t="shared" si="435"/>
        <v>64.434098129059848</v>
      </c>
      <c r="AB664" s="26">
        <f t="shared" si="436"/>
        <v>-89.96561114214191</v>
      </c>
      <c r="AC664" s="26">
        <f t="shared" si="437"/>
        <v>34.813484846145123</v>
      </c>
      <c r="AD664" s="26">
        <f t="shared" si="438"/>
        <v>88.958948326185549</v>
      </c>
      <c r="AE664" s="26">
        <f t="shared" si="439"/>
        <v>17.563051873179113</v>
      </c>
      <c r="AF664" s="26">
        <f t="shared" si="440"/>
        <v>-91.006530543387868</v>
      </c>
      <c r="AG664" s="26">
        <f t="shared" si="458"/>
        <v>63.934760580666506</v>
      </c>
      <c r="AH664" s="26">
        <f t="shared" si="441"/>
        <v>-181.98631868901487</v>
      </c>
      <c r="AI664" s="26">
        <f t="shared" si="442"/>
        <v>-89.999999954416609</v>
      </c>
      <c r="AJ664" s="26">
        <f t="shared" si="443"/>
        <v>113.9841972804613</v>
      </c>
      <c r="AK664" s="26">
        <f t="shared" si="444"/>
        <v>89.999885471712119</v>
      </c>
      <c r="AL664" s="27">
        <f t="shared" si="445"/>
        <v>-67.963598061268314</v>
      </c>
      <c r="AM664" s="26">
        <f t="shared" si="446"/>
        <v>-89.977094343642889</v>
      </c>
      <c r="AN664" s="26">
        <f t="shared" si="459"/>
        <v>-46.04986931547424</v>
      </c>
      <c r="AO664" s="26">
        <f t="shared" si="460"/>
        <v>-89.714483662469547</v>
      </c>
      <c r="AP664" s="26">
        <f t="shared" si="466"/>
        <v>-118.08082820462961</v>
      </c>
      <c r="AQ664" s="26">
        <f t="shared" si="467"/>
        <v>-179.69169248881693</v>
      </c>
      <c r="AR664" s="25">
        <f t="shared" si="461"/>
        <v>18.562359853877492</v>
      </c>
      <c r="AS664" s="25">
        <f t="shared" si="462"/>
        <v>-26.946600306339011</v>
      </c>
      <c r="AT664" s="56">
        <f t="shared" si="468"/>
        <v>-100.51777633145051</v>
      </c>
      <c r="AU664" s="57">
        <f t="shared" si="447"/>
        <v>-270.69822303220479</v>
      </c>
      <c r="AV664" s="26">
        <f t="shared" si="448"/>
        <v>0.63892034143407228</v>
      </c>
      <c r="AW664" s="26">
        <f t="shared" si="449"/>
        <v>21.707856146313659</v>
      </c>
      <c r="AX664" s="27">
        <f t="shared" si="450"/>
        <v>-0.63892034143407261</v>
      </c>
      <c r="AY664" s="26">
        <f t="shared" si="451"/>
        <v>-21.707856146313659</v>
      </c>
      <c r="AZ664" s="28">
        <f t="shared" si="452"/>
        <v>0</v>
      </c>
      <c r="BA664" s="29">
        <f t="shared" si="453"/>
        <v>0</v>
      </c>
      <c r="BB664" s="5">
        <f t="shared" si="469"/>
        <v>-213.02957322267235</v>
      </c>
      <c r="BC664" s="5">
        <f t="shared" si="470"/>
        <v>-522.12456521722208</v>
      </c>
      <c r="BD664" s="5">
        <f t="shared" si="454"/>
        <v>-342.12456521722208</v>
      </c>
      <c r="BE664" s="31"/>
      <c r="BF664" s="40">
        <f t="shared" si="455"/>
        <v>-213</v>
      </c>
      <c r="BG664" s="40">
        <f t="shared" si="456"/>
        <v>-522</v>
      </c>
      <c r="BH664" s="40">
        <f t="shared" si="457"/>
        <v>-342</v>
      </c>
      <c r="BL664" s="26">
        <f t="shared" si="463"/>
        <v>-40.005230987085589</v>
      </c>
      <c r="BM664" s="26">
        <f t="shared" si="464"/>
        <v>-89.427377626397245</v>
      </c>
      <c r="BO664" s="238" t="str">
        <f t="shared" si="471"/>
        <v>398107170.55359i</v>
      </c>
      <c r="BP664" s="238" t="str">
        <f t="shared" si="472"/>
        <v>-0.000225359297472303-0.0000732281771287299i</v>
      </c>
      <c r="BQ664" s="238">
        <f t="shared" si="473"/>
        <v>-72.506565904136281</v>
      </c>
      <c r="BR664" s="238">
        <f t="shared" si="474"/>
        <v>-161.99896455862006</v>
      </c>
    </row>
    <row r="665" spans="22:70" x14ac:dyDescent="0.3">
      <c r="V665" s="24">
        <v>7.6100000000000998</v>
      </c>
      <c r="W665" s="32">
        <f t="shared" si="432"/>
        <v>407380277.80420756</v>
      </c>
      <c r="X665" s="25">
        <f t="shared" si="465"/>
        <v>31.048525809863797</v>
      </c>
      <c r="Y665" s="26">
        <f t="shared" si="433"/>
        <v>-112.93305691188863</v>
      </c>
      <c r="Z665" s="26">
        <f t="shared" si="434"/>
        <v>-89.99987073832277</v>
      </c>
      <c r="AA665" s="26">
        <f t="shared" si="435"/>
        <v>64.634098058645918</v>
      </c>
      <c r="AB665" s="26">
        <f t="shared" si="436"/>
        <v>-89.966393927933311</v>
      </c>
      <c r="AC665" s="26">
        <f t="shared" si="437"/>
        <v>35.013420321873163</v>
      </c>
      <c r="AD665" s="26">
        <f t="shared" si="438"/>
        <v>88.98264051681349</v>
      </c>
      <c r="AE665" s="26">
        <f t="shared" si="439"/>
        <v>17.762987278494258</v>
      </c>
      <c r="AF665" s="26">
        <f t="shared" si="440"/>
        <v>-90.983624149442591</v>
      </c>
      <c r="AG665" s="26">
        <f t="shared" si="458"/>
        <v>63.934760580666506</v>
      </c>
      <c r="AH665" s="26">
        <f t="shared" si="441"/>
        <v>-182.18631868901485</v>
      </c>
      <c r="AI665" s="26">
        <f t="shared" si="442"/>
        <v>-89.9999999554542</v>
      </c>
      <c r="AJ665" s="26">
        <f t="shared" si="443"/>
        <v>114.18419728046052</v>
      </c>
      <c r="AK665" s="26">
        <f t="shared" si="444"/>
        <v>89.999888078694227</v>
      </c>
      <c r="AL665" s="27">
        <f t="shared" si="445"/>
        <v>-68.163598030028481</v>
      </c>
      <c r="AM665" s="26">
        <f t="shared" si="446"/>
        <v>-89.977615739983733</v>
      </c>
      <c r="AN665" s="26">
        <f t="shared" si="459"/>
        <v>-46.249864461676424</v>
      </c>
      <c r="AO665" s="26">
        <f t="shared" si="460"/>
        <v>-89.720982703828085</v>
      </c>
      <c r="AP665" s="26">
        <f t="shared" si="466"/>
        <v>-118.48082331959273</v>
      </c>
      <c r="AQ665" s="26">
        <f t="shared" si="467"/>
        <v>-179.69871032057179</v>
      </c>
      <c r="AR665" s="25">
        <f t="shared" si="461"/>
        <v>18.562359853877492</v>
      </c>
      <c r="AS665" s="25">
        <f t="shared" si="462"/>
        <v>-26.946600306339011</v>
      </c>
      <c r="AT665" s="56">
        <f t="shared" si="468"/>
        <v>-100.71783604109848</v>
      </c>
      <c r="AU665" s="57">
        <f t="shared" si="447"/>
        <v>-270.68233447001438</v>
      </c>
      <c r="AV665" s="26">
        <f t="shared" si="448"/>
        <v>0.66683163887995456</v>
      </c>
      <c r="AW665" s="26">
        <f t="shared" si="449"/>
        <v>22.165012672768317</v>
      </c>
      <c r="AX665" s="27">
        <f t="shared" si="450"/>
        <v>-0.66683163887995434</v>
      </c>
      <c r="AY665" s="26">
        <f t="shared" si="451"/>
        <v>-22.165012672768317</v>
      </c>
      <c r="AZ665" s="28">
        <f t="shared" si="452"/>
        <v>0</v>
      </c>
      <c r="BA665" s="29">
        <f t="shared" si="453"/>
        <v>0</v>
      </c>
      <c r="BB665" s="5">
        <f t="shared" si="469"/>
        <v>-213.81099435887015</v>
      </c>
      <c r="BC665" s="5">
        <f t="shared" si="470"/>
        <v>-522.5060420888708</v>
      </c>
      <c r="BD665" s="5">
        <f t="shared" si="454"/>
        <v>-342.5060420888708</v>
      </c>
      <c r="BE665" s="31"/>
      <c r="BF665" s="40">
        <f t="shared" si="455"/>
        <v>-214</v>
      </c>
      <c r="BG665" s="40">
        <f t="shared" si="456"/>
        <v>-523</v>
      </c>
      <c r="BH665" s="40">
        <f t="shared" si="457"/>
        <v>-343</v>
      </c>
      <c r="BL665" s="26">
        <f t="shared" si="463"/>
        <v>-40.205211464099321</v>
      </c>
      <c r="BM665" s="26">
        <f t="shared" si="464"/>
        <v>-89.440411264440343</v>
      </c>
      <c r="BO665" s="238" t="str">
        <f t="shared" si="471"/>
        <v>407380277.804208i</v>
      </c>
      <c r="BP665" s="238" t="str">
        <f t="shared" si="472"/>
        <v>-0.000216143537590441-0.0000686341292787798i</v>
      </c>
      <c r="BQ665" s="238">
        <f t="shared" si="473"/>
        <v>-72.887946853672332</v>
      </c>
      <c r="BR665" s="238">
        <f t="shared" si="474"/>
        <v>-162.38329635441602</v>
      </c>
    </row>
    <row r="666" spans="22:70" x14ac:dyDescent="0.3">
      <c r="V666" s="24">
        <v>7.6200000000000996</v>
      </c>
      <c r="W666" s="30">
        <f t="shared" si="432"/>
        <v>416869383.47043097</v>
      </c>
      <c r="X666" s="25">
        <f t="shared" si="465"/>
        <v>31.048525809863797</v>
      </c>
      <c r="Y666" s="26">
        <f t="shared" si="433"/>
        <v>-113.13305691188759</v>
      </c>
      <c r="Z666" s="26">
        <f t="shared" si="434"/>
        <v>-89.999873680677766</v>
      </c>
      <c r="AA666" s="26">
        <f t="shared" si="435"/>
        <v>64.834097991401109</v>
      </c>
      <c r="AB666" s="26">
        <f t="shared" si="436"/>
        <v>-89.967158895356803</v>
      </c>
      <c r="AC666" s="26">
        <f t="shared" si="437"/>
        <v>35.213358700776872</v>
      </c>
      <c r="AD666" s="26">
        <f t="shared" si="438"/>
        <v>89.005793743563785</v>
      </c>
      <c r="AE666" s="26">
        <f t="shared" si="439"/>
        <v>17.962925590154192</v>
      </c>
      <c r="AF666" s="26">
        <f t="shared" si="440"/>
        <v>-90.961238832470784</v>
      </c>
      <c r="AG666" s="26">
        <f t="shared" si="458"/>
        <v>63.934760580666506</v>
      </c>
      <c r="AH666" s="26">
        <f t="shared" si="441"/>
        <v>-182.38631868901481</v>
      </c>
      <c r="AI666" s="26">
        <f t="shared" si="442"/>
        <v>-89.999999956468187</v>
      </c>
      <c r="AJ666" s="26">
        <f t="shared" si="443"/>
        <v>114.38419728045973</v>
      </c>
      <c r="AK666" s="26">
        <f t="shared" si="444"/>
        <v>89.999890626334178</v>
      </c>
      <c r="AL666" s="27">
        <f t="shared" si="445"/>
        <v>-68.363598000194656</v>
      </c>
      <c r="AM666" s="26">
        <f t="shared" si="446"/>
        <v>-89.978125267898449</v>
      </c>
      <c r="AN666" s="26">
        <f t="shared" si="459"/>
        <v>-46.449859826330389</v>
      </c>
      <c r="AO666" s="26">
        <f t="shared" si="460"/>
        <v>-89.727333815881991</v>
      </c>
      <c r="AP666" s="26">
        <f t="shared" si="466"/>
        <v>-118.88081865441362</v>
      </c>
      <c r="AQ666" s="26">
        <f t="shared" si="467"/>
        <v>-179.70556841391445</v>
      </c>
      <c r="AR666" s="25">
        <f t="shared" si="461"/>
        <v>18.562359853877492</v>
      </c>
      <c r="AS666" s="25">
        <f t="shared" si="462"/>
        <v>-26.946600306339011</v>
      </c>
      <c r="AT666" s="56">
        <f t="shared" si="468"/>
        <v>-100.91789306425943</v>
      </c>
      <c r="AU666" s="57">
        <f t="shared" si="447"/>
        <v>-270.66680724638525</v>
      </c>
      <c r="AV666" s="26">
        <f t="shared" si="448"/>
        <v>0.69586735974230107</v>
      </c>
      <c r="AW666" s="26">
        <f t="shared" si="449"/>
        <v>22.629760884780474</v>
      </c>
      <c r="AX666" s="27">
        <f t="shared" si="450"/>
        <v>-0.69586735974230107</v>
      </c>
      <c r="AY666" s="26">
        <f t="shared" si="451"/>
        <v>-22.629760884780474</v>
      </c>
      <c r="AZ666" s="28">
        <f t="shared" si="452"/>
        <v>0</v>
      </c>
      <c r="BA666" s="29">
        <f t="shared" si="453"/>
        <v>0</v>
      </c>
      <c r="BB666" s="5">
        <f t="shared" si="469"/>
        <v>-214.59317685677351</v>
      </c>
      <c r="BC666" s="5">
        <f t="shared" si="470"/>
        <v>-522.88041149299579</v>
      </c>
      <c r="BD666" s="5">
        <f t="shared" si="454"/>
        <v>-342.88041149299579</v>
      </c>
      <c r="BE666" s="41"/>
      <c r="BF666" s="40">
        <f t="shared" si="455"/>
        <v>-215</v>
      </c>
      <c r="BG666" s="40">
        <f t="shared" si="456"/>
        <v>-523</v>
      </c>
      <c r="BH666" s="40">
        <f t="shared" si="457"/>
        <v>-343</v>
      </c>
      <c r="BL666" s="26">
        <f t="shared" si="463"/>
        <v>-40.405192819710216</v>
      </c>
      <c r="BM666" s="26">
        <f t="shared" si="464"/>
        <v>-89.453148276624191</v>
      </c>
      <c r="BO666" s="238" t="str">
        <f t="shared" si="471"/>
        <v>416869383.470431i</v>
      </c>
      <c r="BP666" s="238" t="str">
        <f t="shared" si="472"/>
        <v>-0.000207268113280946-0.0000643169907445166i</v>
      </c>
      <c r="BQ666" s="238">
        <f t="shared" si="473"/>
        <v>-73.270090972803871</v>
      </c>
      <c r="BR666" s="238">
        <f t="shared" si="474"/>
        <v>-162.76045596998631</v>
      </c>
    </row>
    <row r="667" spans="22:70" x14ac:dyDescent="0.3">
      <c r="V667" s="24">
        <v>7.6300000000001003</v>
      </c>
      <c r="W667" s="32">
        <f t="shared" si="432"/>
        <v>426579518.80169189</v>
      </c>
      <c r="X667" s="25">
        <f t="shared" si="465"/>
        <v>31.048525809863797</v>
      </c>
      <c r="Y667" s="26">
        <f t="shared" si="433"/>
        <v>-113.33305691188669</v>
      </c>
      <c r="Z667" s="26">
        <f t="shared" si="434"/>
        <v>-89.999876556056577</v>
      </c>
      <c r="AA667" s="26">
        <f t="shared" si="435"/>
        <v>65.03409792718287</v>
      </c>
      <c r="AB667" s="26">
        <f t="shared" si="436"/>
        <v>-89.967906450007163</v>
      </c>
      <c r="AC667" s="26">
        <f t="shared" si="437"/>
        <v>35.41329985227064</v>
      </c>
      <c r="AD667" s="26">
        <f t="shared" si="438"/>
        <v>89.02842025231962</v>
      </c>
      <c r="AE667" s="26">
        <f t="shared" si="439"/>
        <v>18.162866677430614</v>
      </c>
      <c r="AF667" s="26">
        <f t="shared" si="440"/>
        <v>-90.93936275374412</v>
      </c>
      <c r="AG667" s="26">
        <f t="shared" si="458"/>
        <v>63.934760580666506</v>
      </c>
      <c r="AH667" s="26">
        <f t="shared" si="441"/>
        <v>-182.58631868901486</v>
      </c>
      <c r="AI667" s="26">
        <f t="shared" si="442"/>
        <v>-89.999999957459096</v>
      </c>
      <c r="AJ667" s="26">
        <f t="shared" si="443"/>
        <v>114.58419728045905</v>
      </c>
      <c r="AK667" s="26">
        <f t="shared" si="444"/>
        <v>89.999893115982772</v>
      </c>
      <c r="AL667" s="27">
        <f t="shared" si="445"/>
        <v>-68.563597971703629</v>
      </c>
      <c r="AM667" s="26">
        <f t="shared" si="446"/>
        <v>-89.97862319754519</v>
      </c>
      <c r="AN667" s="26">
        <f t="shared" si="459"/>
        <v>-46.649855399604732</v>
      </c>
      <c r="AO667" s="26">
        <f t="shared" si="460"/>
        <v>-89.733540365450324</v>
      </c>
      <c r="AP667" s="26">
        <f t="shared" si="466"/>
        <v>-119.28081419919766</v>
      </c>
      <c r="AQ667" s="26">
        <f t="shared" si="467"/>
        <v>-179.71227040447184</v>
      </c>
      <c r="AR667" s="25">
        <f t="shared" si="461"/>
        <v>18.562359853877492</v>
      </c>
      <c r="AS667" s="25">
        <f t="shared" si="462"/>
        <v>-26.946600306339011</v>
      </c>
      <c r="AT667" s="56">
        <f t="shared" si="468"/>
        <v>-101.11794752176705</v>
      </c>
      <c r="AU667" s="57">
        <f t="shared" si="447"/>
        <v>-270.65163315821599</v>
      </c>
      <c r="AV667" s="26">
        <f t="shared" si="448"/>
        <v>0.72606485250938024</v>
      </c>
      <c r="AW667" s="26">
        <f t="shared" si="449"/>
        <v>23.10210251463949</v>
      </c>
      <c r="AX667" s="27">
        <f t="shared" si="450"/>
        <v>-0.72606485250938035</v>
      </c>
      <c r="AY667" s="26">
        <f t="shared" si="451"/>
        <v>-23.10210251463949</v>
      </c>
      <c r="AZ667" s="28">
        <f t="shared" si="452"/>
        <v>0</v>
      </c>
      <c r="BA667" s="29">
        <f t="shared" si="453"/>
        <v>0</v>
      </c>
      <c r="BB667" s="5">
        <f t="shared" si="469"/>
        <v>-215.37609246946857</v>
      </c>
      <c r="BC667" s="5">
        <f t="shared" si="470"/>
        <v>-523.24774217579238</v>
      </c>
      <c r="BD667" s="5">
        <f t="shared" si="454"/>
        <v>-343.24774217579238</v>
      </c>
      <c r="BE667" s="31"/>
      <c r="BF667" s="40">
        <f t="shared" si="455"/>
        <v>-215</v>
      </c>
      <c r="BG667" s="40">
        <f t="shared" si="456"/>
        <v>-523</v>
      </c>
      <c r="BH667" s="40">
        <f t="shared" si="457"/>
        <v>-343</v>
      </c>
      <c r="BL667" s="26">
        <f t="shared" si="463"/>
        <v>-40.605175014382198</v>
      </c>
      <c r="BM667" s="26">
        <f t="shared" si="464"/>
        <v>-89.465595411242802</v>
      </c>
      <c r="BO667" s="238" t="str">
        <f t="shared" si="471"/>
        <v>426579518.801692i</v>
      </c>
      <c r="BP667" s="238" t="str">
        <f t="shared" si="472"/>
        <v>-0.000198723413969669-0.0000602612062139027i</v>
      </c>
      <c r="BQ667" s="238">
        <f t="shared" si="473"/>
        <v>-73.652969933319326</v>
      </c>
      <c r="BR667" s="238">
        <f t="shared" si="474"/>
        <v>-163.13051360633352</v>
      </c>
    </row>
    <row r="668" spans="22:70" x14ac:dyDescent="0.3">
      <c r="V668" s="24">
        <v>7.6400000000001</v>
      </c>
      <c r="W668" s="32">
        <f t="shared" si="432"/>
        <v>436515832.24026746</v>
      </c>
      <c r="X668" s="25">
        <f t="shared" si="465"/>
        <v>31.048525809863797</v>
      </c>
      <c r="Y668" s="26">
        <f t="shared" si="433"/>
        <v>-113.53305691188578</v>
      </c>
      <c r="Z668" s="26">
        <f t="shared" si="434"/>
        <v>-89.999879365983801</v>
      </c>
      <c r="AA668" s="26">
        <f t="shared" si="435"/>
        <v>65.234097865854906</v>
      </c>
      <c r="AB668" s="26">
        <f t="shared" si="436"/>
        <v>-89.968636988246772</v>
      </c>
      <c r="AC668" s="26">
        <f t="shared" si="437"/>
        <v>35.613243651639053</v>
      </c>
      <c r="AD668" s="26">
        <f t="shared" si="438"/>
        <v>89.050532011710089</v>
      </c>
      <c r="AE668" s="26">
        <f t="shared" si="439"/>
        <v>18.362810415471984</v>
      </c>
      <c r="AF668" s="26">
        <f t="shared" si="440"/>
        <v>-90.917984342520498</v>
      </c>
      <c r="AG668" s="26">
        <f t="shared" si="458"/>
        <v>63.934760580666506</v>
      </c>
      <c r="AH668" s="26">
        <f t="shared" si="441"/>
        <v>-182.78631868901485</v>
      </c>
      <c r="AI668" s="26">
        <f t="shared" si="442"/>
        <v>-89.999999958427452</v>
      </c>
      <c r="AJ668" s="26">
        <f t="shared" si="443"/>
        <v>114.78419728045837</v>
      </c>
      <c r="AK668" s="26">
        <f t="shared" si="444"/>
        <v>89.999895548960041</v>
      </c>
      <c r="AL668" s="27">
        <f t="shared" si="445"/>
        <v>-68.763597944494876</v>
      </c>
      <c r="AM668" s="26">
        <f t="shared" si="446"/>
        <v>-89.979109792932519</v>
      </c>
      <c r="AN668" s="26">
        <f t="shared" si="459"/>
        <v>-46.849851172110313</v>
      </c>
      <c r="AO668" s="26">
        <f t="shared" si="460"/>
        <v>-89.73960564274482</v>
      </c>
      <c r="AP668" s="26">
        <f t="shared" si="466"/>
        <v>-119.68080994449517</v>
      </c>
      <c r="AQ668" s="26">
        <f t="shared" si="467"/>
        <v>-179.71881984514476</v>
      </c>
      <c r="AR668" s="25">
        <f t="shared" si="461"/>
        <v>18.562359853877492</v>
      </c>
      <c r="AS668" s="25">
        <f t="shared" si="462"/>
        <v>-26.946600306339011</v>
      </c>
      <c r="AT668" s="56">
        <f t="shared" si="468"/>
        <v>-101.31799952902318</v>
      </c>
      <c r="AU668" s="57">
        <f t="shared" si="447"/>
        <v>-270.63680418766523</v>
      </c>
      <c r="AV668" s="26">
        <f t="shared" si="448"/>
        <v>0.75746206410196859</v>
      </c>
      <c r="AW668" s="26">
        <f t="shared" si="449"/>
        <v>23.582031133041113</v>
      </c>
      <c r="AX668" s="27">
        <f t="shared" si="450"/>
        <v>-0.7574620641019687</v>
      </c>
      <c r="AY668" s="26">
        <f t="shared" si="451"/>
        <v>-23.582031133041113</v>
      </c>
      <c r="AZ668" s="28">
        <f t="shared" si="452"/>
        <v>0</v>
      </c>
      <c r="BA668" s="29">
        <f t="shared" si="453"/>
        <v>0</v>
      </c>
      <c r="BB668" s="5">
        <f t="shared" si="469"/>
        <v>-216.15971375843986</v>
      </c>
      <c r="BC668" s="5">
        <f t="shared" si="470"/>
        <v>-523.60810633879055</v>
      </c>
      <c r="BD668" s="5">
        <f t="shared" si="454"/>
        <v>-343.60810633879055</v>
      </c>
      <c r="BE668" s="31"/>
      <c r="BF668" s="40">
        <f t="shared" si="455"/>
        <v>-216</v>
      </c>
      <c r="BG668" s="40">
        <f t="shared" si="456"/>
        <v>-524</v>
      </c>
      <c r="BH668" s="40">
        <f t="shared" si="457"/>
        <v>-344</v>
      </c>
      <c r="BL668" s="26">
        <f t="shared" si="463"/>
        <v>-40.805158010357765</v>
      </c>
      <c r="BM668" s="26">
        <f t="shared" si="464"/>
        <v>-89.477759263229501</v>
      </c>
      <c r="BO668" s="238" t="str">
        <f t="shared" si="471"/>
        <v>436515832.240267i</v>
      </c>
      <c r="BP668" s="238" t="str">
        <f t="shared" si="472"/>
        <v>-0.00019049985632097-0.0000564519816736159i</v>
      </c>
      <c r="BQ668" s="238">
        <f t="shared" si="473"/>
        <v>-74.036556219058937</v>
      </c>
      <c r="BR668" s="238">
        <f t="shared" si="474"/>
        <v>-163.49354288789579</v>
      </c>
    </row>
    <row r="669" spans="22:70" x14ac:dyDescent="0.3">
      <c r="V669" s="24">
        <v>7.6500000000000998</v>
      </c>
      <c r="W669" s="30">
        <f t="shared" si="432"/>
        <v>446683592.15106696</v>
      </c>
      <c r="X669" s="25">
        <f t="shared" si="465"/>
        <v>31.048525809863797</v>
      </c>
      <c r="Y669" s="26">
        <f t="shared" si="433"/>
        <v>-113.7330569118849</v>
      </c>
      <c r="Z669" s="26">
        <f t="shared" si="434"/>
        <v>-89.999882111949262</v>
      </c>
      <c r="AA669" s="26">
        <f t="shared" si="435"/>
        <v>65.434097807287145</v>
      </c>
      <c r="AB669" s="26">
        <f t="shared" si="436"/>
        <v>-89.969350897415694</v>
      </c>
      <c r="AC669" s="26">
        <f t="shared" si="437"/>
        <v>35.813189979773639</v>
      </c>
      <c r="AD669" s="26">
        <f t="shared" si="438"/>
        <v>89.072140719321609</v>
      </c>
      <c r="AE669" s="26">
        <f t="shared" si="439"/>
        <v>18.562756685039673</v>
      </c>
      <c r="AF669" s="26">
        <f t="shared" si="440"/>
        <v>-90.897092290043346</v>
      </c>
      <c r="AG669" s="26">
        <f t="shared" si="458"/>
        <v>63.934760580666506</v>
      </c>
      <c r="AH669" s="26">
        <f t="shared" si="441"/>
        <v>-182.98631868901484</v>
      </c>
      <c r="AI669" s="26">
        <f t="shared" si="442"/>
        <v>-89.999999959373753</v>
      </c>
      <c r="AJ669" s="26">
        <f t="shared" si="443"/>
        <v>114.98419728045774</v>
      </c>
      <c r="AK669" s="26">
        <f t="shared" si="444"/>
        <v>89.999897926555988</v>
      </c>
      <c r="AL669" s="27">
        <f t="shared" si="445"/>
        <v>-68.963597918510715</v>
      </c>
      <c r="AM669" s="26">
        <f t="shared" si="446"/>
        <v>-89.979585312059456</v>
      </c>
      <c r="AN669" s="26">
        <f t="shared" si="459"/>
        <v>-47.04984713488065</v>
      </c>
      <c r="AO669" s="26">
        <f t="shared" si="460"/>
        <v>-89.745532863111734</v>
      </c>
      <c r="AP669" s="26">
        <f t="shared" si="466"/>
        <v>-120.08080588128196</v>
      </c>
      <c r="AQ669" s="26">
        <f t="shared" si="467"/>
        <v>-179.72522020798897</v>
      </c>
      <c r="AR669" s="25">
        <f t="shared" si="461"/>
        <v>18.562359853877492</v>
      </c>
      <c r="AS669" s="25">
        <f t="shared" si="462"/>
        <v>-26.946600306339011</v>
      </c>
      <c r="AT669" s="56">
        <f t="shared" si="468"/>
        <v>-101.51804919624229</v>
      </c>
      <c r="AU669" s="57">
        <f t="shared" si="447"/>
        <v>-270.62231249803233</v>
      </c>
      <c r="AV669" s="26">
        <f t="shared" si="448"/>
        <v>0.79009749652600081</v>
      </c>
      <c r="AW669" s="26">
        <f t="shared" si="449"/>
        <v>24.06953175850467</v>
      </c>
      <c r="AX669" s="27">
        <f t="shared" si="450"/>
        <v>-0.79009749652600092</v>
      </c>
      <c r="AY669" s="26">
        <f t="shared" si="451"/>
        <v>-24.06953175850467</v>
      </c>
      <c r="AZ669" s="28">
        <f t="shared" si="452"/>
        <v>0</v>
      </c>
      <c r="BA669" s="29">
        <f t="shared" si="453"/>
        <v>0</v>
      </c>
      <c r="BB669" s="5">
        <f t="shared" si="469"/>
        <v>-216.94401409022998</v>
      </c>
      <c r="BC669" s="5">
        <f t="shared" si="470"/>
        <v>-523.96157933669087</v>
      </c>
      <c r="BD669" s="5">
        <f t="shared" si="454"/>
        <v>-343.96157933669087</v>
      </c>
      <c r="BE669" s="41"/>
      <c r="BF669" s="40">
        <f t="shared" si="455"/>
        <v>-217</v>
      </c>
      <c r="BG669" s="40">
        <f t="shared" si="456"/>
        <v>-524</v>
      </c>
      <c r="BH669" s="40">
        <f t="shared" si="457"/>
        <v>-344</v>
      </c>
      <c r="BL669" s="26">
        <f t="shared" si="463"/>
        <v>-41.005141771578351</v>
      </c>
      <c r="BM669" s="26">
        <f t="shared" si="464"/>
        <v>-89.489646277631209</v>
      </c>
      <c r="BO669" s="238" t="str">
        <f t="shared" si="471"/>
        <v>446683592.151067i</v>
      </c>
      <c r="BP669" s="238" t="str">
        <f t="shared" si="472"/>
        <v>-0.000182587907986898-0.0000528752582495366i</v>
      </c>
      <c r="BQ669" s="238">
        <f t="shared" si="473"/>
        <v>-74.420823122409345</v>
      </c>
      <c r="BR669" s="238">
        <f t="shared" si="474"/>
        <v>-163.84962056102739</v>
      </c>
    </row>
    <row r="670" spans="22:70" x14ac:dyDescent="0.3">
      <c r="V670" s="24">
        <v>7.6600000000000996</v>
      </c>
      <c r="W670" s="32">
        <f t="shared" si="432"/>
        <v>457088189.61498129</v>
      </c>
      <c r="X670" s="25">
        <f t="shared" si="465"/>
        <v>31.048525809863797</v>
      </c>
      <c r="Y670" s="26">
        <f t="shared" si="433"/>
        <v>-113.93305691188408</v>
      </c>
      <c r="Z670" s="26">
        <f t="shared" si="434"/>
        <v>-89.999884795408903</v>
      </c>
      <c r="AA670" s="26">
        <f t="shared" si="435"/>
        <v>65.63409775135537</v>
      </c>
      <c r="AB670" s="26">
        <f t="shared" si="436"/>
        <v>-89.970048556037156</v>
      </c>
      <c r="AC670" s="26">
        <f t="shared" si="437"/>
        <v>36.013138722920893</v>
      </c>
      <c r="AD670" s="26">
        <f t="shared" si="438"/>
        <v>89.093257807774393</v>
      </c>
      <c r="AE670" s="26">
        <f t="shared" si="439"/>
        <v>18.762705372255986</v>
      </c>
      <c r="AF670" s="26">
        <f t="shared" si="440"/>
        <v>-90.876675543671666</v>
      </c>
      <c r="AG670" s="26">
        <f t="shared" si="458"/>
        <v>63.934760580666506</v>
      </c>
      <c r="AH670" s="26">
        <f t="shared" si="441"/>
        <v>-183.18631868901485</v>
      </c>
      <c r="AI670" s="26">
        <f t="shared" si="442"/>
        <v>-89.999999960298524</v>
      </c>
      <c r="AJ670" s="26">
        <f t="shared" si="443"/>
        <v>115.18419728045711</v>
      </c>
      <c r="AK670" s="26">
        <f t="shared" si="444"/>
        <v>89.999900250031246</v>
      </c>
      <c r="AL670" s="27">
        <f t="shared" si="445"/>
        <v>-69.16359789369605</v>
      </c>
      <c r="AM670" s="26">
        <f t="shared" si="446"/>
        <v>-89.980050007052313</v>
      </c>
      <c r="AN670" s="26">
        <f t="shared" si="459"/>
        <v>-47.249843279352746</v>
      </c>
      <c r="AO670" s="26">
        <f t="shared" si="460"/>
        <v>-89.751325168734027</v>
      </c>
      <c r="AP670" s="26">
        <f t="shared" si="466"/>
        <v>-120.48080200094003</v>
      </c>
      <c r="AQ670" s="26">
        <f t="shared" si="467"/>
        <v>-179.7314748860536</v>
      </c>
      <c r="AR670" s="25">
        <f t="shared" si="461"/>
        <v>18.562359853877492</v>
      </c>
      <c r="AS670" s="25">
        <f t="shared" si="462"/>
        <v>-26.946600306339011</v>
      </c>
      <c r="AT670" s="56">
        <f t="shared" si="468"/>
        <v>-101.71809662868404</v>
      </c>
      <c r="AU670" s="57">
        <f t="shared" si="447"/>
        <v>-270.60815042972524</v>
      </c>
      <c r="AV670" s="26">
        <f t="shared" si="448"/>
        <v>0.82401015882740836</v>
      </c>
      <c r="AW670" s="26">
        <f t="shared" si="449"/>
        <v>24.564580471764589</v>
      </c>
      <c r="AX670" s="27">
        <f t="shared" si="450"/>
        <v>-0.82401015882740858</v>
      </c>
      <c r="AY670" s="26">
        <f t="shared" si="451"/>
        <v>-24.564580471764589</v>
      </c>
      <c r="AZ670" s="28">
        <f t="shared" si="452"/>
        <v>0</v>
      </c>
      <c r="BA670" s="29">
        <f t="shared" si="453"/>
        <v>0</v>
      </c>
      <c r="BB670" s="5">
        <f t="shared" si="469"/>
        <v>-217.72896763119067</v>
      </c>
      <c r="BC670" s="5">
        <f t="shared" si="470"/>
        <v>-524.30823938721096</v>
      </c>
      <c r="BD670" s="5">
        <f t="shared" si="454"/>
        <v>-344.30823938721096</v>
      </c>
      <c r="BE670" s="31"/>
      <c r="BF670" s="40">
        <f t="shared" si="455"/>
        <v>-218</v>
      </c>
      <c r="BG670" s="40">
        <f t="shared" si="456"/>
        <v>-524</v>
      </c>
      <c r="BH670" s="40">
        <f t="shared" si="457"/>
        <v>-344</v>
      </c>
      <c r="BL670" s="26">
        <f t="shared" si="463"/>
        <v>-41.205126263607738</v>
      </c>
      <c r="BM670" s="26">
        <f t="shared" si="464"/>
        <v>-89.501262753004752</v>
      </c>
      <c r="BO670" s="238" t="str">
        <f t="shared" si="471"/>
        <v>457088189.614981i</v>
      </c>
      <c r="BP670" s="238" t="str">
        <f t="shared" si="472"/>
        <v>-0.000174978109201645-0.0000495176858086855i</v>
      </c>
      <c r="BQ670" s="238">
        <f t="shared" si="473"/>
        <v>-74.805744738898881</v>
      </c>
      <c r="BR670" s="238">
        <f t="shared" si="474"/>
        <v>-164.19882620448098</v>
      </c>
    </row>
    <row r="671" spans="22:70" x14ac:dyDescent="0.3">
      <c r="V671" s="24">
        <v>7.6700000000001003</v>
      </c>
      <c r="W671" s="32">
        <f t="shared" si="432"/>
        <v>467735141.28730685</v>
      </c>
      <c r="X671" s="25">
        <f t="shared" si="465"/>
        <v>31.048525809863797</v>
      </c>
      <c r="Y671" s="26">
        <f t="shared" si="433"/>
        <v>-114.13305691188329</v>
      </c>
      <c r="Z671" s="26">
        <f t="shared" si="434"/>
        <v>-89.999887417785544</v>
      </c>
      <c r="AA671" s="26">
        <f t="shared" si="435"/>
        <v>65.834097697940933</v>
      </c>
      <c r="AB671" s="26">
        <f t="shared" si="436"/>
        <v>-89.970730334018143</v>
      </c>
      <c r="AC671" s="26">
        <f t="shared" si="437"/>
        <v>36.213089772441819</v>
      </c>
      <c r="AD671" s="26">
        <f t="shared" si="438"/>
        <v>89.113894450667019</v>
      </c>
      <c r="AE671" s="26">
        <f t="shared" si="439"/>
        <v>18.962656368363255</v>
      </c>
      <c r="AF671" s="26">
        <f t="shared" si="440"/>
        <v>-90.856723301136654</v>
      </c>
      <c r="AG671" s="26">
        <f t="shared" si="458"/>
        <v>63.934760580666506</v>
      </c>
      <c r="AH671" s="26">
        <f t="shared" si="441"/>
        <v>-183.38631868901484</v>
      </c>
      <c r="AI671" s="26">
        <f t="shared" si="442"/>
        <v>-89.999999961202249</v>
      </c>
      <c r="AJ671" s="26">
        <f t="shared" si="443"/>
        <v>115.38419728045652</v>
      </c>
      <c r="AK671" s="26">
        <f t="shared" si="444"/>
        <v>89.999902520617738</v>
      </c>
      <c r="AL671" s="27">
        <f t="shared" si="445"/>
        <v>-69.363597869998216</v>
      </c>
      <c r="AM671" s="26">
        <f t="shared" si="446"/>
        <v>-89.980504124298264</v>
      </c>
      <c r="AN671" s="26">
        <f t="shared" si="459"/>
        <v>-47.449839597348991</v>
      </c>
      <c r="AO671" s="26">
        <f t="shared" si="460"/>
        <v>-89.756985630294935</v>
      </c>
      <c r="AP671" s="26">
        <f t="shared" si="466"/>
        <v>-120.88079829523903</v>
      </c>
      <c r="AQ671" s="26">
        <f t="shared" si="467"/>
        <v>-179.7375871951777</v>
      </c>
      <c r="AR671" s="25">
        <f t="shared" si="461"/>
        <v>18.562359853877492</v>
      </c>
      <c r="AS671" s="25">
        <f t="shared" si="462"/>
        <v>-26.946600306339011</v>
      </c>
      <c r="AT671" s="56">
        <f t="shared" si="468"/>
        <v>-101.91814192687578</v>
      </c>
      <c r="AU671" s="57">
        <f t="shared" si="447"/>
        <v>-270.59431049631434</v>
      </c>
      <c r="AV671" s="26">
        <f t="shared" si="448"/>
        <v>0.85923951424012568</v>
      </c>
      <c r="AW671" s="26">
        <f t="shared" si="449"/>
        <v>25.067144037513192</v>
      </c>
      <c r="AX671" s="27">
        <f t="shared" si="450"/>
        <v>-0.85923951424012546</v>
      </c>
      <c r="AY671" s="26">
        <f t="shared" si="451"/>
        <v>-25.067144037513192</v>
      </c>
      <c r="AZ671" s="28">
        <f t="shared" si="452"/>
        <v>0</v>
      </c>
      <c r="BA671" s="29">
        <f t="shared" si="453"/>
        <v>0</v>
      </c>
      <c r="BB671" s="5">
        <f t="shared" si="469"/>
        <v>-218.51454934050759</v>
      </c>
      <c r="BC671" s="5">
        <f t="shared" si="470"/>
        <v>-524.64816729309462</v>
      </c>
      <c r="BD671" s="5">
        <f t="shared" si="454"/>
        <v>-344.64816729309462</v>
      </c>
      <c r="BE671" s="31"/>
      <c r="BF671" s="40">
        <f t="shared" si="455"/>
        <v>-219</v>
      </c>
      <c r="BG671" s="40">
        <f t="shared" si="456"/>
        <v>-525</v>
      </c>
      <c r="BH671" s="40">
        <f t="shared" si="457"/>
        <v>-345</v>
      </c>
      <c r="BL671" s="26">
        <f t="shared" si="463"/>
        <v>-41.405111453559073</v>
      </c>
      <c r="BM671" s="26">
        <f t="shared" si="464"/>
        <v>-89.512614844736888</v>
      </c>
      <c r="BO671" s="238" t="str">
        <f t="shared" si="471"/>
        <v>467735141.287307i</v>
      </c>
      <c r="BP671" s="238" t="str">
        <f t="shared" si="472"/>
        <v>-0.000167661092308501-0.0000463665964698606i</v>
      </c>
      <c r="BQ671" s="238">
        <f t="shared" si="473"/>
        <v>-75.191295960072765</v>
      </c>
      <c r="BR671" s="238">
        <f t="shared" si="474"/>
        <v>-164.54124195204338</v>
      </c>
    </row>
    <row r="672" spans="22:70" x14ac:dyDescent="0.3">
      <c r="V672" s="24">
        <v>7.6800000000001001</v>
      </c>
      <c r="W672" s="30">
        <f t="shared" si="432"/>
        <v>478630092.3227495</v>
      </c>
      <c r="X672" s="25">
        <f t="shared" si="465"/>
        <v>31.048525809863797</v>
      </c>
      <c r="Y672" s="26">
        <f t="shared" si="433"/>
        <v>-114.33305691188252</v>
      </c>
      <c r="Z672" s="26">
        <f t="shared" si="434"/>
        <v>-89.999889980469618</v>
      </c>
      <c r="AA672" s="26">
        <f t="shared" si="435"/>
        <v>66.034097646930547</v>
      </c>
      <c r="AB672" s="26">
        <f t="shared" si="436"/>
        <v>-89.971396592845579</v>
      </c>
      <c r="AC672" s="26">
        <f t="shared" si="437"/>
        <v>36.413043024582159</v>
      </c>
      <c r="AD672" s="26">
        <f t="shared" si="438"/>
        <v>89.13406156839126</v>
      </c>
      <c r="AE672" s="26">
        <f t="shared" si="439"/>
        <v>19.162609569493988</v>
      </c>
      <c r="AF672" s="26">
        <f t="shared" si="440"/>
        <v>-90.837225004923923</v>
      </c>
      <c r="AG672" s="26">
        <f t="shared" si="458"/>
        <v>63.934760580666506</v>
      </c>
      <c r="AH672" s="26">
        <f t="shared" si="441"/>
        <v>-183.58631868901483</v>
      </c>
      <c r="AI672" s="26">
        <f t="shared" si="442"/>
        <v>-89.999999962085383</v>
      </c>
      <c r="AJ672" s="26">
        <f t="shared" si="443"/>
        <v>115.58419728045594</v>
      </c>
      <c r="AK672" s="26">
        <f t="shared" si="444"/>
        <v>89.999904739519366</v>
      </c>
      <c r="AL672" s="27">
        <f t="shared" si="445"/>
        <v>-69.563597847366964</v>
      </c>
      <c r="AM672" s="26">
        <f t="shared" si="446"/>
        <v>-89.980947904576041</v>
      </c>
      <c r="AN672" s="26">
        <f t="shared" si="459"/>
        <v>-47.649836081059782</v>
      </c>
      <c r="AO672" s="26">
        <f t="shared" si="460"/>
        <v>-89.762517248603871</v>
      </c>
      <c r="AP672" s="26">
        <f t="shared" si="466"/>
        <v>-121.28079475631912</v>
      </c>
      <c r="AQ672" s="26">
        <f t="shared" si="467"/>
        <v>-179.74356037574591</v>
      </c>
      <c r="AR672" s="25">
        <f t="shared" si="461"/>
        <v>18.562359853877492</v>
      </c>
      <c r="AS672" s="25">
        <f t="shared" si="462"/>
        <v>-26.946600306339011</v>
      </c>
      <c r="AT672" s="56">
        <f t="shared" si="468"/>
        <v>-102.11818518682514</v>
      </c>
      <c r="AU672" s="57">
        <f t="shared" si="447"/>
        <v>-270.58078538066985</v>
      </c>
      <c r="AV672" s="26">
        <f t="shared" si="448"/>
        <v>0.89582542244389929</v>
      </c>
      <c r="AW672" s="26">
        <f t="shared" si="449"/>
        <v>25.577179536024719</v>
      </c>
      <c r="AX672" s="27">
        <f t="shared" si="450"/>
        <v>-0.89582542244389951</v>
      </c>
      <c r="AY672" s="26">
        <f t="shared" si="451"/>
        <v>-25.577179536024719</v>
      </c>
      <c r="AZ672" s="28">
        <f t="shared" si="452"/>
        <v>0</v>
      </c>
      <c r="BA672" s="29">
        <f t="shared" si="453"/>
        <v>0</v>
      </c>
      <c r="BB672" s="5">
        <f t="shared" si="469"/>
        <v>-219.30073496166784</v>
      </c>
      <c r="BC672" s="5">
        <f t="shared" si="470"/>
        <v>-524.98144617635239</v>
      </c>
      <c r="BD672" s="5">
        <f t="shared" si="454"/>
        <v>-344.98144617635239</v>
      </c>
      <c r="BE672" s="41"/>
      <c r="BF672" s="40">
        <f t="shared" si="455"/>
        <v>-219</v>
      </c>
      <c r="BG672" s="40">
        <f t="shared" si="456"/>
        <v>-525</v>
      </c>
      <c r="BH672" s="40">
        <f t="shared" si="457"/>
        <v>-345</v>
      </c>
      <c r="BL672" s="26">
        <f t="shared" si="463"/>
        <v>-41.605097310025258</v>
      </c>
      <c r="BM672" s="26">
        <f t="shared" si="464"/>
        <v>-89.523708568289791</v>
      </c>
      <c r="BO672" s="238" t="str">
        <f t="shared" si="471"/>
        <v>478630092.322749i</v>
      </c>
      <c r="BP672" s="238" t="str">
        <f t="shared" si="472"/>
        <v>-0.000160627599311895-0.0000434099781556591i</v>
      </c>
      <c r="BQ672" s="238">
        <f t="shared" si="473"/>
        <v>-75.577452464817426</v>
      </c>
      <c r="BR672" s="238">
        <f t="shared" si="474"/>
        <v>-164.87695222739274</v>
      </c>
    </row>
    <row r="673" spans="22:70" x14ac:dyDescent="0.3">
      <c r="V673" s="24">
        <v>7.6900000000000999</v>
      </c>
      <c r="W673" s="32">
        <f t="shared" si="432"/>
        <v>489778819.36855984</v>
      </c>
      <c r="X673" s="25">
        <f t="shared" si="465"/>
        <v>31.048525809863797</v>
      </c>
      <c r="Y673" s="26">
        <f t="shared" si="433"/>
        <v>-114.5330569118818</v>
      </c>
      <c r="Z673" s="26">
        <f t="shared" si="434"/>
        <v>-89.999892484819881</v>
      </c>
      <c r="AA673" s="26">
        <f t="shared" si="435"/>
        <v>66.23409759821601</v>
      </c>
      <c r="AB673" s="26">
        <f t="shared" si="436"/>
        <v>-89.972047685778037</v>
      </c>
      <c r="AC673" s="26">
        <f t="shared" si="437"/>
        <v>36.612998380253032</v>
      </c>
      <c r="AD673" s="26">
        <f t="shared" si="438"/>
        <v>89.15376983382005</v>
      </c>
      <c r="AE673" s="26">
        <f t="shared" si="439"/>
        <v>19.362564876451046</v>
      </c>
      <c r="AF673" s="26">
        <f t="shared" si="440"/>
        <v>-90.818170336777868</v>
      </c>
      <c r="AG673" s="26">
        <f t="shared" si="458"/>
        <v>63.934760580666506</v>
      </c>
      <c r="AH673" s="26">
        <f t="shared" si="441"/>
        <v>-183.78631868901488</v>
      </c>
      <c r="AI673" s="26">
        <f t="shared" si="442"/>
        <v>-89.999999962948422</v>
      </c>
      <c r="AJ673" s="26">
        <f t="shared" si="443"/>
        <v>115.7841972804554</v>
      </c>
      <c r="AK673" s="26">
        <f t="shared" si="444"/>
        <v>89.999906907912646</v>
      </c>
      <c r="AL673" s="27">
        <f t="shared" si="445"/>
        <v>-69.763597825754275</v>
      </c>
      <c r="AM673" s="26">
        <f t="shared" si="446"/>
        <v>-89.981381583183605</v>
      </c>
      <c r="AN673" s="26">
        <f t="shared" si="459"/>
        <v>-47.849832723026999</v>
      </c>
      <c r="AO673" s="26">
        <f t="shared" si="460"/>
        <v>-89.767922956185387</v>
      </c>
      <c r="AP673" s="26">
        <f t="shared" si="466"/>
        <v>-121.68079137667425</v>
      </c>
      <c r="AQ673" s="26">
        <f t="shared" si="467"/>
        <v>-179.74939759440477</v>
      </c>
      <c r="AR673" s="25">
        <f t="shared" si="461"/>
        <v>18.562359853877492</v>
      </c>
      <c r="AS673" s="25">
        <f t="shared" si="462"/>
        <v>-26.946600306339011</v>
      </c>
      <c r="AT673" s="56">
        <f t="shared" si="468"/>
        <v>-102.3182265002232</v>
      </c>
      <c r="AU673" s="57">
        <f t="shared" si="447"/>
        <v>-270.56756793118262</v>
      </c>
      <c r="AV673" s="26">
        <f t="shared" si="448"/>
        <v>0.93380807687773726</v>
      </c>
      <c r="AW673" s="26">
        <f t="shared" si="449"/>
        <v>26.094634007336765</v>
      </c>
      <c r="AX673" s="27">
        <f t="shared" si="450"/>
        <v>-0.93380807687773726</v>
      </c>
      <c r="AY673" s="26">
        <f t="shared" si="451"/>
        <v>-26.094634007336765</v>
      </c>
      <c r="AZ673" s="28">
        <f t="shared" si="452"/>
        <v>0</v>
      </c>
      <c r="BA673" s="29">
        <f t="shared" si="453"/>
        <v>0</v>
      </c>
      <c r="BB673" s="5">
        <f t="shared" si="469"/>
        <v>-220.08750101253116</v>
      </c>
      <c r="BC673" s="5">
        <f t="shared" si="470"/>
        <v>-525.30816122473595</v>
      </c>
      <c r="BD673" s="5">
        <f t="shared" si="454"/>
        <v>-345.30816122473595</v>
      </c>
      <c r="BE673" s="31"/>
      <c r="BF673" s="40">
        <f t="shared" si="455"/>
        <v>-220</v>
      </c>
      <c r="BG673" s="40">
        <f t="shared" si="456"/>
        <v>-525</v>
      </c>
      <c r="BH673" s="40">
        <f t="shared" si="457"/>
        <v>-345</v>
      </c>
      <c r="BL673" s="26">
        <f t="shared" si="463"/>
        <v>-41.805083803012323</v>
      </c>
      <c r="BM673" s="26">
        <f t="shared" si="464"/>
        <v>-89.534549802373405</v>
      </c>
      <c r="BO673" s="238" t="str">
        <f t="shared" si="471"/>
        <v>489778819.36856i</v>
      </c>
      <c r="BP673" s="238" t="str">
        <f t="shared" si="472"/>
        <v>-0.000153868497550933-0.0000406364483044946i</v>
      </c>
      <c r="BQ673" s="238">
        <f t="shared" si="473"/>
        <v>-75.964190709295622</v>
      </c>
      <c r="BR673" s="238">
        <f t="shared" si="474"/>
        <v>-165.20604349117994</v>
      </c>
    </row>
    <row r="674" spans="22:70" x14ac:dyDescent="0.3">
      <c r="V674" s="24">
        <v>7.7000000000000997</v>
      </c>
      <c r="W674" s="32">
        <f t="shared" si="432"/>
        <v>501187233.62738854</v>
      </c>
      <c r="X674" s="25">
        <f t="shared" si="465"/>
        <v>31.048525809863797</v>
      </c>
      <c r="Y674" s="26">
        <f t="shared" si="433"/>
        <v>-114.73305691188111</v>
      </c>
      <c r="Z674" s="26">
        <f t="shared" si="434"/>
        <v>-89.999894932164182</v>
      </c>
      <c r="AA674" s="26">
        <f t="shared" si="435"/>
        <v>66.434097551693981</v>
      </c>
      <c r="AB674" s="26">
        <f t="shared" si="436"/>
        <v>-89.972683958032917</v>
      </c>
      <c r="AC674" s="26">
        <f t="shared" si="437"/>
        <v>36.812955744821288</v>
      </c>
      <c r="AD674" s="26">
        <f t="shared" si="438"/>
        <v>89.173029677871142</v>
      </c>
      <c r="AE674" s="26">
        <f t="shared" si="439"/>
        <v>19.562522194497966</v>
      </c>
      <c r="AF674" s="26">
        <f t="shared" si="440"/>
        <v>-90.799549212325957</v>
      </c>
      <c r="AG674" s="26">
        <f t="shared" si="458"/>
        <v>63.934760580666506</v>
      </c>
      <c r="AH674" s="26">
        <f t="shared" si="441"/>
        <v>-183.98631868901487</v>
      </c>
      <c r="AI674" s="26">
        <f t="shared" si="442"/>
        <v>-89.999999963791822</v>
      </c>
      <c r="AJ674" s="26">
        <f t="shared" si="443"/>
        <v>115.98419728045488</v>
      </c>
      <c r="AK674" s="26">
        <f t="shared" si="444"/>
        <v>89.999909026947265</v>
      </c>
      <c r="AL674" s="27">
        <f t="shared" si="445"/>
        <v>-69.963597805114333</v>
      </c>
      <c r="AM674" s="26">
        <f t="shared" si="446"/>
        <v>-89.981805390062931</v>
      </c>
      <c r="AN674" s="26">
        <f t="shared" si="459"/>
        <v>-48.04982951612817</v>
      </c>
      <c r="AO674" s="26">
        <f t="shared" si="460"/>
        <v>-89.773205618832009</v>
      </c>
      <c r="AP674" s="26">
        <f t="shared" si="466"/>
        <v>-122.08078814913598</v>
      </c>
      <c r="AQ674" s="26">
        <f t="shared" si="467"/>
        <v>-179.75510194573951</v>
      </c>
      <c r="AR674" s="25">
        <f t="shared" si="461"/>
        <v>18.562359853877492</v>
      </c>
      <c r="AS674" s="25">
        <f t="shared" si="462"/>
        <v>-26.946600306339011</v>
      </c>
      <c r="AT674" s="56">
        <f t="shared" si="468"/>
        <v>-102.51826595463803</v>
      </c>
      <c r="AU674" s="57">
        <f t="shared" si="447"/>
        <v>-270.55465115806544</v>
      </c>
      <c r="AV674" s="26">
        <f t="shared" si="448"/>
        <v>0.97322793708735933</v>
      </c>
      <c r="AW674" s="26">
        <f t="shared" si="449"/>
        <v>26.619444110798181</v>
      </c>
      <c r="AX674" s="27">
        <f t="shared" si="450"/>
        <v>-0.97322793708735922</v>
      </c>
      <c r="AY674" s="26">
        <f t="shared" si="451"/>
        <v>-26.619444110798181</v>
      </c>
      <c r="AZ674" s="28">
        <f t="shared" si="452"/>
        <v>0</v>
      </c>
      <c r="BA674" s="29">
        <f t="shared" si="453"/>
        <v>0</v>
      </c>
      <c r="BB674" s="5">
        <f t="shared" si="469"/>
        <v>-220.87482477415935</v>
      </c>
      <c r="BC674" s="5">
        <f t="shared" si="470"/>
        <v>-525.6283994503807</v>
      </c>
      <c r="BD674" s="5">
        <f t="shared" si="454"/>
        <v>-345.6283994503807</v>
      </c>
      <c r="BE674" s="31"/>
      <c r="BF674" s="40">
        <f t="shared" si="455"/>
        <v>-221</v>
      </c>
      <c r="BG674" s="40">
        <f t="shared" si="456"/>
        <v>-526</v>
      </c>
      <c r="BH674" s="40">
        <f t="shared" si="457"/>
        <v>-346</v>
      </c>
      <c r="BL674" s="26">
        <f t="shared" si="463"/>
        <v>-42.00507090387589</v>
      </c>
      <c r="BM674" s="26">
        <f t="shared" si="464"/>
        <v>-89.545144292046643</v>
      </c>
      <c r="BO674" s="238" t="str">
        <f t="shared" si="471"/>
        <v>501187233.627389i</v>
      </c>
      <c r="BP674" s="238" t="str">
        <f t="shared" si="472"/>
        <v>-0.000147374793593366-0.0000380352278478118i</v>
      </c>
      <c r="BQ674" s="238">
        <f t="shared" si="473"/>
        <v>-76.351487915645436</v>
      </c>
      <c r="BR674" s="238">
        <f t="shared" si="474"/>
        <v>-165.52860400026861</v>
      </c>
    </row>
    <row r="675" spans="22:70" x14ac:dyDescent="0.3">
      <c r="V675" s="24">
        <v>7.7100000000001003</v>
      </c>
      <c r="W675" s="30">
        <f t="shared" si="432"/>
        <v>512861383.99148375</v>
      </c>
      <c r="X675" s="25">
        <f t="shared" si="465"/>
        <v>31.048525809863797</v>
      </c>
      <c r="Y675" s="26">
        <f t="shared" si="433"/>
        <v>-114.93305691188044</v>
      </c>
      <c r="Z675" s="26">
        <f t="shared" si="434"/>
        <v>-89.999897323800113</v>
      </c>
      <c r="AA675" s="26">
        <f t="shared" si="435"/>
        <v>66.634097507265793</v>
      </c>
      <c r="AB675" s="26">
        <f t="shared" si="436"/>
        <v>-89.973305746969544</v>
      </c>
      <c r="AC675" s="26">
        <f t="shared" si="437"/>
        <v>37.012915027909344</v>
      </c>
      <c r="AD675" s="26">
        <f t="shared" si="438"/>
        <v>89.19185129494862</v>
      </c>
      <c r="AE675" s="26">
        <f t="shared" si="439"/>
        <v>19.762481433158499</v>
      </c>
      <c r="AF675" s="26">
        <f t="shared" si="440"/>
        <v>-90.781351775821051</v>
      </c>
      <c r="AG675" s="26">
        <f t="shared" si="458"/>
        <v>63.934760580666506</v>
      </c>
      <c r="AH675" s="26">
        <f t="shared" si="441"/>
        <v>-184.18631868901485</v>
      </c>
      <c r="AI675" s="26">
        <f t="shared" si="442"/>
        <v>-89.999999964616023</v>
      </c>
      <c r="AJ675" s="26">
        <f t="shared" si="443"/>
        <v>116.1841972804544</v>
      </c>
      <c r="AK675" s="26">
        <f t="shared" si="444"/>
        <v>89.999911097746761</v>
      </c>
      <c r="AL675" s="27">
        <f t="shared" si="445"/>
        <v>-70.16359778540334</v>
      </c>
      <c r="AM675" s="26">
        <f t="shared" si="446"/>
        <v>-89.982219549921837</v>
      </c>
      <c r="AN675" s="26">
        <f t="shared" si="459"/>
        <v>-48.24982645356134</v>
      </c>
      <c r="AO675" s="26">
        <f t="shared" si="460"/>
        <v>-89.77836803712195</v>
      </c>
      <c r="AP675" s="26">
        <f t="shared" si="466"/>
        <v>-122.48078506685863</v>
      </c>
      <c r="AQ675" s="26">
        <f t="shared" si="467"/>
        <v>-179.76067645391305</v>
      </c>
      <c r="AR675" s="25">
        <f t="shared" si="461"/>
        <v>18.562359853877492</v>
      </c>
      <c r="AS675" s="25">
        <f t="shared" si="462"/>
        <v>-26.946600306339011</v>
      </c>
      <c r="AT675" s="56">
        <f t="shared" si="468"/>
        <v>-102.71830363370013</v>
      </c>
      <c r="AU675" s="57">
        <f t="shared" si="447"/>
        <v>-270.54202822973411</v>
      </c>
      <c r="AV675" s="26">
        <f t="shared" si="448"/>
        <v>1.0141256561210923</v>
      </c>
      <c r="AW675" s="26">
        <f t="shared" si="449"/>
        <v>27.151535802910175</v>
      </c>
      <c r="AX675" s="27">
        <f t="shared" si="450"/>
        <v>-1.0141256561210925</v>
      </c>
      <c r="AY675" s="26">
        <f t="shared" si="451"/>
        <v>-27.151535802910175</v>
      </c>
      <c r="AZ675" s="28">
        <f t="shared" si="452"/>
        <v>0</v>
      </c>
      <c r="BA675" s="29">
        <f t="shared" si="453"/>
        <v>0</v>
      </c>
      <c r="BB675" s="5">
        <f t="shared" si="469"/>
        <v>-221.6626842785505</v>
      </c>
      <c r="BC675" s="5">
        <f t="shared" si="470"/>
        <v>-525.9422494604969</v>
      </c>
      <c r="BD675" s="5">
        <f t="shared" si="454"/>
        <v>-345.9422494604969</v>
      </c>
      <c r="BE675" s="41"/>
      <c r="BF675" s="40">
        <f t="shared" si="455"/>
        <v>-222</v>
      </c>
      <c r="BG675" s="40">
        <f t="shared" si="456"/>
        <v>-526</v>
      </c>
      <c r="BH675" s="40">
        <f t="shared" si="457"/>
        <v>-346</v>
      </c>
      <c r="BL675" s="26">
        <f t="shared" si="463"/>
        <v>-42.205058585260467</v>
      </c>
      <c r="BM675" s="26">
        <f t="shared" si="464"/>
        <v>-89.555497651748581</v>
      </c>
      <c r="BO675" s="238" t="str">
        <f t="shared" si="471"/>
        <v>512861383.991484i</v>
      </c>
      <c r="BP675" s="238" t="str">
        <f t="shared" si="472"/>
        <v>-0.000141137645450234-0.0000355961155449491i</v>
      </c>
      <c r="BQ675" s="238">
        <f t="shared" si="473"/>
        <v>-76.739322059589924</v>
      </c>
      <c r="BR675" s="238">
        <f t="shared" si="474"/>
        <v>-165.84472357901424</v>
      </c>
    </row>
    <row r="676" spans="22:70" x14ac:dyDescent="0.3">
      <c r="V676" s="24">
        <v>7.7200000000001001</v>
      </c>
      <c r="W676" s="32">
        <f t="shared" si="432"/>
        <v>524807460.24989426</v>
      </c>
      <c r="X676" s="25">
        <f t="shared" si="465"/>
        <v>31.048525809863797</v>
      </c>
      <c r="Y676" s="26">
        <f t="shared" si="433"/>
        <v>-115.13305691187982</v>
      </c>
      <c r="Z676" s="26">
        <f t="shared" si="434"/>
        <v>-89.999899660995752</v>
      </c>
      <c r="AA676" s="26">
        <f t="shared" si="435"/>
        <v>66.8340974648372</v>
      </c>
      <c r="AB676" s="26">
        <f t="shared" si="436"/>
        <v>-89.973913382268066</v>
      </c>
      <c r="AC676" s="26">
        <f t="shared" si="437"/>
        <v>37.212876143203957</v>
      </c>
      <c r="AD676" s="26">
        <f t="shared" si="438"/>
        <v>89.210244648265075</v>
      </c>
      <c r="AE676" s="26">
        <f t="shared" si="439"/>
        <v>19.962442506025127</v>
      </c>
      <c r="AF676" s="26">
        <f t="shared" si="440"/>
        <v>-90.763568394998742</v>
      </c>
      <c r="AG676" s="26">
        <f t="shared" si="458"/>
        <v>63.934760580666506</v>
      </c>
      <c r="AH676" s="26">
        <f t="shared" si="441"/>
        <v>-184.38631868901484</v>
      </c>
      <c r="AI676" s="26">
        <f t="shared" si="442"/>
        <v>-89.999999965421452</v>
      </c>
      <c r="AJ676" s="26">
        <f t="shared" si="443"/>
        <v>116.38419728045392</v>
      </c>
      <c r="AK676" s="26">
        <f t="shared" si="444"/>
        <v>89.999913121409094</v>
      </c>
      <c r="AL676" s="27">
        <f t="shared" si="445"/>
        <v>-70.363597766579474</v>
      </c>
      <c r="AM676" s="26">
        <f t="shared" si="446"/>
        <v>-89.982624282353157</v>
      </c>
      <c r="AN676" s="26">
        <f t="shared" si="459"/>
        <v>-48.44982352883072</v>
      </c>
      <c r="AO676" s="26">
        <f t="shared" si="460"/>
        <v>-89.783412947902221</v>
      </c>
      <c r="AP676" s="26">
        <f t="shared" si="466"/>
        <v>-122.88078212330461</v>
      </c>
      <c r="AQ676" s="26">
        <f t="shared" si="467"/>
        <v>-179.76612407426774</v>
      </c>
      <c r="AR676" s="25">
        <f t="shared" si="461"/>
        <v>18.562359853877492</v>
      </c>
      <c r="AS676" s="25">
        <f t="shared" si="462"/>
        <v>-26.946600306339011</v>
      </c>
      <c r="AT676" s="56">
        <f t="shared" si="468"/>
        <v>-102.91833961727949</v>
      </c>
      <c r="AU676" s="57">
        <f t="shared" si="447"/>
        <v>-270.52969246926648</v>
      </c>
      <c r="AV676" s="26">
        <f t="shared" si="448"/>
        <v>1.0565420030277966</v>
      </c>
      <c r="AW676" s="26">
        <f t="shared" si="449"/>
        <v>27.690824036485967</v>
      </c>
      <c r="AX676" s="27">
        <f t="shared" si="450"/>
        <v>-1.0565420030277963</v>
      </c>
      <c r="AY676" s="26">
        <f t="shared" si="451"/>
        <v>-27.690824036485967</v>
      </c>
      <c r="AZ676" s="28">
        <f t="shared" si="452"/>
        <v>0</v>
      </c>
      <c r="BA676" s="29">
        <f t="shared" si="453"/>
        <v>0</v>
      </c>
      <c r="BB676" s="5">
        <f t="shared" si="469"/>
        <v>-222.45105829541268</v>
      </c>
      <c r="BC676" s="5">
        <f t="shared" si="470"/>
        <v>-526.24980123994328</v>
      </c>
      <c r="BD676" s="5">
        <f t="shared" si="454"/>
        <v>-346.24980123994328</v>
      </c>
      <c r="BE676" s="31"/>
      <c r="BF676" s="40">
        <f t="shared" si="455"/>
        <v>-222</v>
      </c>
      <c r="BG676" s="40">
        <f t="shared" si="456"/>
        <v>-526</v>
      </c>
      <c r="BH676" s="40">
        <f t="shared" si="457"/>
        <v>-346</v>
      </c>
      <c r="BL676" s="26">
        <f t="shared" si="463"/>
        <v>-42.405046821041459</v>
      </c>
      <c r="BM676" s="26">
        <f t="shared" si="464"/>
        <v>-89.565615368261518</v>
      </c>
      <c r="BO676" s="238" t="str">
        <f t="shared" si="471"/>
        <v>524807460.249894i</v>
      </c>
      <c r="BP676" s="238" t="str">
        <f t="shared" si="472"/>
        <v>-0.000135148373211825-0.0000333094627561214i</v>
      </c>
      <c r="BQ676" s="238">
        <f t="shared" si="473"/>
        <v>-77.127671857091755</v>
      </c>
      <c r="BR676" s="238">
        <f t="shared" si="474"/>
        <v>-166.15449340241528</v>
      </c>
    </row>
    <row r="677" spans="22:70" x14ac:dyDescent="0.3">
      <c r="V677" s="24">
        <v>7.7300000000000999</v>
      </c>
      <c r="W677" s="32">
        <f t="shared" si="432"/>
        <v>537031796.37037718</v>
      </c>
      <c r="X677" s="25">
        <f t="shared" si="465"/>
        <v>31.048525809863797</v>
      </c>
      <c r="Y677" s="26">
        <f t="shared" si="433"/>
        <v>-115.33305691187923</v>
      </c>
      <c r="Z677" s="26">
        <f t="shared" si="434"/>
        <v>-89.999901944990341</v>
      </c>
      <c r="AA677" s="26">
        <f t="shared" si="435"/>
        <v>67.034097424318205</v>
      </c>
      <c r="AB677" s="26">
        <f t="shared" si="436"/>
        <v>-89.974507186104233</v>
      </c>
      <c r="AC677" s="26">
        <f t="shared" si="437"/>
        <v>37.412839008273593</v>
      </c>
      <c r="AD677" s="26">
        <f t="shared" si="438"/>
        <v>89.228219475046714</v>
      </c>
      <c r="AE677" s="26">
        <f t="shared" si="439"/>
        <v>20.162405330576377</v>
      </c>
      <c r="AF677" s="26">
        <f t="shared" si="440"/>
        <v>-90.746189656047861</v>
      </c>
      <c r="AG677" s="26">
        <f t="shared" si="458"/>
        <v>63.934760580666506</v>
      </c>
      <c r="AH677" s="26">
        <f t="shared" si="441"/>
        <v>-184.58631868901483</v>
      </c>
      <c r="AI677" s="26">
        <f t="shared" si="442"/>
        <v>-89.999999966208563</v>
      </c>
      <c r="AJ677" s="26">
        <f t="shared" si="443"/>
        <v>116.58419728045347</v>
      </c>
      <c r="AK677" s="26">
        <f t="shared" si="444"/>
        <v>89.999915099007282</v>
      </c>
      <c r="AL677" s="27">
        <f t="shared" si="445"/>
        <v>-70.563597748602845</v>
      </c>
      <c r="AM677" s="26">
        <f t="shared" si="446"/>
        <v>-89.983019801951258</v>
      </c>
      <c r="AN677" s="26">
        <f t="shared" si="459"/>
        <v>-48.649820735732817</v>
      </c>
      <c r="AO677" s="26">
        <f t="shared" si="460"/>
        <v>-89.788343025738229</v>
      </c>
      <c r="AP677" s="26">
        <f t="shared" si="466"/>
        <v>-123.28077931223052</v>
      </c>
      <c r="AQ677" s="26">
        <f t="shared" si="467"/>
        <v>-179.77144769489075</v>
      </c>
      <c r="AR677" s="25">
        <f t="shared" si="461"/>
        <v>18.562359853877492</v>
      </c>
      <c r="AS677" s="25">
        <f t="shared" si="462"/>
        <v>-26.946600306339011</v>
      </c>
      <c r="AT677" s="56">
        <f t="shared" si="468"/>
        <v>-103.11837398165414</v>
      </c>
      <c r="AU677" s="57">
        <f t="shared" si="447"/>
        <v>-270.51763735093863</v>
      </c>
      <c r="AV677" s="26">
        <f t="shared" si="448"/>
        <v>1.1005177805528357</v>
      </c>
      <c r="AW677" s="26">
        <f t="shared" si="449"/>
        <v>28.237212484231105</v>
      </c>
      <c r="AX677" s="27">
        <f t="shared" si="450"/>
        <v>-1.1005177805528357</v>
      </c>
      <c r="AY677" s="26">
        <f t="shared" si="451"/>
        <v>-28.237212484231105</v>
      </c>
      <c r="AZ677" s="28">
        <f t="shared" si="452"/>
        <v>0</v>
      </c>
      <c r="BA677" s="29">
        <f t="shared" si="453"/>
        <v>0</v>
      </c>
      <c r="BB677" s="5">
        <f t="shared" si="469"/>
        <v>-223.23992631810762</v>
      </c>
      <c r="BC677" s="5">
        <f t="shared" si="470"/>
        <v>-526.55114594546728</v>
      </c>
      <c r="BD677" s="5">
        <f t="shared" si="454"/>
        <v>-346.55114594546728</v>
      </c>
      <c r="BE677" s="31"/>
      <c r="BF677" s="40">
        <f t="shared" si="455"/>
        <v>-223</v>
      </c>
      <c r="BG677" s="40">
        <f t="shared" si="456"/>
        <v>-527</v>
      </c>
      <c r="BH677" s="40">
        <f t="shared" si="457"/>
        <v>-347</v>
      </c>
      <c r="BL677" s="26">
        <f t="shared" si="463"/>
        <v>-42.605035586269764</v>
      </c>
      <c r="BM677" s="26">
        <f t="shared" si="464"/>
        <v>-89.575502803607208</v>
      </c>
      <c r="BO677" s="238" t="str">
        <f t="shared" si="471"/>
        <v>537031796.370377i</v>
      </c>
      <c r="BP677" s="238" t="str">
        <f t="shared" si="472"/>
        <v>-0.000129398468204932-0.00003116614872275i</v>
      </c>
      <c r="BQ677" s="238">
        <f t="shared" si="473"/>
        <v>-77.516516750183712</v>
      </c>
      <c r="BR677" s="238">
        <f t="shared" si="474"/>
        <v>-166.45800579092142</v>
      </c>
    </row>
    <row r="678" spans="22:70" x14ac:dyDescent="0.3">
      <c r="V678" s="24">
        <v>7.7400000000000997</v>
      </c>
      <c r="W678" s="30">
        <f t="shared" si="432"/>
        <v>549540873.85775185</v>
      </c>
      <c r="X678" s="25">
        <f t="shared" si="465"/>
        <v>31.048525809863797</v>
      </c>
      <c r="Y678" s="26">
        <f t="shared" si="433"/>
        <v>-115.53305691187866</v>
      </c>
      <c r="Z678" s="26">
        <f t="shared" si="434"/>
        <v>-89.99990417699486</v>
      </c>
      <c r="AA678" s="26">
        <f t="shared" si="435"/>
        <v>67.234097385622874</v>
      </c>
      <c r="AB678" s="26">
        <f t="shared" si="436"/>
        <v>-89.975087473320158</v>
      </c>
      <c r="AC678" s="26">
        <f t="shared" si="437"/>
        <v>37.612803544394005</v>
      </c>
      <c r="AD678" s="26">
        <f t="shared" si="438"/>
        <v>89.245785291623832</v>
      </c>
      <c r="AE678" s="26">
        <f t="shared" si="439"/>
        <v>20.362369828002009</v>
      </c>
      <c r="AF678" s="26">
        <f t="shared" si="440"/>
        <v>-90.729206358691187</v>
      </c>
      <c r="AG678" s="26">
        <f t="shared" si="458"/>
        <v>63.934760580666506</v>
      </c>
      <c r="AH678" s="26">
        <f t="shared" si="441"/>
        <v>-184.78631868901485</v>
      </c>
      <c r="AI678" s="26">
        <f t="shared" si="442"/>
        <v>-89.999999966977754</v>
      </c>
      <c r="AJ678" s="26">
        <f t="shared" si="443"/>
        <v>116.78419728045304</v>
      </c>
      <c r="AK678" s="26">
        <f t="shared" si="444"/>
        <v>89.999917031589803</v>
      </c>
      <c r="AL678" s="27">
        <f t="shared" si="445"/>
        <v>-70.763597731435283</v>
      </c>
      <c r="AM678" s="26">
        <f t="shared" si="446"/>
        <v>-89.983406318425708</v>
      </c>
      <c r="AN678" s="26">
        <f t="shared" si="459"/>
        <v>-48.84981806834336</v>
      </c>
      <c r="AO678" s="26">
        <f t="shared" si="460"/>
        <v>-89.793160884330334</v>
      </c>
      <c r="AP678" s="26">
        <f t="shared" si="466"/>
        <v>-123.68077662767394</v>
      </c>
      <c r="AQ678" s="26">
        <f t="shared" si="467"/>
        <v>-179.77665013814399</v>
      </c>
      <c r="AR678" s="25">
        <f t="shared" si="461"/>
        <v>18.562359853877492</v>
      </c>
      <c r="AS678" s="25">
        <f t="shared" si="462"/>
        <v>-26.946600306339011</v>
      </c>
      <c r="AT678" s="56">
        <f t="shared" si="468"/>
        <v>-103.31840679967192</v>
      </c>
      <c r="AU678" s="57">
        <f t="shared" si="447"/>
        <v>-270.50585649683518</v>
      </c>
      <c r="AV678" s="26">
        <f t="shared" si="448"/>
        <v>1.1460937381732978</v>
      </c>
      <c r="AW678" s="26">
        <f t="shared" si="449"/>
        <v>28.790593289897565</v>
      </c>
      <c r="AX678" s="27">
        <f t="shared" si="450"/>
        <v>-1.1460937381732976</v>
      </c>
      <c r="AY678" s="26">
        <f t="shared" si="451"/>
        <v>-28.790593289897565</v>
      </c>
      <c r="AZ678" s="28">
        <f t="shared" si="452"/>
        <v>0</v>
      </c>
      <c r="BA678" s="29">
        <f t="shared" si="453"/>
        <v>0</v>
      </c>
      <c r="BB678" s="5">
        <f t="shared" si="469"/>
        <v>-224.02926854888329</v>
      </c>
      <c r="BC678" s="5">
        <f t="shared" si="470"/>
        <v>-526.84637571136807</v>
      </c>
      <c r="BD678" s="5">
        <f t="shared" si="454"/>
        <v>-346.84637571136807</v>
      </c>
      <c r="BE678" s="41"/>
      <c r="BF678" s="40">
        <f t="shared" si="455"/>
        <v>-224</v>
      </c>
      <c r="BG678" s="40">
        <f t="shared" si="456"/>
        <v>-527</v>
      </c>
      <c r="BH678" s="40">
        <f t="shared" si="457"/>
        <v>-347</v>
      </c>
      <c r="BL678" s="26">
        <f t="shared" si="463"/>
        <v>-42.80502485711898</v>
      </c>
      <c r="BM678" s="26">
        <f t="shared" si="464"/>
        <v>-89.585165197877814</v>
      </c>
      <c r="BO678" s="238" t="str">
        <f t="shared" si="471"/>
        <v>549540873.857752i</v>
      </c>
      <c r="BP678" s="238" t="str">
        <f t="shared" si="472"/>
        <v>-0.00012387960077014-0.000029157556413921i</v>
      </c>
      <c r="BQ678" s="238">
        <f t="shared" si="473"/>
        <v>-77.905836892092395</v>
      </c>
      <c r="BR678" s="238">
        <f t="shared" si="474"/>
        <v>-166.7553540166551</v>
      </c>
    </row>
    <row r="679" spans="22:70" x14ac:dyDescent="0.3">
      <c r="V679" s="24">
        <v>7.7500000000001004</v>
      </c>
      <c r="W679" s="32">
        <f t="shared" si="432"/>
        <v>562341325.19047928</v>
      </c>
      <c r="X679" s="25">
        <f t="shared" si="465"/>
        <v>31.048525809863797</v>
      </c>
      <c r="Y679" s="26">
        <f t="shared" si="433"/>
        <v>-115.73305691187811</v>
      </c>
      <c r="Z679" s="26">
        <f t="shared" si="434"/>
        <v>-89.99990635819276</v>
      </c>
      <c r="AA679" s="26">
        <f t="shared" si="435"/>
        <v>67.434097348669098</v>
      </c>
      <c r="AB679" s="26">
        <f t="shared" si="436"/>
        <v>-89.975654551591361</v>
      </c>
      <c r="AC679" s="26">
        <f t="shared" si="437"/>
        <v>37.812769676381578</v>
      </c>
      <c r="AD679" s="26">
        <f t="shared" si="438"/>
        <v>89.262951398408916</v>
      </c>
      <c r="AE679" s="26">
        <f t="shared" si="439"/>
        <v>20.562335923036358</v>
      </c>
      <c r="AF679" s="26">
        <f t="shared" si="440"/>
        <v>-90.712609511375206</v>
      </c>
      <c r="AG679" s="26">
        <f t="shared" si="458"/>
        <v>63.934760580666506</v>
      </c>
      <c r="AH679" s="26">
        <f t="shared" si="441"/>
        <v>-184.98631868901484</v>
      </c>
      <c r="AI679" s="26">
        <f t="shared" si="442"/>
        <v>-89.999999967729437</v>
      </c>
      <c r="AJ679" s="26">
        <f t="shared" si="443"/>
        <v>116.98419728045263</v>
      </c>
      <c r="AK679" s="26">
        <f t="shared" si="444"/>
        <v>89.9999189201814</v>
      </c>
      <c r="AL679" s="27">
        <f t="shared" si="445"/>
        <v>-70.963597715040379</v>
      </c>
      <c r="AM679" s="26">
        <f t="shared" si="446"/>
        <v>-89.983784036712507</v>
      </c>
      <c r="AN679" s="26">
        <f t="shared" si="459"/>
        <v>-49.049815521004668</v>
      </c>
      <c r="AO679" s="26">
        <f t="shared" si="460"/>
        <v>-89.797869077898227</v>
      </c>
      <c r="AP679" s="26">
        <f t="shared" si="466"/>
        <v>-124.08077406394074</v>
      </c>
      <c r="AQ679" s="26">
        <f t="shared" si="467"/>
        <v>-179.78173416215878</v>
      </c>
      <c r="AR679" s="25">
        <f t="shared" si="461"/>
        <v>18.562359853877492</v>
      </c>
      <c r="AS679" s="25">
        <f t="shared" si="462"/>
        <v>-26.946600306339011</v>
      </c>
      <c r="AT679" s="56">
        <f t="shared" si="468"/>
        <v>-103.51843814090438</v>
      </c>
      <c r="AU679" s="57">
        <f t="shared" si="447"/>
        <v>-270.49434367353399</v>
      </c>
      <c r="AV679" s="26">
        <f t="shared" si="448"/>
        <v>1.1933104806614292</v>
      </c>
      <c r="AW679" s="26">
        <f t="shared" si="449"/>
        <v>29.350846850187455</v>
      </c>
      <c r="AX679" s="27">
        <f t="shared" si="450"/>
        <v>-1.193310480661429</v>
      </c>
      <c r="AY679" s="26">
        <f t="shared" si="451"/>
        <v>-29.350846850187455</v>
      </c>
      <c r="AZ679" s="28">
        <f t="shared" si="452"/>
        <v>0</v>
      </c>
      <c r="BA679" s="29">
        <f t="shared" si="453"/>
        <v>0</v>
      </c>
      <c r="BB679" s="5">
        <f t="shared" si="469"/>
        <v>-224.8190658835087</v>
      </c>
      <c r="BC679" s="5">
        <f t="shared" si="470"/>
        <v>-527.13558346629918</v>
      </c>
      <c r="BD679" s="5">
        <f t="shared" si="454"/>
        <v>-347.13558346629918</v>
      </c>
      <c r="BE679" s="31"/>
      <c r="BF679" s="40">
        <f t="shared" si="455"/>
        <v>-225</v>
      </c>
      <c r="BG679" s="40">
        <f t="shared" si="456"/>
        <v>-527</v>
      </c>
      <c r="BH679" s="40">
        <f t="shared" si="457"/>
        <v>-347</v>
      </c>
      <c r="BL679" s="26">
        <f t="shared" si="463"/>
        <v>-43.00501461083477</v>
      </c>
      <c r="BM679" s="26">
        <f t="shared" si="464"/>
        <v>-89.594607672003065</v>
      </c>
      <c r="BO679" s="238" t="str">
        <f t="shared" si="471"/>
        <v>562341325.190479i</v>
      </c>
      <c r="BP679" s="238" t="str">
        <f t="shared" si="472"/>
        <v>-0.000118583626755807-0.000027275548988086i</v>
      </c>
      <c r="BQ679" s="238">
        <f t="shared" si="473"/>
        <v>-78.295613131769571</v>
      </c>
      <c r="BR679" s="238">
        <f t="shared" si="474"/>
        <v>-167.0466321207621</v>
      </c>
    </row>
    <row r="680" spans="22:70" x14ac:dyDescent="0.3">
      <c r="V680" s="24">
        <v>7.7600000000001002</v>
      </c>
      <c r="W680" s="32">
        <f t="shared" si="432"/>
        <v>575439937.33729017</v>
      </c>
      <c r="X680" s="25">
        <f t="shared" si="465"/>
        <v>31.048525809863797</v>
      </c>
      <c r="Y680" s="26">
        <f t="shared" si="433"/>
        <v>-115.93305691187759</v>
      </c>
      <c r="Z680" s="26">
        <f t="shared" si="434"/>
        <v>-89.99990848974052</v>
      </c>
      <c r="AA680" s="26">
        <f t="shared" si="435"/>
        <v>67.634097313378533</v>
      </c>
      <c r="AB680" s="26">
        <f t="shared" si="436"/>
        <v>-89.976208721589771</v>
      </c>
      <c r="AC680" s="26">
        <f t="shared" si="437"/>
        <v>38.012737332434263</v>
      </c>
      <c r="AD680" s="26">
        <f t="shared" si="438"/>
        <v>89.279726884764827</v>
      </c>
      <c r="AE680" s="26">
        <f t="shared" si="439"/>
        <v>20.762303543799</v>
      </c>
      <c r="AF680" s="26">
        <f t="shared" si="440"/>
        <v>-90.696390326565464</v>
      </c>
      <c r="AG680" s="26">
        <f t="shared" si="458"/>
        <v>63.934760580666506</v>
      </c>
      <c r="AH680" s="26">
        <f t="shared" si="441"/>
        <v>-185.18631868901483</v>
      </c>
      <c r="AI680" s="26">
        <f t="shared" si="442"/>
        <v>-89.999999968463996</v>
      </c>
      <c r="AJ680" s="26">
        <f t="shared" si="443"/>
        <v>117.18419728045225</v>
      </c>
      <c r="AK680" s="26">
        <f t="shared" si="444"/>
        <v>89.999920765783401</v>
      </c>
      <c r="AL680" s="27">
        <f t="shared" si="445"/>
        <v>-71.163597699383388</v>
      </c>
      <c r="AM680" s="26">
        <f t="shared" si="446"/>
        <v>-89.984153157082758</v>
      </c>
      <c r="AN680" s="26">
        <f t="shared" si="459"/>
        <v>-49.249813088313708</v>
      </c>
      <c r="AO680" s="26">
        <f t="shared" si="460"/>
        <v>-89.802470102533988</v>
      </c>
      <c r="AP680" s="26">
        <f t="shared" si="466"/>
        <v>-124.48077161559317</v>
      </c>
      <c r="AQ680" s="26">
        <f t="shared" si="467"/>
        <v>-179.78670246229734</v>
      </c>
      <c r="AR680" s="25">
        <f t="shared" si="461"/>
        <v>18.562359853877492</v>
      </c>
      <c r="AS680" s="25">
        <f t="shared" si="462"/>
        <v>-26.946600306339011</v>
      </c>
      <c r="AT680" s="56">
        <f t="shared" si="468"/>
        <v>-103.71846807179418</v>
      </c>
      <c r="AU680" s="57">
        <f t="shared" si="447"/>
        <v>-270.48309278886279</v>
      </c>
      <c r="AV680" s="26">
        <f t="shared" si="448"/>
        <v>1.2422083724150954</v>
      </c>
      <c r="AW680" s="26">
        <f t="shared" si="449"/>
        <v>29.917841630572397</v>
      </c>
      <c r="AX680" s="27">
        <f t="shared" si="450"/>
        <v>-1.2422083724150959</v>
      </c>
      <c r="AY680" s="26">
        <f t="shared" si="451"/>
        <v>-29.917841630572397</v>
      </c>
      <c r="AZ680" s="28">
        <f t="shared" si="452"/>
        <v>0</v>
      </c>
      <c r="BA680" s="29">
        <f t="shared" si="453"/>
        <v>0</v>
      </c>
      <c r="BB680" s="5">
        <f t="shared" si="469"/>
        <v>-225.60929989541333</v>
      </c>
      <c r="BC680" s="5">
        <f t="shared" si="470"/>
        <v>-527.41886276090918</v>
      </c>
      <c r="BD680" s="5">
        <f t="shared" si="454"/>
        <v>-347.41886276090918</v>
      </c>
      <c r="BE680" s="31"/>
      <c r="BF680" s="40">
        <f t="shared" si="455"/>
        <v>-226</v>
      </c>
      <c r="BG680" s="40">
        <f t="shared" si="456"/>
        <v>-527</v>
      </c>
      <c r="BH680" s="40">
        <f t="shared" si="457"/>
        <v>-347</v>
      </c>
      <c r="BL680" s="26">
        <f t="shared" si="463"/>
        <v>-43.20500482568675</v>
      </c>
      <c r="BM680" s="26">
        <f t="shared" si="464"/>
        <v>-89.603835230454905</v>
      </c>
      <c r="BO680" s="238" t="str">
        <f t="shared" si="471"/>
        <v>575439937.33729i</v>
      </c>
      <c r="BP680" s="238" t="str">
        <f t="shared" si="472"/>
        <v>-0.000113502592822955-0.0000255124469102207i</v>
      </c>
      <c r="BQ680" s="238">
        <f t="shared" si="473"/>
        <v>-78.685826997932395</v>
      </c>
      <c r="BR680" s="238">
        <f t="shared" si="474"/>
        <v>-167.33193474159143</v>
      </c>
    </row>
    <row r="681" spans="22:70" x14ac:dyDescent="0.3">
      <c r="V681" s="24">
        <v>7.7700000000000999</v>
      </c>
      <c r="W681" s="30">
        <f t="shared" ref="W681:W744" si="475">10*10^V681</f>
        <v>588843655.35572517</v>
      </c>
      <c r="X681" s="25">
        <f t="shared" si="465"/>
        <v>31.048525809863797</v>
      </c>
      <c r="Y681" s="26">
        <f t="shared" ref="Y681:Y744" si="476">20*LOG(1/SQRT((W681/fp)^2+1))</f>
        <v>-116.13305691187708</v>
      </c>
      <c r="Z681" s="26">
        <f t="shared" ref="Z681:Z744" si="477">-180/PI()*ATAN(W681/fp)</f>
        <v>-89.999910572768329</v>
      </c>
      <c r="AA681" s="26">
        <f t="shared" ref="AA681:AA744" si="478">20*LOG(SQRT((W681/fzRHP)^2+1))</f>
        <v>67.834097279676314</v>
      </c>
      <c r="AB681" s="26">
        <f t="shared" ref="AB681:AB744" si="479">-180/PI()*ATAN(W681/fzRHP)</f>
        <v>-89.976750277143267</v>
      </c>
      <c r="AC681" s="26">
        <f t="shared" ref="AC681:AC744" si="480">20*LOG(SQRT((W681/fzESR)^2+1))</f>
        <v>38.212706443979499</v>
      </c>
      <c r="AD681" s="26">
        <f t="shared" ref="AD681:AD744" si="481">180/PI()*ATAN(W681/fzESR)</f>
        <v>89.296120633765327</v>
      </c>
      <c r="AE681" s="26">
        <f t="shared" ref="AE681:AE744" si="482">X681+Y681+AA681+AC681</f>
        <v>20.962272621642541</v>
      </c>
      <c r="AF681" s="26">
        <f t="shared" ref="AF681:AF744" si="483">Z681+AB681+AD681</f>
        <v>-90.680540216146255</v>
      </c>
      <c r="AG681" s="26">
        <f t="shared" si="458"/>
        <v>63.934760580666506</v>
      </c>
      <c r="AH681" s="26">
        <f t="shared" ref="AH681:AH744" si="484">20*LOG(1/SQRT((W681/fp_comp1)^2+1))</f>
        <v>-185.38631868901484</v>
      </c>
      <c r="AI681" s="26">
        <f t="shared" ref="AI681:AI744" si="485">-180/PI()*ATAN(W681/fp_comp1)</f>
        <v>-89.999999969181843</v>
      </c>
      <c r="AJ681" s="26">
        <f t="shared" ref="AJ681:AJ744" si="486">20*LOG(SQRT((W681/fz_comp)^2+1))</f>
        <v>117.38419728045187</v>
      </c>
      <c r="AK681" s="26">
        <f t="shared" ref="AK681:AK744" si="487">180/PI()*ATAN(W681/fz_comp)</f>
        <v>89.999922569374363</v>
      </c>
      <c r="AL681" s="27">
        <f t="shared" ref="AL681:AL744" si="488">20*LOG(1/SQRT((W681/fp_comp2)^2+1))</f>
        <v>-71.363597684431056</v>
      </c>
      <c r="AM681" s="26">
        <f t="shared" ref="AM681:AM744" si="489">-180/PI()*ATAN(W681/fp_comp2)</f>
        <v>-89.984513875248865</v>
      </c>
      <c r="AN681" s="26">
        <f t="shared" si="459"/>
        <v>-49.449810765110598</v>
      </c>
      <c r="AO681" s="26">
        <f t="shared" si="460"/>
        <v>-89.806966397524292</v>
      </c>
      <c r="AP681" s="26">
        <f t="shared" si="466"/>
        <v>-124.88076927743812</v>
      </c>
      <c r="AQ681" s="26">
        <f t="shared" si="467"/>
        <v>-179.79155767258064</v>
      </c>
      <c r="AR681" s="25">
        <f t="shared" si="461"/>
        <v>18.562359853877492</v>
      </c>
      <c r="AS681" s="25">
        <f t="shared" si="462"/>
        <v>-26.946600306339011</v>
      </c>
      <c r="AT681" s="56">
        <f t="shared" si="468"/>
        <v>-103.91849665579558</v>
      </c>
      <c r="AU681" s="57">
        <f t="shared" ref="AU681:AU744" si="490">AF681+AQ681</f>
        <v>-270.47209788872692</v>
      </c>
      <c r="AV681" s="26">
        <f t="shared" ref="AV681:AV744" si="491">20*LOG(SQRT((W681/fz_ff)^2+1))</f>
        <v>1.2928274378456741</v>
      </c>
      <c r="AW681" s="26">
        <f t="shared" ref="AW681:AW744" si="492">180/PI()*ATAN(W681/fz_ff)</f>
        <v>30.491434018150695</v>
      </c>
      <c r="AX681" s="27">
        <f t="shared" ref="AX681:AX744" si="493">20*LOG(1/SQRT((W681/fp_ff)^2+1))</f>
        <v>-1.2928274378456737</v>
      </c>
      <c r="AY681" s="26">
        <f t="shared" ref="AY681:AY744" si="494">-180/PI()*ATAN(W681/fp_ff)</f>
        <v>-30.491434018150695</v>
      </c>
      <c r="AZ681" s="28">
        <f t="shared" ref="AZ681:AZ744" si="495">AV681+AX681</f>
        <v>0</v>
      </c>
      <c r="BA681" s="29">
        <f t="shared" ref="BA681:BA744" si="496">AW681+AY681</f>
        <v>0</v>
      </c>
      <c r="BB681" s="5">
        <f t="shared" si="469"/>
        <v>-226.39995281942817</v>
      </c>
      <c r="BC681" s="5">
        <f t="shared" si="470"/>
        <v>-527.69630760599171</v>
      </c>
      <c r="BD681" s="5">
        <f t="shared" ref="BD681:BD744" si="497">BC681+180</f>
        <v>-347.69630760599171</v>
      </c>
      <c r="BE681" s="41"/>
      <c r="BF681" s="40">
        <f t="shared" ref="BF681:BF744" si="498">ROUND(BB681,0)</f>
        <v>-226</v>
      </c>
      <c r="BG681" s="40">
        <f t="shared" ref="BG681:BG744" si="499">ROUND(BC681,0)</f>
        <v>-528</v>
      </c>
      <c r="BH681" s="40">
        <f t="shared" ref="BH681:BH744" si="500">ROUND(BD681,0)</f>
        <v>-348</v>
      </c>
      <c r="BL681" s="26">
        <f t="shared" si="463"/>
        <v>-43.404995480922352</v>
      </c>
      <c r="BM681" s="26">
        <f t="shared" si="464"/>
        <v>-89.612852763891127</v>
      </c>
      <c r="BO681" s="238" t="str">
        <f t="shared" si="471"/>
        <v>588843655.355725i</v>
      </c>
      <c r="BP681" s="238" t="str">
        <f t="shared" si="472"/>
        <v>-0.000108628740652247-0.0000238610057565315i</v>
      </c>
      <c r="BQ681" s="238">
        <f t="shared" si="473"/>
        <v>-79.07646068271022</v>
      </c>
      <c r="BR681" s="238">
        <f t="shared" si="474"/>
        <v>-167.61135695337373</v>
      </c>
    </row>
    <row r="682" spans="22:70" x14ac:dyDescent="0.3">
      <c r="V682" s="24">
        <v>7.7800000000000997</v>
      </c>
      <c r="W682" s="32">
        <f t="shared" si="475"/>
        <v>602559586.0744971</v>
      </c>
      <c r="X682" s="25">
        <f t="shared" si="465"/>
        <v>31.048525809863797</v>
      </c>
      <c r="Y682" s="26">
        <f t="shared" si="476"/>
        <v>-116.3330569118766</v>
      </c>
      <c r="Z682" s="26">
        <f t="shared" si="477"/>
        <v>-89.999912608380654</v>
      </c>
      <c r="AA682" s="26">
        <f t="shared" si="478"/>
        <v>68.034097247490919</v>
      </c>
      <c r="AB682" s="26">
        <f t="shared" si="479"/>
        <v>-89.977279505391365</v>
      </c>
      <c r="AC682" s="26">
        <f t="shared" si="480"/>
        <v>38.412676945529135</v>
      </c>
      <c r="AD682" s="26">
        <f t="shared" si="481"/>
        <v>89.312141326850053</v>
      </c>
      <c r="AE682" s="26">
        <f t="shared" si="482"/>
        <v>21.162243091007248</v>
      </c>
      <c r="AF682" s="26">
        <f t="shared" si="483"/>
        <v>-90.665050786921967</v>
      </c>
      <c r="AG682" s="26">
        <f t="shared" si="458"/>
        <v>63.934760580666506</v>
      </c>
      <c r="AH682" s="26">
        <f t="shared" si="484"/>
        <v>-185.58631868901483</v>
      </c>
      <c r="AI682" s="26">
        <f t="shared" si="485"/>
        <v>-89.999999969883348</v>
      </c>
      <c r="AJ682" s="26">
        <f t="shared" si="486"/>
        <v>117.58419728045152</v>
      </c>
      <c r="AK682" s="26">
        <f t="shared" si="487"/>
        <v>89.999924331910577</v>
      </c>
      <c r="AL682" s="27">
        <f t="shared" si="488"/>
        <v>-71.563597670151694</v>
      </c>
      <c r="AM682" s="26">
        <f t="shared" si="489"/>
        <v>-89.98486638246824</v>
      </c>
      <c r="AN682" s="26">
        <f t="shared" si="459"/>
        <v>-49.64980854646771</v>
      </c>
      <c r="AO682" s="26">
        <f t="shared" si="460"/>
        <v>-89.811360346642601</v>
      </c>
      <c r="AP682" s="26">
        <f t="shared" si="466"/>
        <v>-125.28076704451621</v>
      </c>
      <c r="AQ682" s="26">
        <f t="shared" si="467"/>
        <v>-179.79630236708363</v>
      </c>
      <c r="AR682" s="25">
        <f t="shared" si="461"/>
        <v>18.562359853877492</v>
      </c>
      <c r="AS682" s="25">
        <f t="shared" si="462"/>
        <v>-26.946600306339011</v>
      </c>
      <c r="AT682" s="56">
        <f t="shared" si="468"/>
        <v>-104.11852395350897</v>
      </c>
      <c r="AU682" s="57">
        <f t="shared" si="490"/>
        <v>-270.46135315400556</v>
      </c>
      <c r="AV682" s="26">
        <f t="shared" si="491"/>
        <v>1.3452072581663472</v>
      </c>
      <c r="AW682" s="26">
        <f t="shared" si="492"/>
        <v>31.071468214582524</v>
      </c>
      <c r="AX682" s="27">
        <f t="shared" si="493"/>
        <v>-1.3452072581663475</v>
      </c>
      <c r="AY682" s="26">
        <f t="shared" si="494"/>
        <v>-31.071468214582524</v>
      </c>
      <c r="AZ682" s="28">
        <f t="shared" si="495"/>
        <v>0</v>
      </c>
      <c r="BA682" s="29">
        <f t="shared" si="496"/>
        <v>0</v>
      </c>
      <c r="BB682" s="5">
        <f t="shared" si="469"/>
        <v>-227.19100753521735</v>
      </c>
      <c r="BC682" s="5">
        <f t="shared" si="470"/>
        <v>-527.96801232080225</v>
      </c>
      <c r="BD682" s="5">
        <f t="shared" si="497"/>
        <v>-347.96801232080225</v>
      </c>
      <c r="BE682" s="31"/>
      <c r="BF682" s="40">
        <f t="shared" si="498"/>
        <v>-227</v>
      </c>
      <c r="BG682" s="40">
        <f t="shared" si="499"/>
        <v>-528</v>
      </c>
      <c r="BH682" s="40">
        <f t="shared" si="500"/>
        <v>-348</v>
      </c>
      <c r="BL682" s="26">
        <f t="shared" si="463"/>
        <v>-43.604986556722871</v>
      </c>
      <c r="BM682" s="26">
        <f t="shared" si="464"/>
        <v>-89.621665051739384</v>
      </c>
      <c r="BO682" s="238" t="str">
        <f t="shared" si="471"/>
        <v>602559586.074497i</v>
      </c>
      <c r="BP682" s="238" t="str">
        <f t="shared" si="472"/>
        <v>-0.000103954510140953-0.0000223143947313981i</v>
      </c>
      <c r="BQ682" s="238">
        <f t="shared" si="473"/>
        <v>-79.467497024985519</v>
      </c>
      <c r="BR682" s="238">
        <f t="shared" si="474"/>
        <v>-167.88499411505731</v>
      </c>
    </row>
    <row r="683" spans="22:70" x14ac:dyDescent="0.3">
      <c r="V683" s="24">
        <v>7.7900000000001004</v>
      </c>
      <c r="W683" s="32">
        <f t="shared" si="475"/>
        <v>616595001.8616246</v>
      </c>
      <c r="X683" s="25">
        <f t="shared" si="465"/>
        <v>31.048525809863797</v>
      </c>
      <c r="Y683" s="26">
        <f t="shared" si="476"/>
        <v>-116.53305691187614</v>
      </c>
      <c r="Z683" s="26">
        <f t="shared" si="477"/>
        <v>-89.999914597656769</v>
      </c>
      <c r="AA683" s="26">
        <f t="shared" si="478"/>
        <v>68.234097216754122</v>
      </c>
      <c r="AB683" s="26">
        <f t="shared" si="479"/>
        <v>-89.977796686937538</v>
      </c>
      <c r="AC683" s="26">
        <f t="shared" si="480"/>
        <v>38.612648774540695</v>
      </c>
      <c r="AD683" s="26">
        <f t="shared" si="481"/>
        <v>89.327797448376316</v>
      </c>
      <c r="AE683" s="26">
        <f t="shared" si="482"/>
        <v>21.362214889282477</v>
      </c>
      <c r="AF683" s="26">
        <f t="shared" si="483"/>
        <v>-90.649913836217991</v>
      </c>
      <c r="AG683" s="26">
        <f t="shared" si="458"/>
        <v>63.934760580666506</v>
      </c>
      <c r="AH683" s="26">
        <f t="shared" si="484"/>
        <v>-185.78631868901485</v>
      </c>
      <c r="AI683" s="26">
        <f t="shared" si="485"/>
        <v>-89.999999970568894</v>
      </c>
      <c r="AJ683" s="26">
        <f t="shared" si="486"/>
        <v>117.78419728045117</v>
      </c>
      <c r="AK683" s="26">
        <f t="shared" si="487"/>
        <v>89.999926054326579</v>
      </c>
      <c r="AL683" s="27">
        <f t="shared" si="488"/>
        <v>-71.763597656515017</v>
      </c>
      <c r="AM683" s="26">
        <f t="shared" si="489"/>
        <v>-89.985210865644774</v>
      </c>
      <c r="AN683" s="26">
        <f t="shared" si="459"/>
        <v>-49.849806427679127</v>
      </c>
      <c r="AO683" s="26">
        <f t="shared" si="460"/>
        <v>-89.815654279412044</v>
      </c>
      <c r="AP683" s="26">
        <f t="shared" si="466"/>
        <v>-125.68076491209132</v>
      </c>
      <c r="AQ683" s="26">
        <f t="shared" si="467"/>
        <v>-179.80093906129912</v>
      </c>
      <c r="AR683" s="25">
        <f t="shared" si="461"/>
        <v>18.562359853877492</v>
      </c>
      <c r="AS683" s="25">
        <f t="shared" si="462"/>
        <v>-26.946600306339011</v>
      </c>
      <c r="AT683" s="56">
        <f t="shared" si="468"/>
        <v>-104.31855002280884</v>
      </c>
      <c r="AU683" s="57">
        <f t="shared" si="490"/>
        <v>-270.45085289751711</v>
      </c>
      <c r="AV683" s="26">
        <f t="shared" si="491"/>
        <v>1.3993868649768455</v>
      </c>
      <c r="AW683" s="26">
        <f t="shared" si="492"/>
        <v>31.657776172021656</v>
      </c>
      <c r="AX683" s="27">
        <f t="shared" si="493"/>
        <v>-1.3993868649768457</v>
      </c>
      <c r="AY683" s="26">
        <f t="shared" si="494"/>
        <v>-31.657776172021656</v>
      </c>
      <c r="AZ683" s="28">
        <f t="shared" si="495"/>
        <v>0</v>
      </c>
      <c r="BA683" s="29">
        <f t="shared" si="496"/>
        <v>0</v>
      </c>
      <c r="BB683" s="5">
        <f t="shared" si="469"/>
        <v>-227.9824475504804</v>
      </c>
      <c r="BC683" s="5">
        <f t="shared" si="470"/>
        <v>-528.23407139118638</v>
      </c>
      <c r="BD683" s="5">
        <f t="shared" si="497"/>
        <v>-348.23407139118638</v>
      </c>
      <c r="BE683" s="31"/>
      <c r="BF683" s="40">
        <f t="shared" si="498"/>
        <v>-228</v>
      </c>
      <c r="BG683" s="40">
        <f t="shared" si="499"/>
        <v>-528</v>
      </c>
      <c r="BH683" s="40">
        <f t="shared" si="500"/>
        <v>-348</v>
      </c>
      <c r="BL683" s="26">
        <f t="shared" si="463"/>
        <v>-43.804978034161408</v>
      </c>
      <c r="BM683" s="26">
        <f t="shared" si="464"/>
        <v>-89.630276764722694</v>
      </c>
      <c r="BO683" s="238" t="str">
        <f t="shared" si="471"/>
        <v>616595001.861625i</v>
      </c>
      <c r="BP683" s="238" t="str">
        <f t="shared" si="472"/>
        <v>-0.0000994725416741837-0.0000208661759145536i</v>
      </c>
      <c r="BQ683" s="238">
        <f t="shared" si="473"/>
        <v>-79.858919493510129</v>
      </c>
      <c r="BR683" s="238">
        <f t="shared" si="474"/>
        <v>-168.15294172894662</v>
      </c>
    </row>
    <row r="684" spans="22:70" x14ac:dyDescent="0.3">
      <c r="V684" s="24">
        <v>7.8000000000001002</v>
      </c>
      <c r="W684" s="30">
        <f t="shared" si="475"/>
        <v>630957344.48033905</v>
      </c>
      <c r="X684" s="25">
        <f t="shared" si="465"/>
        <v>31.048525809863797</v>
      </c>
      <c r="Y684" s="26">
        <f t="shared" si="476"/>
        <v>-116.73305691187572</v>
      </c>
      <c r="Z684" s="26">
        <f t="shared" si="477"/>
        <v>-89.999916541651444</v>
      </c>
      <c r="AA684" s="26">
        <f t="shared" si="478"/>
        <v>68.43409718740071</v>
      </c>
      <c r="AB684" s="26">
        <f t="shared" si="479"/>
        <v>-89.978302095997947</v>
      </c>
      <c r="AC684" s="26">
        <f t="shared" si="480"/>
        <v>38.81262187128501</v>
      </c>
      <c r="AD684" s="26">
        <f t="shared" si="481"/>
        <v>89.343097290069736</v>
      </c>
      <c r="AE684" s="26">
        <f t="shared" si="482"/>
        <v>21.562187956673789</v>
      </c>
      <c r="AF684" s="26">
        <f t="shared" si="483"/>
        <v>-90.635121347579641</v>
      </c>
      <c r="AG684" s="26">
        <f t="shared" si="458"/>
        <v>63.934760580666506</v>
      </c>
      <c r="AH684" s="26">
        <f t="shared" si="484"/>
        <v>-185.98631868901487</v>
      </c>
      <c r="AI684" s="26">
        <f t="shared" si="485"/>
        <v>-89.999999971238836</v>
      </c>
      <c r="AJ684" s="26">
        <f t="shared" si="486"/>
        <v>117.98419728045084</v>
      </c>
      <c r="AK684" s="26">
        <f t="shared" si="487"/>
        <v>89.999927737535614</v>
      </c>
      <c r="AL684" s="27">
        <f t="shared" si="488"/>
        <v>-71.963597643492093</v>
      </c>
      <c r="AM684" s="26">
        <f t="shared" si="489"/>
        <v>-89.98554750742791</v>
      </c>
      <c r="AN684" s="26">
        <f t="shared" si="459"/>
        <v>-50.049804404250786</v>
      </c>
      <c r="AO684" s="26">
        <f t="shared" si="460"/>
        <v>-89.819850472339581</v>
      </c>
      <c r="AP684" s="26">
        <f t="shared" si="466"/>
        <v>-126.0807628756404</v>
      </c>
      <c r="AQ684" s="26">
        <f t="shared" si="467"/>
        <v>-179.8054702134707</v>
      </c>
      <c r="AR684" s="25">
        <f t="shared" si="461"/>
        <v>18.562359853877492</v>
      </c>
      <c r="AS684" s="25">
        <f t="shared" si="462"/>
        <v>-26.946600306339011</v>
      </c>
      <c r="AT684" s="56">
        <f t="shared" si="468"/>
        <v>-104.51857491896661</v>
      </c>
      <c r="AU684" s="57">
        <f t="shared" si="490"/>
        <v>-270.44059156105033</v>
      </c>
      <c r="AV684" s="26">
        <f t="shared" si="491"/>
        <v>1.4554046310935085</v>
      </c>
      <c r="AW684" s="26">
        <f t="shared" si="492"/>
        <v>32.25017757479943</v>
      </c>
      <c r="AX684" s="27">
        <f t="shared" si="493"/>
        <v>-1.4554046310935087</v>
      </c>
      <c r="AY684" s="26">
        <f t="shared" si="494"/>
        <v>-32.25017757479943</v>
      </c>
      <c r="AZ684" s="28">
        <f t="shared" si="495"/>
        <v>0</v>
      </c>
      <c r="BA684" s="29">
        <f t="shared" si="496"/>
        <v>0</v>
      </c>
      <c r="BB684" s="5">
        <f t="shared" si="469"/>
        <v>-228.77425698400111</v>
      </c>
      <c r="BC684" s="5">
        <f t="shared" si="470"/>
        <v>-528.49457933715394</v>
      </c>
      <c r="BD684" s="5">
        <f t="shared" si="497"/>
        <v>-348.49457933715394</v>
      </c>
      <c r="BE684" s="41"/>
      <c r="BF684" s="40">
        <f t="shared" si="498"/>
        <v>-229</v>
      </c>
      <c r="BG684" s="40">
        <f t="shared" si="499"/>
        <v>-528</v>
      </c>
      <c r="BH684" s="40">
        <f t="shared" si="500"/>
        <v>-348</v>
      </c>
      <c r="BL684" s="26">
        <f t="shared" si="463"/>
        <v>-44.00496989516278</v>
      </c>
      <c r="BM684" s="26">
        <f t="shared" si="464"/>
        <v>-89.638692467328013</v>
      </c>
      <c r="BO684" s="238" t="str">
        <f t="shared" si="471"/>
        <v>630957344.480339i</v>
      </c>
      <c r="BP684" s="238" t="str">
        <f t="shared" si="472"/>
        <v>-0.0000951756775508747-0.0000195102842504987i</v>
      </c>
      <c r="BQ684" s="238">
        <f t="shared" si="473"/>
        <v>-80.250712169871704</v>
      </c>
      <c r="BR684" s="238">
        <f t="shared" si="474"/>
        <v>-168.41529530877565</v>
      </c>
    </row>
    <row r="685" spans="22:70" x14ac:dyDescent="0.3">
      <c r="V685" s="24">
        <v>7.8100000000001097</v>
      </c>
      <c r="W685" s="32">
        <f t="shared" si="475"/>
        <v>645654229.03482068</v>
      </c>
      <c r="X685" s="25">
        <f t="shared" si="465"/>
        <v>31.048525809863797</v>
      </c>
      <c r="Y685" s="26">
        <f t="shared" si="476"/>
        <v>-116.93305691187552</v>
      </c>
      <c r="Z685" s="26">
        <f t="shared" si="477"/>
        <v>-89.999918441395394</v>
      </c>
      <c r="AA685" s="26">
        <f t="shared" si="478"/>
        <v>68.634097159368622</v>
      </c>
      <c r="AB685" s="26">
        <f t="shared" si="479"/>
        <v>-89.978796000546836</v>
      </c>
      <c r="AC685" s="26">
        <f t="shared" si="480"/>
        <v>39.012596178719932</v>
      </c>
      <c r="AD685" s="26">
        <f t="shared" si="481"/>
        <v>89.358048955376134</v>
      </c>
      <c r="AE685" s="26">
        <f t="shared" si="482"/>
        <v>21.762162236076833</v>
      </c>
      <c r="AF685" s="26">
        <f t="shared" si="483"/>
        <v>-90.620665486566097</v>
      </c>
      <c r="AG685" s="26">
        <f t="shared" si="458"/>
        <v>63.934760580666506</v>
      </c>
      <c r="AH685" s="26">
        <f t="shared" si="484"/>
        <v>-186.18631868901505</v>
      </c>
      <c r="AI685" s="26">
        <f t="shared" si="485"/>
        <v>-89.999999971893502</v>
      </c>
      <c r="AJ685" s="26">
        <f t="shared" si="486"/>
        <v>118.18419728045073</v>
      </c>
      <c r="AK685" s="26">
        <f t="shared" si="487"/>
        <v>89.999929382430125</v>
      </c>
      <c r="AL685" s="27">
        <f t="shared" si="488"/>
        <v>-72.163597631055509</v>
      </c>
      <c r="AM685" s="26">
        <f t="shared" si="489"/>
        <v>-89.985876486309493</v>
      </c>
      <c r="AN685" s="26">
        <f t="shared" si="459"/>
        <v>-50.249802471891051</v>
      </c>
      <c r="AO685" s="26">
        <f t="shared" si="460"/>
        <v>-89.82395115012207</v>
      </c>
      <c r="AP685" s="26">
        <f t="shared" si="466"/>
        <v>-126.48076093084438</v>
      </c>
      <c r="AQ685" s="26">
        <f t="shared" si="467"/>
        <v>-179.80989822589493</v>
      </c>
      <c r="AR685" s="25">
        <f t="shared" si="461"/>
        <v>18.562359853877492</v>
      </c>
      <c r="AS685" s="25">
        <f t="shared" si="462"/>
        <v>-26.946600306339011</v>
      </c>
      <c r="AT685" s="56">
        <f t="shared" si="468"/>
        <v>-104.71859869476755</v>
      </c>
      <c r="AU685" s="57">
        <f t="shared" si="490"/>
        <v>-270.43056371246104</v>
      </c>
      <c r="AV685" s="26">
        <f t="shared" si="491"/>
        <v>1.5132981591252814</v>
      </c>
      <c r="AW685" s="26">
        <f t="shared" si="492"/>
        <v>32.848479869411115</v>
      </c>
      <c r="AX685" s="27">
        <f t="shared" si="493"/>
        <v>-1.5132981591252812</v>
      </c>
      <c r="AY685" s="26">
        <f t="shared" si="494"/>
        <v>-32.848479869411115</v>
      </c>
      <c r="AZ685" s="28">
        <f t="shared" si="495"/>
        <v>0</v>
      </c>
      <c r="BA685" s="29">
        <f t="shared" si="496"/>
        <v>0</v>
      </c>
      <c r="BB685" s="5">
        <f t="shared" si="469"/>
        <v>-229.56642054861038</v>
      </c>
      <c r="BC685" s="5">
        <f t="shared" si="470"/>
        <v>-528.74963058952767</v>
      </c>
      <c r="BD685" s="5">
        <f t="shared" si="497"/>
        <v>-348.74963058952767</v>
      </c>
      <c r="BE685" s="31"/>
      <c r="BF685" s="40">
        <f t="shared" si="498"/>
        <v>-230</v>
      </c>
      <c r="BG685" s="40">
        <f t="shared" si="499"/>
        <v>-529</v>
      </c>
      <c r="BH685" s="40">
        <f t="shared" si="500"/>
        <v>-349</v>
      </c>
      <c r="BL685" s="26">
        <f t="shared" si="463"/>
        <v>-44.204962122465417</v>
      </c>
      <c r="BM685" s="26">
        <f t="shared" si="464"/>
        <v>-89.646916620218931</v>
      </c>
      <c r="BO685" s="238" t="str">
        <f t="shared" si="471"/>
        <v>645654229.034821i</v>
      </c>
      <c r="BP685" s="238" t="str">
        <f t="shared" si="472"/>
        <v>-0.0000910569626410754-0.0000182410082867695i</v>
      </c>
      <c r="BQ685" s="238">
        <f t="shared" si="473"/>
        <v>-80.642859731377428</v>
      </c>
      <c r="BR685" s="238">
        <f t="shared" si="474"/>
        <v>-168.67215025684769</v>
      </c>
    </row>
    <row r="686" spans="22:70" x14ac:dyDescent="0.3">
      <c r="V686" s="24">
        <v>7.8200000000001104</v>
      </c>
      <c r="W686" s="32">
        <f t="shared" si="475"/>
        <v>660693448.00776494</v>
      </c>
      <c r="X686" s="25">
        <f t="shared" si="465"/>
        <v>31.048525809863797</v>
      </c>
      <c r="Y686" s="26">
        <f t="shared" si="476"/>
        <v>-117.13305691187513</v>
      </c>
      <c r="Z686" s="26">
        <f t="shared" si="477"/>
        <v>-89.999920297895898</v>
      </c>
      <c r="AA686" s="26">
        <f t="shared" si="478"/>
        <v>68.834097132597989</v>
      </c>
      <c r="AB686" s="26">
        <f t="shared" si="479"/>
        <v>-89.979278662458668</v>
      </c>
      <c r="AC686" s="26">
        <f t="shared" si="480"/>
        <v>39.212571642368673</v>
      </c>
      <c r="AD686" s="26">
        <f t="shared" si="481"/>
        <v>89.372660363716193</v>
      </c>
      <c r="AE686" s="26">
        <f t="shared" si="482"/>
        <v>21.962137672955322</v>
      </c>
      <c r="AF686" s="26">
        <f t="shared" si="483"/>
        <v>-90.606538596638359</v>
      </c>
      <c r="AG686" s="26">
        <f t="shared" si="458"/>
        <v>63.934760580666506</v>
      </c>
      <c r="AH686" s="26">
        <f t="shared" si="484"/>
        <v>-186.38631868901507</v>
      </c>
      <c r="AI686" s="26">
        <f t="shared" si="485"/>
        <v>-89.999999972533288</v>
      </c>
      <c r="AJ686" s="26">
        <f t="shared" si="486"/>
        <v>118.38419728045045</v>
      </c>
      <c r="AK686" s="26">
        <f t="shared" si="487"/>
        <v>89.999930989882259</v>
      </c>
      <c r="AL686" s="27">
        <f t="shared" si="488"/>
        <v>-72.363597619178449</v>
      </c>
      <c r="AM686" s="26">
        <f t="shared" si="489"/>
        <v>-89.986197976718373</v>
      </c>
      <c r="AN686" s="26">
        <f t="shared" si="459"/>
        <v>-50.449800626500824</v>
      </c>
      <c r="AO686" s="26">
        <f t="shared" si="460"/>
        <v>-89.827958486825025</v>
      </c>
      <c r="AP686" s="26">
        <f t="shared" si="466"/>
        <v>-126.88075907357739</v>
      </c>
      <c r="AQ686" s="26">
        <f t="shared" si="467"/>
        <v>-179.81422544619443</v>
      </c>
      <c r="AR686" s="25">
        <f t="shared" si="461"/>
        <v>18.562359853877492</v>
      </c>
      <c r="AS686" s="25">
        <f t="shared" si="462"/>
        <v>-26.946600306339011</v>
      </c>
      <c r="AT686" s="56">
        <f t="shared" si="468"/>
        <v>-104.91862140062207</v>
      </c>
      <c r="AU686" s="57">
        <f t="shared" si="490"/>
        <v>-270.42076404283279</v>
      </c>
      <c r="AV686" s="26">
        <f t="shared" si="491"/>
        <v>1.5731041683457727</v>
      </c>
      <c r="AW686" s="26">
        <f t="shared" si="492"/>
        <v>33.452478345101007</v>
      </c>
      <c r="AX686" s="27">
        <f t="shared" si="493"/>
        <v>-1.5731041683457725</v>
      </c>
      <c r="AY686" s="26">
        <f t="shared" si="494"/>
        <v>-33.452478345101007</v>
      </c>
      <c r="AZ686" s="28">
        <f t="shared" si="495"/>
        <v>0</v>
      </c>
      <c r="BA686" s="29">
        <f t="shared" si="496"/>
        <v>0</v>
      </c>
      <c r="BB686" s="5">
        <f t="shared" si="469"/>
        <v>-230.358923534121</v>
      </c>
      <c r="BC686" s="5">
        <f t="shared" si="470"/>
        <v>-528.9993193752905</v>
      </c>
      <c r="BD686" s="5">
        <f t="shared" si="497"/>
        <v>-348.9993193752905</v>
      </c>
      <c r="BE686" s="31"/>
      <c r="BF686" s="40">
        <f t="shared" si="498"/>
        <v>-230</v>
      </c>
      <c r="BG686" s="40">
        <f t="shared" si="499"/>
        <v>-529</v>
      </c>
      <c r="BH686" s="40">
        <f t="shared" si="500"/>
        <v>-349</v>
      </c>
      <c r="BL686" s="26">
        <f t="shared" si="463"/>
        <v>-44.404954699583868</v>
      </c>
      <c r="BM686" s="26">
        <f t="shared" si="464"/>
        <v>-89.654953582593805</v>
      </c>
      <c r="BO686" s="238" t="str">
        <f t="shared" si="471"/>
        <v>660693448.007765i</v>
      </c>
      <c r="BP686" s="238" t="str">
        <f t="shared" si="472"/>
        <v>-0.0000871096443470855-0.0000170529716629301i</v>
      </c>
      <c r="BQ686" s="238">
        <f t="shared" si="473"/>
        <v>-81.035347433915078</v>
      </c>
      <c r="BR686" s="238">
        <f t="shared" si="474"/>
        <v>-168.92360174986393</v>
      </c>
    </row>
    <row r="687" spans="22:70" x14ac:dyDescent="0.3">
      <c r="V687" s="24">
        <v>7.8300000000001102</v>
      </c>
      <c r="W687" s="30">
        <f t="shared" si="475"/>
        <v>676082975.39215457</v>
      </c>
      <c r="X687" s="25">
        <f t="shared" si="465"/>
        <v>31.048525809863797</v>
      </c>
      <c r="Y687" s="26">
        <f t="shared" si="476"/>
        <v>-117.33305691187475</v>
      </c>
      <c r="Z687" s="26">
        <f t="shared" si="477"/>
        <v>-89.99992211213727</v>
      </c>
      <c r="AA687" s="26">
        <f t="shared" si="478"/>
        <v>69.034097107032238</v>
      </c>
      <c r="AB687" s="26">
        <f t="shared" si="479"/>
        <v>-89.979750337646891</v>
      </c>
      <c r="AC687" s="26">
        <f t="shared" si="480"/>
        <v>39.412548210205721</v>
      </c>
      <c r="AD687" s="26">
        <f t="shared" si="481"/>
        <v>89.38693925464581</v>
      </c>
      <c r="AE687" s="26">
        <f t="shared" si="482"/>
        <v>22.162114215227</v>
      </c>
      <c r="AF687" s="26">
        <f t="shared" si="483"/>
        <v>-90.592733195138365</v>
      </c>
      <c r="AG687" s="26">
        <f t="shared" si="458"/>
        <v>63.934760580666506</v>
      </c>
      <c r="AH687" s="26">
        <f t="shared" si="484"/>
        <v>-186.58631868901506</v>
      </c>
      <c r="AI687" s="26">
        <f t="shared" si="485"/>
        <v>-89.999999973158509</v>
      </c>
      <c r="AJ687" s="26">
        <f t="shared" si="486"/>
        <v>118.58419728045016</v>
      </c>
      <c r="AK687" s="26">
        <f t="shared" si="487"/>
        <v>89.999932560744313</v>
      </c>
      <c r="AL687" s="27">
        <f t="shared" si="488"/>
        <v>-72.563597607835959</v>
      </c>
      <c r="AM687" s="26">
        <f t="shared" si="489"/>
        <v>-89.986512149112954</v>
      </c>
      <c r="AN687" s="26">
        <f t="shared" si="459"/>
        <v>-50.649798864166101</v>
      </c>
      <c r="AO687" s="26">
        <f t="shared" si="460"/>
        <v>-89.831874607034493</v>
      </c>
      <c r="AP687" s="26">
        <f t="shared" si="466"/>
        <v>-127.28075729990046</v>
      </c>
      <c r="AQ687" s="26">
        <f t="shared" si="467"/>
        <v>-179.81845416856163</v>
      </c>
      <c r="AR687" s="25">
        <f t="shared" si="461"/>
        <v>18.562359853877492</v>
      </c>
      <c r="AS687" s="25">
        <f t="shared" si="462"/>
        <v>-26.946600306339011</v>
      </c>
      <c r="AT687" s="56">
        <f t="shared" si="468"/>
        <v>-105.11864308467347</v>
      </c>
      <c r="AU687" s="57">
        <f t="shared" si="490"/>
        <v>-270.41118736369998</v>
      </c>
      <c r="AV687" s="26">
        <f t="shared" si="491"/>
        <v>1.6348583804598615</v>
      </c>
      <c r="AW687" s="26">
        <f t="shared" si="492"/>
        <v>34.061956267063806</v>
      </c>
      <c r="AX687" s="27">
        <f t="shared" si="493"/>
        <v>-1.6348583804598618</v>
      </c>
      <c r="AY687" s="26">
        <f t="shared" si="494"/>
        <v>-34.061956267063806</v>
      </c>
      <c r="AZ687" s="28">
        <f t="shared" si="495"/>
        <v>0</v>
      </c>
      <c r="BA687" s="29">
        <f t="shared" si="496"/>
        <v>0</v>
      </c>
      <c r="BB687" s="5">
        <f t="shared" si="469"/>
        <v>-231.15175179030047</v>
      </c>
      <c r="BC687" s="5">
        <f t="shared" si="470"/>
        <v>-529.2437396112598</v>
      </c>
      <c r="BD687" s="5">
        <f t="shared" si="497"/>
        <v>-349.2437396112598</v>
      </c>
      <c r="BE687" s="41"/>
      <c r="BF687" s="40">
        <f t="shared" si="498"/>
        <v>-231</v>
      </c>
      <c r="BG687" s="40">
        <f t="shared" si="499"/>
        <v>-529</v>
      </c>
      <c r="BH687" s="40">
        <f t="shared" si="500"/>
        <v>-349</v>
      </c>
      <c r="BL687" s="26">
        <f t="shared" si="463"/>
        <v>-44.604947610775184</v>
      </c>
      <c r="BM687" s="26">
        <f t="shared" si="464"/>
        <v>-89.662807614490688</v>
      </c>
      <c r="BO687" s="238" t="str">
        <f t="shared" si="471"/>
        <v>676082975.392155i</v>
      </c>
      <c r="BP687" s="238" t="str">
        <f t="shared" si="472"/>
        <v>-0.0000833271719368585-0.0000159411153479349i</v>
      </c>
      <c r="BQ687" s="238">
        <f t="shared" si="473"/>
        <v>-81.428161094851816</v>
      </c>
      <c r="BR687" s="238">
        <f t="shared" si="474"/>
        <v>-169.16974463306917</v>
      </c>
    </row>
    <row r="688" spans="22:70" x14ac:dyDescent="0.3">
      <c r="V688" s="24">
        <v>7.84000000000011</v>
      </c>
      <c r="W688" s="32">
        <f t="shared" si="475"/>
        <v>691830970.91911328</v>
      </c>
      <c r="X688" s="25">
        <f t="shared" si="465"/>
        <v>31.048525809863797</v>
      </c>
      <c r="Y688" s="26">
        <f t="shared" si="476"/>
        <v>-117.53305691187437</v>
      </c>
      <c r="Z688" s="26">
        <f t="shared" si="477"/>
        <v>-89.999923885081486</v>
      </c>
      <c r="AA688" s="26">
        <f t="shared" si="478"/>
        <v>69.234097082617126</v>
      </c>
      <c r="AB688" s="26">
        <f t="shared" si="479"/>
        <v>-89.980211276199668</v>
      </c>
      <c r="AC688" s="26">
        <f t="shared" si="480"/>
        <v>39.612525832545806</v>
      </c>
      <c r="AD688" s="26">
        <f t="shared" si="481"/>
        <v>89.400893191923274</v>
      </c>
      <c r="AE688" s="26">
        <f t="shared" si="482"/>
        <v>22.362091813152354</v>
      </c>
      <c r="AF688" s="26">
        <f t="shared" si="483"/>
        <v>-90.579241969357895</v>
      </c>
      <c r="AG688" s="26">
        <f t="shared" si="458"/>
        <v>63.934760580666506</v>
      </c>
      <c r="AH688" s="26">
        <f t="shared" si="484"/>
        <v>-186.78631868901505</v>
      </c>
      <c r="AI688" s="26">
        <f t="shared" si="485"/>
        <v>-89.999999973769491</v>
      </c>
      <c r="AJ688" s="26">
        <f t="shared" si="486"/>
        <v>118.78419728044989</v>
      </c>
      <c r="AK688" s="26">
        <f t="shared" si="487"/>
        <v>89.999934095849198</v>
      </c>
      <c r="AL688" s="27">
        <f t="shared" si="488"/>
        <v>-72.763597597003965</v>
      </c>
      <c r="AM688" s="26">
        <f t="shared" si="489"/>
        <v>-89.986819170071513</v>
      </c>
      <c r="AN688" s="26">
        <f t="shared" si="459"/>
        <v>-50.849797181148844</v>
      </c>
      <c r="AO688" s="26">
        <f t="shared" si="460"/>
        <v>-89.835701586982793</v>
      </c>
      <c r="AP688" s="26">
        <f t="shared" si="466"/>
        <v>-127.68075560605146</v>
      </c>
      <c r="AQ688" s="26">
        <f t="shared" si="467"/>
        <v>-179.82258663497458</v>
      </c>
      <c r="AR688" s="25">
        <f t="shared" si="461"/>
        <v>18.562359853877492</v>
      </c>
      <c r="AS688" s="25">
        <f t="shared" si="462"/>
        <v>-26.946600306339011</v>
      </c>
      <c r="AT688" s="56">
        <f t="shared" si="468"/>
        <v>-105.31866379289912</v>
      </c>
      <c r="AU688" s="57">
        <f t="shared" si="490"/>
        <v>-270.40182860433248</v>
      </c>
      <c r="AV688" s="26">
        <f t="shared" si="491"/>
        <v>1.6985954049046434</v>
      </c>
      <c r="AW688" s="26">
        <f t="shared" si="492"/>
        <v>34.676685063922015</v>
      </c>
      <c r="AX688" s="27">
        <f t="shared" si="493"/>
        <v>-1.6985954049046428</v>
      </c>
      <c r="AY688" s="26">
        <f t="shared" si="494"/>
        <v>-34.676685063922015</v>
      </c>
      <c r="AZ688" s="28">
        <f t="shared" si="495"/>
        <v>0</v>
      </c>
      <c r="BA688" s="29">
        <f t="shared" si="496"/>
        <v>0</v>
      </c>
      <c r="BB688" s="5">
        <f t="shared" si="469"/>
        <v>-231.94489170991733</v>
      </c>
      <c r="BC688" s="5">
        <f t="shared" si="470"/>
        <v>-529.48298480570872</v>
      </c>
      <c r="BD688" s="5">
        <f t="shared" si="497"/>
        <v>-349.48298480570872</v>
      </c>
      <c r="BE688" s="31"/>
      <c r="BF688" s="40">
        <f t="shared" si="498"/>
        <v>-232</v>
      </c>
      <c r="BG688" s="40">
        <f t="shared" si="499"/>
        <v>-529</v>
      </c>
      <c r="BH688" s="40">
        <f t="shared" si="500"/>
        <v>-349</v>
      </c>
      <c r="BL688" s="26">
        <f t="shared" si="463"/>
        <v>-44.804940841004637</v>
      </c>
      <c r="BM688" s="26">
        <f t="shared" si="464"/>
        <v>-89.670482879039895</v>
      </c>
      <c r="BO688" s="238" t="str">
        <f t="shared" si="471"/>
        <v>691830970.919113i</v>
      </c>
      <c r="BP688" s="238" t="str">
        <f t="shared" si="472"/>
        <v>-0.0000797031953141684-0.0000149006806198768i</v>
      </c>
      <c r="BQ688" s="238">
        <f t="shared" si="473"/>
        <v>-81.821287076013576</v>
      </c>
      <c r="BR688" s="238">
        <f t="shared" si="474"/>
        <v>-169.41067332233641</v>
      </c>
    </row>
    <row r="689" spans="22:70" x14ac:dyDescent="0.3">
      <c r="V689" s="24">
        <v>7.8500000000001098</v>
      </c>
      <c r="W689" s="32">
        <f t="shared" si="475"/>
        <v>707945784.38431871</v>
      </c>
      <c r="X689" s="25">
        <f t="shared" si="465"/>
        <v>31.048525809863797</v>
      </c>
      <c r="Y689" s="26">
        <f t="shared" si="476"/>
        <v>-117.73305691187403</v>
      </c>
      <c r="Z689" s="26">
        <f t="shared" si="477"/>
        <v>-89.999925617668552</v>
      </c>
      <c r="AA689" s="26">
        <f t="shared" si="478"/>
        <v>69.434097059300882</v>
      </c>
      <c r="AB689" s="26">
        <f t="shared" si="479"/>
        <v>-89.980661722512494</v>
      </c>
      <c r="AC689" s="26">
        <f t="shared" si="480"/>
        <v>39.812504461938865</v>
      </c>
      <c r="AD689" s="26">
        <f t="shared" si="481"/>
        <v>89.414529567485872</v>
      </c>
      <c r="AE689" s="26">
        <f t="shared" si="482"/>
        <v>22.562070419229521</v>
      </c>
      <c r="AF689" s="26">
        <f t="shared" si="483"/>
        <v>-90.566057772695174</v>
      </c>
      <c r="AG689" s="26">
        <f t="shared" si="458"/>
        <v>63.934760580666506</v>
      </c>
      <c r="AH689" s="26">
        <f t="shared" si="484"/>
        <v>-186.98631868901504</v>
      </c>
      <c r="AI689" s="26">
        <f t="shared" si="485"/>
        <v>-89.999999974366574</v>
      </c>
      <c r="AJ689" s="26">
        <f t="shared" si="486"/>
        <v>118.98419728044964</v>
      </c>
      <c r="AK689" s="26">
        <f t="shared" si="487"/>
        <v>89.999935596010815</v>
      </c>
      <c r="AL689" s="27">
        <f t="shared" si="488"/>
        <v>-72.963597586659489</v>
      </c>
      <c r="AM689" s="26">
        <f t="shared" si="489"/>
        <v>-89.987119202380569</v>
      </c>
      <c r="AN689" s="26">
        <f t="shared" si="459"/>
        <v>-51.049795573879237</v>
      </c>
      <c r="AO689" s="26">
        <f t="shared" si="460"/>
        <v>-89.839441455648682</v>
      </c>
      <c r="AP689" s="26">
        <f t="shared" si="466"/>
        <v>-128.08075398843761</v>
      </c>
      <c r="AQ689" s="26">
        <f t="shared" si="467"/>
        <v>-179.826625036385</v>
      </c>
      <c r="AR689" s="25">
        <f t="shared" si="461"/>
        <v>18.562359853877492</v>
      </c>
      <c r="AS689" s="25">
        <f t="shared" si="462"/>
        <v>-26.946600306339011</v>
      </c>
      <c r="AT689" s="56">
        <f t="shared" si="468"/>
        <v>-105.51868356920809</v>
      </c>
      <c r="AU689" s="57">
        <f t="shared" si="490"/>
        <v>-270.39268280908016</v>
      </c>
      <c r="AV689" s="26">
        <f t="shared" si="491"/>
        <v>1.7643486243655935</v>
      </c>
      <c r="AW689" s="26">
        <f t="shared" si="492"/>
        <v>35.296424570786677</v>
      </c>
      <c r="AX689" s="27">
        <f t="shared" si="493"/>
        <v>-1.7643486243655937</v>
      </c>
      <c r="AY689" s="26">
        <f t="shared" si="494"/>
        <v>-35.296424570786677</v>
      </c>
      <c r="AZ689" s="28">
        <f t="shared" si="495"/>
        <v>0</v>
      </c>
      <c r="BA689" s="29">
        <f t="shared" si="496"/>
        <v>0</v>
      </c>
      <c r="BB689" s="5">
        <f t="shared" si="469"/>
        <v>-232.73833021191695</v>
      </c>
      <c r="BC689" s="5">
        <f t="shared" si="470"/>
        <v>-529.71714796756862</v>
      </c>
      <c r="BD689" s="5">
        <f t="shared" si="497"/>
        <v>-349.71714796756862</v>
      </c>
      <c r="BE689" s="31"/>
      <c r="BF689" s="40">
        <f t="shared" si="498"/>
        <v>-233</v>
      </c>
      <c r="BG689" s="40">
        <f t="shared" si="499"/>
        <v>-530</v>
      </c>
      <c r="BH689" s="40">
        <f t="shared" si="500"/>
        <v>-350</v>
      </c>
      <c r="BL689" s="26">
        <f t="shared" si="463"/>
        <v>-45.004934375914104</v>
      </c>
      <c r="BM689" s="26">
        <f t="shared" si="464"/>
        <v>-89.677983444665799</v>
      </c>
      <c r="BO689" s="238" t="str">
        <f t="shared" si="471"/>
        <v>707945784.384319i</v>
      </c>
      <c r="BP689" s="238" t="str">
        <f t="shared" si="472"/>
        <v>-0.0000762315632859028-0.0000139271927789155i</v>
      </c>
      <c r="BQ689" s="238">
        <f t="shared" si="473"/>
        <v>-82.214712266794749</v>
      </c>
      <c r="BR689" s="238">
        <f t="shared" si="474"/>
        <v>-169.64648171382265</v>
      </c>
    </row>
    <row r="690" spans="22:70" x14ac:dyDescent="0.3">
      <c r="V690" s="24">
        <v>7.8600000000001096</v>
      </c>
      <c r="W690" s="30">
        <f t="shared" si="475"/>
        <v>724435960.07517505</v>
      </c>
      <c r="X690" s="25">
        <f t="shared" si="465"/>
        <v>31.048525809863797</v>
      </c>
      <c r="Y690" s="26">
        <f t="shared" si="476"/>
        <v>-117.93305691187371</v>
      </c>
      <c r="Z690" s="26">
        <f t="shared" si="477"/>
        <v>-89.999927310817128</v>
      </c>
      <c r="AA690" s="26">
        <f t="shared" si="478"/>
        <v>69.634097037034039</v>
      </c>
      <c r="AB690" s="26">
        <f t="shared" si="479"/>
        <v>-89.981101915417753</v>
      </c>
      <c r="AC690" s="26">
        <f t="shared" si="480"/>
        <v>40.012484053069514</v>
      </c>
      <c r="AD690" s="26">
        <f t="shared" si="481"/>
        <v>89.427855605337527</v>
      </c>
      <c r="AE690" s="26">
        <f t="shared" si="482"/>
        <v>22.762049988093651</v>
      </c>
      <c r="AF690" s="26">
        <f t="shared" si="483"/>
        <v>-90.553173620897354</v>
      </c>
      <c r="AG690" s="26">
        <f t="shared" si="458"/>
        <v>63.934760580666506</v>
      </c>
      <c r="AH690" s="26">
        <f t="shared" si="484"/>
        <v>-187.18631868901502</v>
      </c>
      <c r="AI690" s="26">
        <f t="shared" si="485"/>
        <v>-89.999999974950072</v>
      </c>
      <c r="AJ690" s="26">
        <f t="shared" si="486"/>
        <v>119.18419728044938</v>
      </c>
      <c r="AK690" s="26">
        <f t="shared" si="487"/>
        <v>89.9999370620246</v>
      </c>
      <c r="AL690" s="27">
        <f t="shared" si="488"/>
        <v>-73.163597576780589</v>
      </c>
      <c r="AM690" s="26">
        <f t="shared" si="489"/>
        <v>-89.987412405121148</v>
      </c>
      <c r="AN690" s="26">
        <f t="shared" si="459"/>
        <v>-51.249794038948117</v>
      </c>
      <c r="AO690" s="26">
        <f t="shared" si="460"/>
        <v>-89.843096195832501</v>
      </c>
      <c r="AP690" s="26">
        <f t="shared" si="466"/>
        <v>-128.48075244362784</v>
      </c>
      <c r="AQ690" s="26">
        <f t="shared" si="467"/>
        <v>-179.83057151387914</v>
      </c>
      <c r="AR690" s="25">
        <f t="shared" si="461"/>
        <v>18.562359853877492</v>
      </c>
      <c r="AS690" s="25">
        <f t="shared" si="462"/>
        <v>-26.946600306339011</v>
      </c>
      <c r="AT690" s="56">
        <f t="shared" si="468"/>
        <v>-105.71870245553418</v>
      </c>
      <c r="AU690" s="57">
        <f t="shared" si="490"/>
        <v>-270.38374513477652</v>
      </c>
      <c r="AV690" s="26">
        <f t="shared" si="491"/>
        <v>1.8321500812209777</v>
      </c>
      <c r="AW690" s="26">
        <f t="shared" si="492"/>
        <v>35.920923328782095</v>
      </c>
      <c r="AX690" s="27">
        <f t="shared" si="493"/>
        <v>-1.8321500812209774</v>
      </c>
      <c r="AY690" s="26">
        <f t="shared" si="494"/>
        <v>-35.920923328782095</v>
      </c>
      <c r="AZ690" s="28">
        <f t="shared" si="495"/>
        <v>0</v>
      </c>
      <c r="BA690" s="29">
        <f t="shared" si="496"/>
        <v>0</v>
      </c>
      <c r="BB690" s="5">
        <f t="shared" si="469"/>
        <v>-233.53205472476242</v>
      </c>
      <c r="BC690" s="5">
        <f t="shared" si="470"/>
        <v>-529.94632152284532</v>
      </c>
      <c r="BD690" s="5">
        <f t="shared" si="497"/>
        <v>-349.94632152284532</v>
      </c>
      <c r="BE690" s="41"/>
      <c r="BF690" s="40">
        <f t="shared" si="498"/>
        <v>-234</v>
      </c>
      <c r="BG690" s="40">
        <f t="shared" si="499"/>
        <v>-530</v>
      </c>
      <c r="BH690" s="40">
        <f t="shared" si="500"/>
        <v>-350</v>
      </c>
      <c r="BL690" s="26">
        <f t="shared" si="463"/>
        <v>-45.204928201791603</v>
      </c>
      <c r="BM690" s="26">
        <f t="shared" si="464"/>
        <v>-89.685313287238671</v>
      </c>
      <c r="BO690" s="238" t="str">
        <f t="shared" si="471"/>
        <v>724435960.075175i</v>
      </c>
      <c r="BP690" s="238" t="str">
        <f t="shared" si="472"/>
        <v>-0.0000729063213829709-0.0000130164455814673i</v>
      </c>
      <c r="BQ690" s="238">
        <f t="shared" si="473"/>
        <v>-82.608424067436644</v>
      </c>
      <c r="BR690" s="238">
        <f t="shared" si="474"/>
        <v>-169.87726310083011</v>
      </c>
    </row>
    <row r="691" spans="22:70" x14ac:dyDescent="0.3">
      <c r="V691" s="24">
        <v>7.8700000000001102</v>
      </c>
      <c r="W691" s="32">
        <f t="shared" si="475"/>
        <v>741310241.30110669</v>
      </c>
      <c r="X691" s="25">
        <f t="shared" si="465"/>
        <v>31.048525809863797</v>
      </c>
      <c r="Y691" s="26">
        <f t="shared" si="476"/>
        <v>-118.13305691187338</v>
      </c>
      <c r="Z691" s="26">
        <f t="shared" si="477"/>
        <v>-89.999928965424942</v>
      </c>
      <c r="AA691" s="26">
        <f t="shared" si="478"/>
        <v>69.834097015769359</v>
      </c>
      <c r="AB691" s="26">
        <f t="shared" si="479"/>
        <v>-89.981532088311312</v>
      </c>
      <c r="AC691" s="26">
        <f t="shared" si="480"/>
        <v>40.212464562661047</v>
      </c>
      <c r="AD691" s="26">
        <f t="shared" si="481"/>
        <v>89.440878365349633</v>
      </c>
      <c r="AE691" s="26">
        <f t="shared" si="482"/>
        <v>22.962030476420829</v>
      </c>
      <c r="AF691" s="26">
        <f t="shared" si="483"/>
        <v>-90.540582688386635</v>
      </c>
      <c r="AG691" s="26">
        <f t="shared" si="458"/>
        <v>63.934760580666506</v>
      </c>
      <c r="AH691" s="26">
        <f t="shared" si="484"/>
        <v>-187.38631868901504</v>
      </c>
      <c r="AI691" s="26">
        <f t="shared" si="485"/>
        <v>-89.999999975520268</v>
      </c>
      <c r="AJ691" s="26">
        <f t="shared" si="486"/>
        <v>119.38419728044914</v>
      </c>
      <c r="AK691" s="26">
        <f t="shared" si="487"/>
        <v>89.99993849466783</v>
      </c>
      <c r="AL691" s="27">
        <f t="shared" si="488"/>
        <v>-73.363597567346304</v>
      </c>
      <c r="AM691" s="26">
        <f t="shared" si="489"/>
        <v>-89.987698933753165</v>
      </c>
      <c r="AN691" s="26">
        <f t="shared" si="459"/>
        <v>-51.449792573099771</v>
      </c>
      <c r="AO691" s="26">
        <f t="shared" si="460"/>
        <v>-89.84666774520683</v>
      </c>
      <c r="AP691" s="26">
        <f t="shared" si="466"/>
        <v>-128.88075096834547</v>
      </c>
      <c r="AQ691" s="26">
        <f t="shared" si="467"/>
        <v>-179.83442815981243</v>
      </c>
      <c r="AR691" s="25">
        <f t="shared" si="461"/>
        <v>18.562359853877492</v>
      </c>
      <c r="AS691" s="25">
        <f t="shared" si="462"/>
        <v>-26.946600306339011</v>
      </c>
      <c r="AT691" s="56">
        <f t="shared" si="468"/>
        <v>-105.91872049192463</v>
      </c>
      <c r="AU691" s="57">
        <f t="shared" si="490"/>
        <v>-270.37501084819905</v>
      </c>
      <c r="AV691" s="26">
        <f t="shared" si="491"/>
        <v>1.902030365655039</v>
      </c>
      <c r="AW691" s="26">
        <f t="shared" si="492"/>
        <v>36.549918941472406</v>
      </c>
      <c r="AX691" s="27">
        <f t="shared" si="493"/>
        <v>-1.9020303656550395</v>
      </c>
      <c r="AY691" s="26">
        <f t="shared" si="494"/>
        <v>-36.549918941472406</v>
      </c>
      <c r="AZ691" s="28">
        <f t="shared" si="495"/>
        <v>0</v>
      </c>
      <c r="BA691" s="29">
        <f t="shared" si="496"/>
        <v>0</v>
      </c>
      <c r="BB691" s="5">
        <f t="shared" si="469"/>
        <v>-234.32605316997589</v>
      </c>
      <c r="BC691" s="5">
        <f t="shared" si="470"/>
        <v>-530.17059723788816</v>
      </c>
      <c r="BD691" s="5">
        <f t="shared" si="497"/>
        <v>-350.17059723788816</v>
      </c>
      <c r="BE691" s="31"/>
      <c r="BF691" s="40">
        <f t="shared" si="498"/>
        <v>-234</v>
      </c>
      <c r="BG691" s="40">
        <f t="shared" si="499"/>
        <v>-530</v>
      </c>
      <c r="BH691" s="40">
        <f t="shared" si="500"/>
        <v>-350</v>
      </c>
      <c r="BL691" s="26">
        <f t="shared" si="463"/>
        <v>-45.404922305542186</v>
      </c>
      <c r="BM691" s="26">
        <f t="shared" si="464"/>
        <v>-89.692476292177858</v>
      </c>
      <c r="BO691" s="238" t="str">
        <f t="shared" si="471"/>
        <v>741310241.301107i</v>
      </c>
      <c r="BP691" s="238" t="str">
        <f t="shared" si="472"/>
        <v>-0.0000697217092874723-0.0000121644863814174i</v>
      </c>
      <c r="BQ691" s="238">
        <f t="shared" si="473"/>
        <v>-83.002410372509075</v>
      </c>
      <c r="BR691" s="238">
        <f t="shared" si="474"/>
        <v>-170.10311009751132</v>
      </c>
    </row>
    <row r="692" spans="22:70" x14ac:dyDescent="0.3">
      <c r="V692" s="24">
        <v>7.88000000000011</v>
      </c>
      <c r="W692" s="32">
        <f t="shared" si="475"/>
        <v>758577575.02937734</v>
      </c>
      <c r="X692" s="25">
        <f t="shared" si="465"/>
        <v>31.048525809863797</v>
      </c>
      <c r="Y692" s="26">
        <f t="shared" si="476"/>
        <v>-118.33305691187309</v>
      </c>
      <c r="Z692" s="26">
        <f t="shared" si="477"/>
        <v>-89.999930582369274</v>
      </c>
      <c r="AA692" s="26">
        <f t="shared" si="478"/>
        <v>70.034096995461752</v>
      </c>
      <c r="AB692" s="26">
        <f t="shared" si="479"/>
        <v>-89.981952469276351</v>
      </c>
      <c r="AC692" s="26">
        <f t="shared" si="480"/>
        <v>40.412445949383823</v>
      </c>
      <c r="AD692" s="26">
        <f t="shared" si="481"/>
        <v>89.453604746976694</v>
      </c>
      <c r="AE692" s="26">
        <f t="shared" si="482"/>
        <v>23.162011842836293</v>
      </c>
      <c r="AF692" s="26">
        <f t="shared" si="483"/>
        <v>-90.528278304668945</v>
      </c>
      <c r="AG692" s="26">
        <f t="shared" si="458"/>
        <v>63.934760580666506</v>
      </c>
      <c r="AH692" s="26">
        <f t="shared" si="484"/>
        <v>-187.58631868901503</v>
      </c>
      <c r="AI692" s="26">
        <f t="shared" si="485"/>
        <v>-89.99999997607749</v>
      </c>
      <c r="AJ692" s="26">
        <f t="shared" si="486"/>
        <v>119.58419728044893</v>
      </c>
      <c r="AK692" s="26">
        <f t="shared" si="487"/>
        <v>89.999939894700105</v>
      </c>
      <c r="AL692" s="27">
        <f t="shared" si="488"/>
        <v>-73.563597558336639</v>
      </c>
      <c r="AM692" s="26">
        <f t="shared" si="489"/>
        <v>-89.987978940197834</v>
      </c>
      <c r="AN692" s="26">
        <f t="shared" si="459"/>
        <v>-51.649791173224997</v>
      </c>
      <c r="AO692" s="26">
        <f t="shared" si="460"/>
        <v>-89.850157997343345</v>
      </c>
      <c r="AP692" s="26">
        <f t="shared" si="466"/>
        <v>-129.28074955946124</v>
      </c>
      <c r="AQ692" s="26">
        <f t="shared" si="467"/>
        <v>-179.83819701891855</v>
      </c>
      <c r="AR692" s="25">
        <f t="shared" si="461"/>
        <v>18.562359853877492</v>
      </c>
      <c r="AS692" s="25">
        <f t="shared" si="462"/>
        <v>-26.946600306339011</v>
      </c>
      <c r="AT692" s="56">
        <f t="shared" si="468"/>
        <v>-106.11873771662495</v>
      </c>
      <c r="AU692" s="57">
        <f t="shared" si="490"/>
        <v>-270.36647532358751</v>
      </c>
      <c r="AV692" s="26">
        <f t="shared" si="491"/>
        <v>1.97401850620052</v>
      </c>
      <c r="AW692" s="26">
        <f t="shared" si="492"/>
        <v>37.183138488150703</v>
      </c>
      <c r="AX692" s="27">
        <f t="shared" si="493"/>
        <v>-1.9740185062005198</v>
      </c>
      <c r="AY692" s="26">
        <f t="shared" si="494"/>
        <v>-37.183138488150703</v>
      </c>
      <c r="AZ692" s="28">
        <f t="shared" si="495"/>
        <v>0</v>
      </c>
      <c r="BA692" s="29">
        <f t="shared" si="496"/>
        <v>0</v>
      </c>
      <c r="BB692" s="5">
        <f t="shared" si="469"/>
        <v>-235.1203139459119</v>
      </c>
      <c r="BC692" s="5">
        <f t="shared" si="470"/>
        <v>-530.39006614916411</v>
      </c>
      <c r="BD692" s="5">
        <f t="shared" si="497"/>
        <v>-350.39006614916411</v>
      </c>
      <c r="BE692" s="31"/>
      <c r="BF692" s="40">
        <f t="shared" si="498"/>
        <v>-235</v>
      </c>
      <c r="BG692" s="40">
        <f t="shared" si="499"/>
        <v>-530</v>
      </c>
      <c r="BH692" s="40">
        <f t="shared" si="500"/>
        <v>-350</v>
      </c>
      <c r="BL692" s="26">
        <f t="shared" si="463"/>
        <v>-45.604916674660238</v>
      </c>
      <c r="BM692" s="26">
        <f t="shared" si="464"/>
        <v>-89.699476256507182</v>
      </c>
      <c r="BO692" s="238" t="str">
        <f t="shared" si="471"/>
        <v>758577575.029377i</v>
      </c>
      <c r="BP692" s="238" t="str">
        <f t="shared" si="472"/>
        <v>-0.0000666721579150261-0.0000113676019621634i</v>
      </c>
      <c r="BQ692" s="238">
        <f t="shared" si="473"/>
        <v>-83.396659554626709</v>
      </c>
      <c r="BR692" s="238">
        <f t="shared" si="474"/>
        <v>-170.32411456906945</v>
      </c>
    </row>
    <row r="693" spans="22:70" x14ac:dyDescent="0.3">
      <c r="V693" s="24">
        <v>7.8900000000001098</v>
      </c>
      <c r="W693" s="30">
        <f t="shared" si="475"/>
        <v>776247116.6288898</v>
      </c>
      <c r="X693" s="25">
        <f t="shared" si="465"/>
        <v>31.048525809863797</v>
      </c>
      <c r="Y693" s="26">
        <f t="shared" si="476"/>
        <v>-118.53305691187281</v>
      </c>
      <c r="Z693" s="26">
        <f t="shared" si="477"/>
        <v>-89.999932162507463</v>
      </c>
      <c r="AA693" s="26">
        <f t="shared" si="478"/>
        <v>70.234096976068145</v>
      </c>
      <c r="AB693" s="26">
        <f t="shared" si="479"/>
        <v>-89.982363281204258</v>
      </c>
      <c r="AC693" s="26">
        <f t="shared" si="480"/>
        <v>40.612428173767597</v>
      </c>
      <c r="AD693" s="26">
        <f t="shared" si="481"/>
        <v>89.466041492888863</v>
      </c>
      <c r="AE693" s="26">
        <f t="shared" si="482"/>
        <v>23.361994047826727</v>
      </c>
      <c r="AF693" s="26">
        <f t="shared" si="483"/>
        <v>-90.516253950822872</v>
      </c>
      <c r="AG693" s="26">
        <f t="shared" si="458"/>
        <v>63.934760580666506</v>
      </c>
      <c r="AH693" s="26">
        <f t="shared" si="484"/>
        <v>-187.78631868901505</v>
      </c>
      <c r="AI693" s="26">
        <f t="shared" si="485"/>
        <v>-89.999999976622036</v>
      </c>
      <c r="AJ693" s="26">
        <f t="shared" si="486"/>
        <v>119.78419728044871</v>
      </c>
      <c r="AK693" s="26">
        <f t="shared" si="487"/>
        <v>89.999941262863771</v>
      </c>
      <c r="AL693" s="27">
        <f t="shared" si="488"/>
        <v>-73.763597549732481</v>
      </c>
      <c r="AM693" s="26">
        <f t="shared" si="489"/>
        <v>-89.988252572918242</v>
      </c>
      <c r="AN693" s="26">
        <f t="shared" si="459"/>
        <v>-51.84978983635456</v>
      </c>
      <c r="AO693" s="26">
        <f t="shared" si="460"/>
        <v>-89.853568802716254</v>
      </c>
      <c r="AP693" s="26">
        <f t="shared" si="466"/>
        <v>-129.68074821398687</v>
      </c>
      <c r="AQ693" s="26">
        <f t="shared" si="467"/>
        <v>-179.84188008939276</v>
      </c>
      <c r="AR693" s="25">
        <f t="shared" si="461"/>
        <v>18.562359853877492</v>
      </c>
      <c r="AS693" s="25">
        <f t="shared" si="462"/>
        <v>-26.946600306339011</v>
      </c>
      <c r="AT693" s="56">
        <f t="shared" si="468"/>
        <v>-106.31875416616015</v>
      </c>
      <c r="AU693" s="57">
        <f t="shared" si="490"/>
        <v>-270.35813404021565</v>
      </c>
      <c r="AV693" s="26">
        <f t="shared" si="491"/>
        <v>2.0481418634831257</v>
      </c>
      <c r="AW693" s="26">
        <f t="shared" si="492"/>
        <v>37.820298993450038</v>
      </c>
      <c r="AX693" s="27">
        <f t="shared" si="493"/>
        <v>-2.0481418634831265</v>
      </c>
      <c r="AY693" s="26">
        <f t="shared" si="494"/>
        <v>-37.820298993450038</v>
      </c>
      <c r="AZ693" s="28">
        <f t="shared" si="495"/>
        <v>0</v>
      </c>
      <c r="BA693" s="29">
        <f t="shared" si="496"/>
        <v>0</v>
      </c>
      <c r="BB693" s="5">
        <f t="shared" si="469"/>
        <v>-235.9148259117901</v>
      </c>
      <c r="BC693" s="5">
        <f t="shared" si="470"/>
        <v>-530.60481849918824</v>
      </c>
      <c r="BD693" s="5">
        <f t="shared" si="497"/>
        <v>-350.60481849918824</v>
      </c>
      <c r="BE693" s="41"/>
      <c r="BF693" s="40">
        <f t="shared" si="498"/>
        <v>-236</v>
      </c>
      <c r="BG693" s="40">
        <f t="shared" si="499"/>
        <v>-531</v>
      </c>
      <c r="BH693" s="40">
        <f t="shared" si="500"/>
        <v>-351</v>
      </c>
      <c r="BL693" s="26">
        <f t="shared" si="463"/>
        <v>-45.804911297202906</v>
      </c>
      <c r="BM693" s="26">
        <f t="shared" si="464"/>
        <v>-89.706316890864116</v>
      </c>
      <c r="BO693" s="238" t="str">
        <f t="shared" si="471"/>
        <v>776247116.62889i</v>
      </c>
      <c r="BP693" s="238" t="str">
        <f t="shared" si="472"/>
        <v>-0.0000637522861975758-0.0000106223050417021i</v>
      </c>
      <c r="BQ693" s="238">
        <f t="shared" si="473"/>
        <v>-83.79116044842705</v>
      </c>
      <c r="BR693" s="238">
        <f t="shared" si="474"/>
        <v>-170.54036756810848</v>
      </c>
    </row>
    <row r="694" spans="22:70" x14ac:dyDescent="0.3">
      <c r="V694" s="24">
        <v>7.9000000000001096</v>
      </c>
      <c r="W694" s="32">
        <f t="shared" si="475"/>
        <v>794328234.72448397</v>
      </c>
      <c r="X694" s="25">
        <f t="shared" si="465"/>
        <v>31.048525809863797</v>
      </c>
      <c r="Y694" s="26">
        <f t="shared" si="476"/>
        <v>-118.73305691187252</v>
      </c>
      <c r="Z694" s="26">
        <f t="shared" si="477"/>
        <v>-89.999933706677325</v>
      </c>
      <c r="AA694" s="26">
        <f t="shared" si="478"/>
        <v>70.434096957547382</v>
      </c>
      <c r="AB694" s="26">
        <f t="shared" si="479"/>
        <v>-89.98276474191276</v>
      </c>
      <c r="AC694" s="26">
        <f t="shared" si="480"/>
        <v>40.812411198117971</v>
      </c>
      <c r="AD694" s="26">
        <f t="shared" si="481"/>
        <v>89.478195192522989</v>
      </c>
      <c r="AE694" s="26">
        <f t="shared" si="482"/>
        <v>23.561977053656634</v>
      </c>
      <c r="AF694" s="26">
        <f t="shared" si="483"/>
        <v>-90.50450325606711</v>
      </c>
      <c r="AG694" s="26">
        <f t="shared" si="458"/>
        <v>63.934760580666506</v>
      </c>
      <c r="AH694" s="26">
        <f t="shared" si="484"/>
        <v>-187.98631868901506</v>
      </c>
      <c r="AI694" s="26">
        <f t="shared" si="485"/>
        <v>-89.999999977154189</v>
      </c>
      <c r="AJ694" s="26">
        <f t="shared" si="486"/>
        <v>119.9841972804485</v>
      </c>
      <c r="AK694" s="26">
        <f t="shared" si="487"/>
        <v>89.999942599884221</v>
      </c>
      <c r="AL694" s="27">
        <f t="shared" si="488"/>
        <v>-73.963597541515568</v>
      </c>
      <c r="AM694" s="26">
        <f t="shared" si="489"/>
        <v>-89.988519976998006</v>
      </c>
      <c r="AN694" s="26">
        <f t="shared" si="459"/>
        <v>-52.049788559652811</v>
      </c>
      <c r="AO694" s="26">
        <f t="shared" si="460"/>
        <v>-89.856901969682937</v>
      </c>
      <c r="AP694" s="26">
        <f t="shared" si="466"/>
        <v>-130.08074692906843</v>
      </c>
      <c r="AQ694" s="26">
        <f t="shared" si="467"/>
        <v>-179.84547932395091</v>
      </c>
      <c r="AR694" s="25">
        <f t="shared" si="461"/>
        <v>18.562359853877492</v>
      </c>
      <c r="AS694" s="25">
        <f t="shared" si="462"/>
        <v>-26.946600306339011</v>
      </c>
      <c r="AT694" s="56">
        <f t="shared" si="468"/>
        <v>-106.51876987541179</v>
      </c>
      <c r="AU694" s="57">
        <f t="shared" si="490"/>
        <v>-270.34998258001804</v>
      </c>
      <c r="AV694" s="26">
        <f t="shared" si="491"/>
        <v>2.1244260279442533</v>
      </c>
      <c r="AW694" s="26">
        <f t="shared" si="492"/>
        <v>38.461107952217048</v>
      </c>
      <c r="AX694" s="27">
        <f t="shared" si="493"/>
        <v>-2.1244260279442533</v>
      </c>
      <c r="AY694" s="26">
        <f t="shared" si="494"/>
        <v>-38.461107952217048</v>
      </c>
      <c r="AZ694" s="28">
        <f t="shared" si="495"/>
        <v>0</v>
      </c>
      <c r="BA694" s="29">
        <f t="shared" si="496"/>
        <v>0</v>
      </c>
      <c r="BB694" s="5">
        <f t="shared" si="469"/>
        <v>-236.70957837200945</v>
      </c>
      <c r="BC694" s="5">
        <f t="shared" si="470"/>
        <v>-530.81494367828179</v>
      </c>
      <c r="BD694" s="5">
        <f t="shared" si="497"/>
        <v>-350.81494367828179</v>
      </c>
      <c r="BE694" s="31"/>
      <c r="BF694" s="40">
        <f t="shared" si="498"/>
        <v>-237</v>
      </c>
      <c r="BG694" s="40">
        <f t="shared" si="499"/>
        <v>-531</v>
      </c>
      <c r="BH694" s="40">
        <f t="shared" si="500"/>
        <v>-351</v>
      </c>
      <c r="BL694" s="26">
        <f t="shared" si="463"/>
        <v>-46.004906161764808</v>
      </c>
      <c r="BM694" s="26">
        <f t="shared" si="464"/>
        <v>-89.713001821462981</v>
      </c>
      <c r="BO694" s="238" t="str">
        <f t="shared" si="471"/>
        <v>794328234.724484i</v>
      </c>
      <c r="BP694" s="238" t="str">
        <f t="shared" si="472"/>
        <v>-0.0000609568976085318-9.92532143167492E-06i</v>
      </c>
      <c r="BQ694" s="238">
        <f t="shared" si="473"/>
        <v>-84.185902334832861</v>
      </c>
      <c r="BR694" s="238">
        <f t="shared" si="474"/>
        <v>-170.75195927680082</v>
      </c>
    </row>
    <row r="695" spans="22:70" x14ac:dyDescent="0.3">
      <c r="V695" s="24">
        <v>7.9100000000001103</v>
      </c>
      <c r="W695" s="32">
        <f t="shared" si="475"/>
        <v>812830516.1643064</v>
      </c>
      <c r="X695" s="25">
        <f t="shared" si="465"/>
        <v>31.048525809863797</v>
      </c>
      <c r="Y695" s="26">
        <f t="shared" si="476"/>
        <v>-118.93305691187226</v>
      </c>
      <c r="Z695" s="26">
        <f t="shared" si="477"/>
        <v>-89.999935215697576</v>
      </c>
      <c r="AA695" s="26">
        <f t="shared" si="478"/>
        <v>70.6340969398602</v>
      </c>
      <c r="AB695" s="26">
        <f t="shared" si="479"/>
        <v>-89.983157064261505</v>
      </c>
      <c r="AC695" s="26">
        <f t="shared" si="480"/>
        <v>41.012394986436497</v>
      </c>
      <c r="AD695" s="26">
        <f t="shared" si="481"/>
        <v>89.490072285554078</v>
      </c>
      <c r="AE695" s="26">
        <f t="shared" si="482"/>
        <v>23.761960824288245</v>
      </c>
      <c r="AF695" s="26">
        <f t="shared" si="483"/>
        <v>-90.493019994404989</v>
      </c>
      <c r="AG695" s="26">
        <f t="shared" si="458"/>
        <v>63.934760580666506</v>
      </c>
      <c r="AH695" s="26">
        <f t="shared" si="484"/>
        <v>-188.18631868901505</v>
      </c>
      <c r="AI695" s="26">
        <f t="shared" si="485"/>
        <v>-89.999999977674221</v>
      </c>
      <c r="AJ695" s="26">
        <f t="shared" si="486"/>
        <v>120.1841972804483</v>
      </c>
      <c r="AK695" s="26">
        <f t="shared" si="487"/>
        <v>89.999943906470378</v>
      </c>
      <c r="AL695" s="27">
        <f t="shared" si="488"/>
        <v>-74.163597533668465</v>
      </c>
      <c r="AM695" s="26">
        <f t="shared" si="489"/>
        <v>-89.988781294218256</v>
      </c>
      <c r="AN695" s="26">
        <f t="shared" si="459"/>
        <v>-52.249787340411764</v>
      </c>
      <c r="AO695" s="26">
        <f t="shared" si="460"/>
        <v>-89.860159265442363</v>
      </c>
      <c r="AP695" s="26">
        <f t="shared" si="466"/>
        <v>-130.48074570198048</v>
      </c>
      <c r="AQ695" s="26">
        <f t="shared" si="467"/>
        <v>-179.84899663086446</v>
      </c>
      <c r="AR695" s="25">
        <f t="shared" si="461"/>
        <v>18.562359853877492</v>
      </c>
      <c r="AS695" s="25">
        <f t="shared" si="462"/>
        <v>-26.946600306339011</v>
      </c>
      <c r="AT695" s="56">
        <f t="shared" si="468"/>
        <v>-106.71878487769223</v>
      </c>
      <c r="AU695" s="57">
        <f t="shared" si="490"/>
        <v>-270.34201662526948</v>
      </c>
      <c r="AV695" s="26">
        <f t="shared" si="491"/>
        <v>2.2028947223129398</v>
      </c>
      <c r="AW695" s="26">
        <f t="shared" si="492"/>
        <v>39.105263908058582</v>
      </c>
      <c r="AX695" s="27">
        <f t="shared" si="493"/>
        <v>-2.2028947223129403</v>
      </c>
      <c r="AY695" s="26">
        <f t="shared" si="494"/>
        <v>-39.105263908058582</v>
      </c>
      <c r="AZ695" s="28">
        <f t="shared" si="495"/>
        <v>0</v>
      </c>
      <c r="BA695" s="29">
        <f t="shared" si="496"/>
        <v>0</v>
      </c>
      <c r="BB695" s="5">
        <f t="shared" si="469"/>
        <v>-237.50456106076595</v>
      </c>
      <c r="BC695" s="5">
        <f t="shared" si="470"/>
        <v>-531.02053017183255</v>
      </c>
      <c r="BD695" s="5">
        <f t="shared" si="497"/>
        <v>-351.02053017183255</v>
      </c>
      <c r="BE695" s="31"/>
      <c r="BF695" s="40">
        <f t="shared" si="498"/>
        <v>-238</v>
      </c>
      <c r="BG695" s="40">
        <f t="shared" si="499"/>
        <v>-531</v>
      </c>
      <c r="BH695" s="40">
        <f t="shared" si="500"/>
        <v>-351</v>
      </c>
      <c r="BL695" s="26">
        <f t="shared" si="463"/>
        <v>-46.204901257453834</v>
      </c>
      <c r="BM695" s="26">
        <f t="shared" si="464"/>
        <v>-89.719534592014057</v>
      </c>
      <c r="BO695" s="238" t="str">
        <f t="shared" si="471"/>
        <v>812830516.164306i</v>
      </c>
      <c r="BP695" s="238" t="str">
        <f t="shared" si="472"/>
        <v>-0.0000582809764688031-9.27357783026922E-06i</v>
      </c>
      <c r="BQ695" s="238">
        <f t="shared" si="473"/>
        <v>-84.580874925619895</v>
      </c>
      <c r="BR695" s="238">
        <f t="shared" si="474"/>
        <v>-170.95897895454902</v>
      </c>
    </row>
    <row r="696" spans="22:70" x14ac:dyDescent="0.3">
      <c r="V696" s="24">
        <v>7.9200000000001101</v>
      </c>
      <c r="W696" s="30">
        <f t="shared" si="475"/>
        <v>831763771.10288286</v>
      </c>
      <c r="X696" s="25">
        <f t="shared" si="465"/>
        <v>31.048525809863797</v>
      </c>
      <c r="Y696" s="26">
        <f t="shared" si="476"/>
        <v>-119.13305691187202</v>
      </c>
      <c r="Z696" s="26">
        <f t="shared" si="477"/>
        <v>-89.999936690368344</v>
      </c>
      <c r="AA696" s="26">
        <f t="shared" si="478"/>
        <v>70.834096922969081</v>
      </c>
      <c r="AB696" s="26">
        <f t="shared" si="479"/>
        <v>-89.983540456264848</v>
      </c>
      <c r="AC696" s="26">
        <f t="shared" si="480"/>
        <v>41.212379504344398</v>
      </c>
      <c r="AD696" s="26">
        <f t="shared" si="481"/>
        <v>89.501679065288741</v>
      </c>
      <c r="AE696" s="26">
        <f t="shared" si="482"/>
        <v>23.961945325305265</v>
      </c>
      <c r="AF696" s="26">
        <f t="shared" si="483"/>
        <v>-90.481798081344451</v>
      </c>
      <c r="AG696" s="26">
        <f t="shared" si="458"/>
        <v>63.934760580666506</v>
      </c>
      <c r="AH696" s="26">
        <f t="shared" si="484"/>
        <v>-188.38631868901504</v>
      </c>
      <c r="AI696" s="26">
        <f t="shared" si="485"/>
        <v>-89.999999978182416</v>
      </c>
      <c r="AJ696" s="26">
        <f t="shared" si="486"/>
        <v>120.38419728044812</v>
      </c>
      <c r="AK696" s="26">
        <f t="shared" si="487"/>
        <v>89.999945183314992</v>
      </c>
      <c r="AL696" s="27">
        <f t="shared" si="488"/>
        <v>-74.363597526174559</v>
      </c>
      <c r="AM696" s="26">
        <f t="shared" si="489"/>
        <v>-89.989036663132822</v>
      </c>
      <c r="AN696" s="26">
        <f t="shared" si="459"/>
        <v>-52.449786176045279</v>
      </c>
      <c r="AO696" s="26">
        <f t="shared" si="460"/>
        <v>-89.863342416971605</v>
      </c>
      <c r="AP696" s="26">
        <f t="shared" si="466"/>
        <v>-130.88074453012024</v>
      </c>
      <c r="AQ696" s="26">
        <f t="shared" si="467"/>
        <v>-179.85243387497184</v>
      </c>
      <c r="AR696" s="25">
        <f t="shared" si="461"/>
        <v>18.562359853877492</v>
      </c>
      <c r="AS696" s="25">
        <f t="shared" si="462"/>
        <v>-26.946600306339011</v>
      </c>
      <c r="AT696" s="56">
        <f t="shared" si="468"/>
        <v>-106.91879920481497</v>
      </c>
      <c r="AU696" s="57">
        <f t="shared" si="490"/>
        <v>-270.33423195631627</v>
      </c>
      <c r="AV696" s="26">
        <f t="shared" si="491"/>
        <v>2.2835697095832961</v>
      </c>
      <c r="AW696" s="26">
        <f t="shared" si="492"/>
        <v>39.752457083438046</v>
      </c>
      <c r="AX696" s="27">
        <f t="shared" si="493"/>
        <v>-2.2835697095832956</v>
      </c>
      <c r="AY696" s="26">
        <f t="shared" si="494"/>
        <v>-39.752457083438046</v>
      </c>
      <c r="AZ696" s="28">
        <f t="shared" si="495"/>
        <v>0</v>
      </c>
      <c r="BA696" s="29">
        <f t="shared" si="496"/>
        <v>0</v>
      </c>
      <c r="BB696" s="5">
        <f t="shared" si="469"/>
        <v>-238.29976412698821</v>
      </c>
      <c r="BC696" s="5">
        <f t="shared" si="470"/>
        <v>-531.22166551274267</v>
      </c>
      <c r="BD696" s="5">
        <f t="shared" si="497"/>
        <v>-351.22166551274267</v>
      </c>
      <c r="BE696" s="41"/>
      <c r="BF696" s="40">
        <f t="shared" si="498"/>
        <v>-238</v>
      </c>
      <c r="BG696" s="40">
        <f t="shared" si="499"/>
        <v>-531</v>
      </c>
      <c r="BH696" s="40">
        <f t="shared" si="500"/>
        <v>-351</v>
      </c>
      <c r="BL696" s="26">
        <f t="shared" si="463"/>
        <v>-46.404896573868044</v>
      </c>
      <c r="BM696" s="26">
        <f t="shared" si="464"/>
        <v>-89.72591866559894</v>
      </c>
      <c r="BO696" s="238" t="str">
        <f t="shared" si="471"/>
        <v>831763771.102883i</v>
      </c>
      <c r="BP696" s="238" t="str">
        <f t="shared" si="472"/>
        <v>-0.0000557196840691399-8.66419022810821E-06i</v>
      </c>
      <c r="BQ696" s="238">
        <f t="shared" si="473"/>
        <v>-84.976068348305176</v>
      </c>
      <c r="BR696" s="238">
        <f t="shared" si="474"/>
        <v>-171.16151489082739</v>
      </c>
    </row>
    <row r="697" spans="22:70" x14ac:dyDescent="0.3">
      <c r="V697" s="24">
        <v>7.9300000000001098</v>
      </c>
      <c r="W697" s="32">
        <f t="shared" si="475"/>
        <v>851138038.20259321</v>
      </c>
      <c r="X697" s="25">
        <f t="shared" si="465"/>
        <v>31.048525809863797</v>
      </c>
      <c r="Y697" s="26">
        <f t="shared" si="476"/>
        <v>-119.33305691187178</v>
      </c>
      <c r="Z697" s="26">
        <f t="shared" si="477"/>
        <v>-89.999938131471495</v>
      </c>
      <c r="AA697" s="26">
        <f t="shared" si="478"/>
        <v>71.034096906838172</v>
      </c>
      <c r="AB697" s="26">
        <f t="shared" si="479"/>
        <v>-89.983915121202145</v>
      </c>
      <c r="AC697" s="26">
        <f t="shared" si="480"/>
        <v>41.412364719009688</v>
      </c>
      <c r="AD697" s="26">
        <f t="shared" si="481"/>
        <v>89.513021681982551</v>
      </c>
      <c r="AE697" s="26">
        <f t="shared" si="482"/>
        <v>24.161930523839885</v>
      </c>
      <c r="AF697" s="26">
        <f t="shared" si="483"/>
        <v>-90.470831570691089</v>
      </c>
      <c r="AG697" s="26">
        <f t="shared" si="458"/>
        <v>63.934760580666506</v>
      </c>
      <c r="AH697" s="26">
        <f t="shared" si="484"/>
        <v>-188.58631868901506</v>
      </c>
      <c r="AI697" s="26">
        <f t="shared" si="485"/>
        <v>-89.999999978679043</v>
      </c>
      <c r="AJ697" s="26">
        <f t="shared" si="486"/>
        <v>120.58419728044794</v>
      </c>
      <c r="AK697" s="26">
        <f t="shared" si="487"/>
        <v>89.999946431095083</v>
      </c>
      <c r="AL697" s="27">
        <f t="shared" si="488"/>
        <v>-74.563597519017918</v>
      </c>
      <c r="AM697" s="26">
        <f t="shared" si="489"/>
        <v>-89.989286219141633</v>
      </c>
      <c r="AN697" s="26">
        <f t="shared" si="459"/>
        <v>-52.64978506408363</v>
      </c>
      <c r="AO697" s="26">
        <f t="shared" si="460"/>
        <v>-89.866453111941055</v>
      </c>
      <c r="AP697" s="26">
        <f t="shared" si="466"/>
        <v>-131.28074341100216</v>
      </c>
      <c r="AQ697" s="26">
        <f t="shared" si="467"/>
        <v>-179.85579287866665</v>
      </c>
      <c r="AR697" s="25">
        <f t="shared" si="461"/>
        <v>18.562359853877492</v>
      </c>
      <c r="AS697" s="25">
        <f t="shared" si="462"/>
        <v>-26.946600306339011</v>
      </c>
      <c r="AT697" s="56">
        <f t="shared" si="468"/>
        <v>-107.11881288716228</v>
      </c>
      <c r="AU697" s="57">
        <f t="shared" si="490"/>
        <v>-270.32662444935772</v>
      </c>
      <c r="AV697" s="26">
        <f t="shared" si="491"/>
        <v>2.366470707229436</v>
      </c>
      <c r="AW697" s="26">
        <f t="shared" si="492"/>
        <v>40.40237005866905</v>
      </c>
      <c r="AX697" s="27">
        <f t="shared" si="493"/>
        <v>-2.3664707072294351</v>
      </c>
      <c r="AY697" s="26">
        <f t="shared" si="494"/>
        <v>-40.40237005866905</v>
      </c>
      <c r="AZ697" s="28">
        <f t="shared" si="495"/>
        <v>0</v>
      </c>
      <c r="BA697" s="29">
        <f t="shared" si="496"/>
        <v>0</v>
      </c>
      <c r="BB697" s="5">
        <f t="shared" si="469"/>
        <v>-239.09517811960762</v>
      </c>
      <c r="BC697" s="5">
        <f t="shared" si="470"/>
        <v>-531.41843623876503</v>
      </c>
      <c r="BD697" s="5">
        <f t="shared" si="497"/>
        <v>-351.41843623876503</v>
      </c>
      <c r="BE697" s="31"/>
      <c r="BF697" s="40">
        <f t="shared" si="498"/>
        <v>-239</v>
      </c>
      <c r="BG697" s="40">
        <f t="shared" si="499"/>
        <v>-531</v>
      </c>
      <c r="BH697" s="40">
        <f t="shared" si="500"/>
        <v>-351</v>
      </c>
      <c r="BL697" s="26">
        <f t="shared" si="463"/>
        <v>-46.604892101073617</v>
      </c>
      <c r="BM697" s="26">
        <f t="shared" si="464"/>
        <v>-89.73215742650352</v>
      </c>
      <c r="BO697" s="238" t="str">
        <f t="shared" si="471"/>
        <v>851138038.202593i</v>
      </c>
      <c r="BP697" s="238" t="str">
        <f t="shared" si="472"/>
        <v>-0.0000532683546412059-8.09445290570673E-06i</v>
      </c>
      <c r="BQ697" s="238">
        <f t="shared" si="473"/>
        <v>-85.371473131371701</v>
      </c>
      <c r="BR697" s="238">
        <f t="shared" si="474"/>
        <v>-171.3596543629038</v>
      </c>
    </row>
    <row r="698" spans="22:70" x14ac:dyDescent="0.3">
      <c r="V698" s="24">
        <v>7.9400000000001096</v>
      </c>
      <c r="W698" s="32">
        <f t="shared" si="475"/>
        <v>870963589.9563024</v>
      </c>
      <c r="X698" s="25">
        <f t="shared" si="465"/>
        <v>31.048525809863797</v>
      </c>
      <c r="Y698" s="26">
        <f t="shared" si="476"/>
        <v>-119.53305691187154</v>
      </c>
      <c r="Z698" s="26">
        <f t="shared" si="477"/>
        <v>-89.999939539771134</v>
      </c>
      <c r="AA698" s="26">
        <f t="shared" si="478"/>
        <v>71.234096891433282</v>
      </c>
      <c r="AB698" s="26">
        <f t="shared" si="479"/>
        <v>-89.984281257725584</v>
      </c>
      <c r="AC698" s="26">
        <f t="shared" si="480"/>
        <v>41.612350599077679</v>
      </c>
      <c r="AD698" s="26">
        <f t="shared" si="481"/>
        <v>89.524106146082815</v>
      </c>
      <c r="AE698" s="26">
        <f t="shared" si="482"/>
        <v>24.361916388503225</v>
      </c>
      <c r="AF698" s="26">
        <f t="shared" si="483"/>
        <v>-90.460114651413917</v>
      </c>
      <c r="AG698" s="26">
        <f t="shared" si="458"/>
        <v>63.934760580666506</v>
      </c>
      <c r="AH698" s="26">
        <f t="shared" si="484"/>
        <v>-188.78631868901505</v>
      </c>
      <c r="AI698" s="26">
        <f t="shared" si="485"/>
        <v>-89.999999979164357</v>
      </c>
      <c r="AJ698" s="26">
        <f t="shared" si="486"/>
        <v>120.78419728044777</v>
      </c>
      <c r="AK698" s="26">
        <f t="shared" si="487"/>
        <v>89.999947650472222</v>
      </c>
      <c r="AL698" s="27">
        <f t="shared" si="488"/>
        <v>-74.763597512183395</v>
      </c>
      <c r="AM698" s="26">
        <f t="shared" si="489"/>
        <v>-89.989530094562539</v>
      </c>
      <c r="AN698" s="26">
        <f t="shared" si="459"/>
        <v>-52.849784002168228</v>
      </c>
      <c r="AO698" s="26">
        <f t="shared" si="460"/>
        <v>-89.869492999609008</v>
      </c>
      <c r="AP698" s="26">
        <f t="shared" si="466"/>
        <v>-131.68074234225239</v>
      </c>
      <c r="AQ698" s="26">
        <f t="shared" si="467"/>
        <v>-179.85907542286367</v>
      </c>
      <c r="AR698" s="25">
        <f t="shared" si="461"/>
        <v>18.562359853877492</v>
      </c>
      <c r="AS698" s="25">
        <f t="shared" si="462"/>
        <v>-26.946600306339011</v>
      </c>
      <c r="AT698" s="56">
        <f t="shared" si="468"/>
        <v>-107.31882595374915</v>
      </c>
      <c r="AU698" s="57">
        <f t="shared" si="490"/>
        <v>-270.31919007427757</v>
      </c>
      <c r="AV698" s="26">
        <f t="shared" si="491"/>
        <v>2.4516153083560739</v>
      </c>
      <c r="AW698" s="26">
        <f t="shared" si="492"/>
        <v>41.054678496637372</v>
      </c>
      <c r="AX698" s="27">
        <f t="shared" si="493"/>
        <v>-2.4516153083560734</v>
      </c>
      <c r="AY698" s="26">
        <f t="shared" si="494"/>
        <v>-41.054678496637372</v>
      </c>
      <c r="AZ698" s="28">
        <f t="shared" si="495"/>
        <v>0</v>
      </c>
      <c r="BA698" s="29">
        <f t="shared" si="496"/>
        <v>0</v>
      </c>
      <c r="BB698" s="5">
        <f t="shared" si="469"/>
        <v>-239.89079397317201</v>
      </c>
      <c r="BC698" s="5">
        <f t="shared" si="470"/>
        <v>-531.61092785443532</v>
      </c>
      <c r="BD698" s="5">
        <f t="shared" si="497"/>
        <v>-351.61092785443532</v>
      </c>
      <c r="BE698" s="31"/>
      <c r="BF698" s="40">
        <f t="shared" si="498"/>
        <v>-240</v>
      </c>
      <c r="BG698" s="40">
        <f t="shared" si="499"/>
        <v>-532</v>
      </c>
      <c r="BH698" s="40">
        <f t="shared" si="500"/>
        <v>-352</v>
      </c>
      <c r="BL698" s="26">
        <f t="shared" si="463"/>
        <v>-46.804887829583805</v>
      </c>
      <c r="BM698" s="26">
        <f t="shared" si="464"/>
        <v>-89.738254182009328</v>
      </c>
      <c r="BO698" s="238" t="str">
        <f t="shared" si="471"/>
        <v>870963589.956302i</v>
      </c>
      <c r="BP698" s="238" t="str">
        <f t="shared" si="472"/>
        <v>-0.0000509224912069983-0.0000075618280007261i</v>
      </c>
      <c r="BQ698" s="238">
        <f t="shared" si="473"/>
        <v>-85.767080189839049</v>
      </c>
      <c r="BR698" s="238">
        <f t="shared" si="474"/>
        <v>-171.55348359814846</v>
      </c>
    </row>
    <row r="699" spans="22:70" x14ac:dyDescent="0.3">
      <c r="V699" s="24">
        <v>7.9500000000001103</v>
      </c>
      <c r="W699" s="30">
        <f t="shared" si="475"/>
        <v>891250938.13397229</v>
      </c>
      <c r="X699" s="25">
        <f t="shared" si="465"/>
        <v>31.048525809863797</v>
      </c>
      <c r="Y699" s="26">
        <f t="shared" si="476"/>
        <v>-119.73305691187133</v>
      </c>
      <c r="Z699" s="26">
        <f t="shared" si="477"/>
        <v>-89.999940916013969</v>
      </c>
      <c r="AA699" s="26">
        <f t="shared" si="478"/>
        <v>71.434096876721725</v>
      </c>
      <c r="AB699" s="26">
        <f t="shared" si="479"/>
        <v>-89.984639059965488</v>
      </c>
      <c r="AC699" s="26">
        <f t="shared" si="480"/>
        <v>41.812337114604439</v>
      </c>
      <c r="AD699" s="26">
        <f t="shared" si="481"/>
        <v>89.534938331398337</v>
      </c>
      <c r="AE699" s="26">
        <f t="shared" si="482"/>
        <v>24.561902889318638</v>
      </c>
      <c r="AF699" s="26">
        <f t="shared" si="483"/>
        <v>-90.449641644581106</v>
      </c>
      <c r="AG699" s="26">
        <f t="shared" si="458"/>
        <v>63.934760580666506</v>
      </c>
      <c r="AH699" s="26">
        <f t="shared" si="484"/>
        <v>-188.98631868901504</v>
      </c>
      <c r="AI699" s="26">
        <f t="shared" si="485"/>
        <v>-89.999999979638645</v>
      </c>
      <c r="AJ699" s="26">
        <f t="shared" si="486"/>
        <v>120.9841972804476</v>
      </c>
      <c r="AK699" s="26">
        <f t="shared" si="487"/>
        <v>89.999948842092962</v>
      </c>
      <c r="AL699" s="27">
        <f t="shared" si="488"/>
        <v>-74.963597505656466</v>
      </c>
      <c r="AM699" s="26">
        <f t="shared" si="489"/>
        <v>-89.989768418701516</v>
      </c>
      <c r="AN699" s="26">
        <f t="shared" si="459"/>
        <v>-53.049782988046658</v>
      </c>
      <c r="AO699" s="26">
        <f t="shared" si="460"/>
        <v>-89.872463691695614</v>
      </c>
      <c r="AP699" s="26">
        <f t="shared" si="466"/>
        <v>-132.08074132160405</v>
      </c>
      <c r="AQ699" s="26">
        <f t="shared" si="467"/>
        <v>-179.8622832479428</v>
      </c>
      <c r="AR699" s="25">
        <f t="shared" si="461"/>
        <v>18.562359853877492</v>
      </c>
      <c r="AS699" s="25">
        <f t="shared" si="462"/>
        <v>-26.946600306339011</v>
      </c>
      <c r="AT699" s="56">
        <f t="shared" si="468"/>
        <v>-107.51883843228541</v>
      </c>
      <c r="AU699" s="57">
        <f t="shared" si="490"/>
        <v>-270.3119248925239</v>
      </c>
      <c r="AV699" s="26">
        <f t="shared" si="491"/>
        <v>2.5390189104396499</v>
      </c>
      <c r="AW699" s="26">
        <f t="shared" si="492"/>
        <v>41.709051909586833</v>
      </c>
      <c r="AX699" s="27">
        <f t="shared" si="493"/>
        <v>-2.5390189104396499</v>
      </c>
      <c r="AY699" s="26">
        <f t="shared" si="494"/>
        <v>-41.709051909586833</v>
      </c>
      <c r="AZ699" s="28">
        <f t="shared" si="495"/>
        <v>0</v>
      </c>
      <c r="BA699" s="29">
        <f t="shared" si="496"/>
        <v>0</v>
      </c>
      <c r="BB699" s="5">
        <f t="shared" si="469"/>
        <v>-240.68660299381452</v>
      </c>
      <c r="BC699" s="5">
        <f t="shared" si="470"/>
        <v>-531.79922479732079</v>
      </c>
      <c r="BD699" s="5">
        <f t="shared" si="497"/>
        <v>-351.79922479732079</v>
      </c>
      <c r="BE699" s="41"/>
      <c r="BF699" s="40">
        <f t="shared" si="498"/>
        <v>-241</v>
      </c>
      <c r="BG699" s="40">
        <f t="shared" si="499"/>
        <v>-532</v>
      </c>
      <c r="BH699" s="40">
        <f t="shared" si="500"/>
        <v>-352</v>
      </c>
      <c r="BL699" s="26">
        <f t="shared" si="463"/>
        <v>-47.004883750338777</v>
      </c>
      <c r="BM699" s="26">
        <f t="shared" si="464"/>
        <v>-89.744212164144244</v>
      </c>
      <c r="BO699" s="238" t="str">
        <f t="shared" si="471"/>
        <v>891250938.133972i</v>
      </c>
      <c r="BP699" s="238" t="str">
        <f t="shared" si="472"/>
        <v>-0.0000486777613335572-7.06393562307161E-06i</v>
      </c>
      <c r="BQ699" s="238">
        <f t="shared" si="473"/>
        <v>-86.162880811190348</v>
      </c>
      <c r="BR699" s="238">
        <f t="shared" si="474"/>
        <v>-171.74308774065264</v>
      </c>
    </row>
    <row r="700" spans="22:70" x14ac:dyDescent="0.3">
      <c r="V700" s="24">
        <v>7.9600000000001101</v>
      </c>
      <c r="W700" s="32">
        <f t="shared" si="475"/>
        <v>912010839.35614169</v>
      </c>
      <c r="X700" s="25">
        <f t="shared" si="465"/>
        <v>31.048525809863797</v>
      </c>
      <c r="Y700" s="26">
        <f t="shared" si="476"/>
        <v>-119.93305691187111</v>
      </c>
      <c r="Z700" s="26">
        <f t="shared" si="477"/>
        <v>-89.999942260929686</v>
      </c>
      <c r="AA700" s="26">
        <f t="shared" si="478"/>
        <v>71.63409686267228</v>
      </c>
      <c r="AB700" s="26">
        <f t="shared" si="479"/>
        <v>-89.984988717633215</v>
      </c>
      <c r="AC700" s="26">
        <f t="shared" si="480"/>
        <v>42.012324236993386</v>
      </c>
      <c r="AD700" s="26">
        <f t="shared" si="481"/>
        <v>89.545523978198005</v>
      </c>
      <c r="AE700" s="26">
        <f t="shared" si="482"/>
        <v>24.761889997658351</v>
      </c>
      <c r="AF700" s="26">
        <f t="shared" si="483"/>
        <v>-90.439407000364881</v>
      </c>
      <c r="AG700" s="26">
        <f t="shared" si="458"/>
        <v>63.934760580666506</v>
      </c>
      <c r="AH700" s="26">
        <f t="shared" si="484"/>
        <v>-189.18631868901502</v>
      </c>
      <c r="AI700" s="26">
        <f t="shared" si="485"/>
        <v>-89.999999980102132</v>
      </c>
      <c r="AJ700" s="26">
        <f t="shared" si="486"/>
        <v>121.18419728044744</v>
      </c>
      <c r="AK700" s="26">
        <f t="shared" si="487"/>
        <v>89.999950006589103</v>
      </c>
      <c r="AL700" s="27">
        <f t="shared" si="488"/>
        <v>-75.163597499423304</v>
      </c>
      <c r="AM700" s="26">
        <f t="shared" si="489"/>
        <v>-89.990001317921084</v>
      </c>
      <c r="AN700" s="26">
        <f t="shared" si="459"/>
        <v>-53.249782019567853</v>
      </c>
      <c r="AO700" s="26">
        <f t="shared" si="460"/>
        <v>-89.875366763237224</v>
      </c>
      <c r="AP700" s="26">
        <f t="shared" si="466"/>
        <v>-132.48074034689225</v>
      </c>
      <c r="AQ700" s="26">
        <f t="shared" si="467"/>
        <v>-179.86541805467135</v>
      </c>
      <c r="AR700" s="25">
        <f t="shared" si="461"/>
        <v>18.562359853877492</v>
      </c>
      <c r="AS700" s="25">
        <f t="shared" si="462"/>
        <v>-26.946600306339011</v>
      </c>
      <c r="AT700" s="56">
        <f t="shared" si="468"/>
        <v>-107.71885034923389</v>
      </c>
      <c r="AU700" s="57">
        <f t="shared" si="490"/>
        <v>-270.30482505503625</v>
      </c>
      <c r="AV700" s="26">
        <f t="shared" si="491"/>
        <v>2.6286946522624834</v>
      </c>
      <c r="AW700" s="26">
        <f t="shared" si="492"/>
        <v>42.365154463838834</v>
      </c>
      <c r="AX700" s="27">
        <f t="shared" si="493"/>
        <v>-2.6286946522624834</v>
      </c>
      <c r="AY700" s="26">
        <f t="shared" si="494"/>
        <v>-42.365154463838834</v>
      </c>
      <c r="AZ700" s="28">
        <f t="shared" si="495"/>
        <v>0</v>
      </c>
      <c r="BA700" s="29">
        <f t="shared" si="496"/>
        <v>0</v>
      </c>
      <c r="BB700" s="5">
        <f t="shared" si="469"/>
        <v>-241.48259684558178</v>
      </c>
      <c r="BC700" s="5">
        <f t="shared" si="470"/>
        <v>-531.98341040831838</v>
      </c>
      <c r="BD700" s="5">
        <f t="shared" si="497"/>
        <v>-351.98341040831838</v>
      </c>
      <c r="BE700" s="31"/>
      <c r="BF700" s="40">
        <f t="shared" si="498"/>
        <v>-241</v>
      </c>
      <c r="BG700" s="40">
        <f t="shared" si="499"/>
        <v>-532</v>
      </c>
      <c r="BH700" s="40">
        <f t="shared" si="500"/>
        <v>-352</v>
      </c>
      <c r="BL700" s="26">
        <f t="shared" si="463"/>
        <v>-47.204879854686446</v>
      </c>
      <c r="BM700" s="26">
        <f t="shared" si="464"/>
        <v>-89.750034531393567</v>
      </c>
      <c r="BO700" s="238" t="str">
        <f t="shared" si="471"/>
        <v>912010839.356142i</v>
      </c>
      <c r="BP700" s="238" t="str">
        <f t="shared" si="472"/>
        <v>-0.000046529992817421-6.59854449585237E-06i</v>
      </c>
      <c r="BQ700" s="238">
        <f t="shared" si="473"/>
        <v>-86.558866641661453</v>
      </c>
      <c r="BR700" s="238">
        <f t="shared" si="474"/>
        <v>-171.92855082188851</v>
      </c>
    </row>
    <row r="701" spans="22:70" x14ac:dyDescent="0.3">
      <c r="V701" s="24">
        <v>7.9700000000001099</v>
      </c>
      <c r="W701" s="32">
        <f t="shared" si="475"/>
        <v>933254300.79722834</v>
      </c>
      <c r="X701" s="25">
        <f t="shared" si="465"/>
        <v>31.048525809863797</v>
      </c>
      <c r="Y701" s="26">
        <f t="shared" si="476"/>
        <v>-120.13305691187091</v>
      </c>
      <c r="Z701" s="26">
        <f t="shared" si="477"/>
        <v>-89.999943575231384</v>
      </c>
      <c r="AA701" s="26">
        <f t="shared" si="478"/>
        <v>71.834096849255189</v>
      </c>
      <c r="AB701" s="26">
        <f t="shared" si="479"/>
        <v>-89.985330416121798</v>
      </c>
      <c r="AC701" s="26">
        <f t="shared" si="480"/>
        <v>42.212311938934661</v>
      </c>
      <c r="AD701" s="26">
        <f t="shared" si="481"/>
        <v>89.555868696239557</v>
      </c>
      <c r="AE701" s="26">
        <f t="shared" si="482"/>
        <v>24.961877686182746</v>
      </c>
      <c r="AF701" s="26">
        <f t="shared" si="483"/>
        <v>-90.429405295113625</v>
      </c>
      <c r="AG701" s="26">
        <f t="shared" si="458"/>
        <v>63.934760580666506</v>
      </c>
      <c r="AH701" s="26">
        <f t="shared" si="484"/>
        <v>-189.38631868901501</v>
      </c>
      <c r="AI701" s="26">
        <f t="shared" si="485"/>
        <v>-89.99999998055506</v>
      </c>
      <c r="AJ701" s="26">
        <f t="shared" si="486"/>
        <v>121.3841972804473</v>
      </c>
      <c r="AK701" s="26">
        <f t="shared" si="487"/>
        <v>89.999951144578063</v>
      </c>
      <c r="AL701" s="27">
        <f t="shared" si="488"/>
        <v>-75.363597493470678</v>
      </c>
      <c r="AM701" s="26">
        <f t="shared" si="489"/>
        <v>-89.990228915707533</v>
      </c>
      <c r="AN701" s="26">
        <f t="shared" si="459"/>
        <v>-53.449781094677569</v>
      </c>
      <c r="AO701" s="26">
        <f t="shared" si="460"/>
        <v>-89.878203753421147</v>
      </c>
      <c r="AP701" s="26">
        <f t="shared" si="466"/>
        <v>-132.88073941604947</v>
      </c>
      <c r="AQ701" s="26">
        <f t="shared" si="467"/>
        <v>-179.86848150510568</v>
      </c>
      <c r="AR701" s="25">
        <f t="shared" si="461"/>
        <v>18.562359853877492</v>
      </c>
      <c r="AS701" s="25">
        <f t="shared" si="462"/>
        <v>-26.946600306339011</v>
      </c>
      <c r="AT701" s="56">
        <f t="shared" si="468"/>
        <v>-107.91886172986672</v>
      </c>
      <c r="AU701" s="57">
        <f t="shared" si="490"/>
        <v>-270.29788680021932</v>
      </c>
      <c r="AV701" s="26">
        <f t="shared" si="491"/>
        <v>2.7206533595814535</v>
      </c>
      <c r="AW701" s="26">
        <f t="shared" si="492"/>
        <v>43.022645817887025</v>
      </c>
      <c r="AX701" s="27">
        <f t="shared" si="493"/>
        <v>-2.7206533595814535</v>
      </c>
      <c r="AY701" s="26">
        <f t="shared" si="494"/>
        <v>-43.022645817887025</v>
      </c>
      <c r="AZ701" s="28">
        <f t="shared" si="495"/>
        <v>0</v>
      </c>
      <c r="BA701" s="29">
        <f t="shared" si="496"/>
        <v>0</v>
      </c>
      <c r="BB701" s="5">
        <f t="shared" si="469"/>
        <v>-242.27876753712854</v>
      </c>
      <c r="BC701" s="5">
        <f t="shared" si="470"/>
        <v>-532.16356690574594</v>
      </c>
      <c r="BD701" s="5">
        <f t="shared" si="497"/>
        <v>-352.16356690574594</v>
      </c>
      <c r="BE701" s="31"/>
      <c r="BF701" s="40">
        <f t="shared" si="498"/>
        <v>-242</v>
      </c>
      <c r="BG701" s="40">
        <f t="shared" si="499"/>
        <v>-532</v>
      </c>
      <c r="BH701" s="40">
        <f t="shared" si="500"/>
        <v>-352</v>
      </c>
      <c r="BL701" s="26">
        <f t="shared" si="463"/>
        <v>-47.404876134364088</v>
      </c>
      <c r="BM701" s="26">
        <f t="shared" si="464"/>
        <v>-89.755724370372207</v>
      </c>
      <c r="BO701" s="238" t="str">
        <f t="shared" si="471"/>
        <v>933254300.797228i</v>
      </c>
      <c r="BP701" s="238" t="str">
        <f t="shared" si="472"/>
        <v>-0.0000444751693209367-6.16356310031853E-06i</v>
      </c>
      <c r="BQ701" s="238">
        <f t="shared" si="473"/>
        <v>-86.955029672897751</v>
      </c>
      <c r="BR701" s="238">
        <f t="shared" si="474"/>
        <v>-172.10995573515436</v>
      </c>
    </row>
    <row r="702" spans="22:70" x14ac:dyDescent="0.3">
      <c r="V702" s="24">
        <v>7.9800000000001097</v>
      </c>
      <c r="W702" s="30">
        <f t="shared" si="475"/>
        <v>954992586.02167869</v>
      </c>
      <c r="X702" s="25">
        <f t="shared" si="465"/>
        <v>31.048525809863797</v>
      </c>
      <c r="Y702" s="26">
        <f t="shared" si="476"/>
        <v>-120.33305691187073</v>
      </c>
      <c r="Z702" s="26">
        <f t="shared" si="477"/>
        <v>-89.999944859615923</v>
      </c>
      <c r="AA702" s="26">
        <f t="shared" si="478"/>
        <v>72.034096836441947</v>
      </c>
      <c r="AB702" s="26">
        <f t="shared" si="479"/>
        <v>-89.985664336604188</v>
      </c>
      <c r="AC702" s="26">
        <f t="shared" si="480"/>
        <v>42.412300194347239</v>
      </c>
      <c r="AD702" s="26">
        <f t="shared" si="481"/>
        <v>89.56597796773012</v>
      </c>
      <c r="AE702" s="26">
        <f t="shared" si="482"/>
        <v>25.161865928782262</v>
      </c>
      <c r="AF702" s="26">
        <f t="shared" si="483"/>
        <v>-90.41963122848999</v>
      </c>
      <c r="AG702" s="26">
        <f t="shared" si="458"/>
        <v>63.934760580666506</v>
      </c>
      <c r="AH702" s="26">
        <f t="shared" si="484"/>
        <v>-189.58631868901503</v>
      </c>
      <c r="AI702" s="26">
        <f t="shared" si="485"/>
        <v>-89.999999980997671</v>
      </c>
      <c r="AJ702" s="26">
        <f t="shared" si="486"/>
        <v>121.58419728044714</v>
      </c>
      <c r="AK702" s="26">
        <f t="shared" si="487"/>
        <v>89.999952256663249</v>
      </c>
      <c r="AL702" s="27">
        <f t="shared" si="488"/>
        <v>-75.563597487785955</v>
      </c>
      <c r="AM702" s="26">
        <f t="shared" si="489"/>
        <v>-89.990451332736129</v>
      </c>
      <c r="AN702" s="26">
        <f t="shared" si="459"/>
        <v>-53.649780211414026</v>
      </c>
      <c r="AO702" s="26">
        <f t="shared" si="460"/>
        <v>-89.880976166401439</v>
      </c>
      <c r="AP702" s="26">
        <f t="shared" si="466"/>
        <v>-133.28073852710136</v>
      </c>
      <c r="AQ702" s="26">
        <f t="shared" si="467"/>
        <v>-179.87147522347198</v>
      </c>
      <c r="AR702" s="25">
        <f t="shared" si="461"/>
        <v>18.562359853877492</v>
      </c>
      <c r="AS702" s="25">
        <f t="shared" si="462"/>
        <v>-26.946600306339011</v>
      </c>
      <c r="AT702" s="56">
        <f t="shared" si="468"/>
        <v>-108.1188725983191</v>
      </c>
      <c r="AU702" s="57">
        <f t="shared" si="490"/>
        <v>-270.29110645196198</v>
      </c>
      <c r="AV702" s="26">
        <f t="shared" si="491"/>
        <v>2.8149035000039335</v>
      </c>
      <c r="AW702" s="26">
        <f t="shared" si="492"/>
        <v>43.681181988925601</v>
      </c>
      <c r="AX702" s="27">
        <f t="shared" si="493"/>
        <v>-2.814903500003934</v>
      </c>
      <c r="AY702" s="26">
        <f t="shared" si="494"/>
        <v>-43.681181988925601</v>
      </c>
      <c r="AZ702" s="28">
        <f t="shared" si="495"/>
        <v>0</v>
      </c>
      <c r="BA702" s="29">
        <f t="shared" si="496"/>
        <v>0</v>
      </c>
      <c r="BB702" s="5">
        <f t="shared" si="469"/>
        <v>-243.07510740878109</v>
      </c>
      <c r="BC702" s="5">
        <f t="shared" si="470"/>
        <v>-532.33977536298016</v>
      </c>
      <c r="BD702" s="5">
        <f t="shared" si="497"/>
        <v>-352.33977536298016</v>
      </c>
      <c r="BE702" s="41"/>
      <c r="BF702" s="40">
        <f t="shared" si="498"/>
        <v>-243</v>
      </c>
      <c r="BG702" s="40">
        <f t="shared" si="499"/>
        <v>-532</v>
      </c>
      <c r="BH702" s="40">
        <f t="shared" si="500"/>
        <v>-352</v>
      </c>
      <c r="BL702" s="26">
        <f t="shared" si="463"/>
        <v>-47.604872581480848</v>
      </c>
      <c r="BM702" s="26">
        <f t="shared" si="464"/>
        <v>-89.761284697458962</v>
      </c>
      <c r="BO702" s="238" t="str">
        <f t="shared" si="471"/>
        <v>954992586.021679i</v>
      </c>
      <c r="BP702" s="238" t="str">
        <f t="shared" si="472"/>
        <v>-0.0000425094259803504-5.75703130310493E-06i</v>
      </c>
      <c r="BQ702" s="238">
        <f t="shared" si="473"/>
        <v>-87.351362228981131</v>
      </c>
      <c r="BR702" s="238">
        <f t="shared" si="474"/>
        <v>-172.28738421355916</v>
      </c>
    </row>
    <row r="703" spans="22:70" x14ac:dyDescent="0.3">
      <c r="V703" s="24">
        <v>7.9900000000001103</v>
      </c>
      <c r="W703" s="32">
        <f t="shared" si="475"/>
        <v>977237220.95605898</v>
      </c>
      <c r="X703" s="25">
        <f t="shared" si="465"/>
        <v>31.048525809863797</v>
      </c>
      <c r="Y703" s="26">
        <f t="shared" si="476"/>
        <v>-120.53305691187055</v>
      </c>
      <c r="Z703" s="26">
        <f t="shared" si="477"/>
        <v>-89.999946114764313</v>
      </c>
      <c r="AA703" s="26">
        <f t="shared" si="478"/>
        <v>72.234096824205409</v>
      </c>
      <c r="AB703" s="26">
        <f t="shared" si="479"/>
        <v>-89.98599065612936</v>
      </c>
      <c r="AC703" s="26">
        <f t="shared" si="480"/>
        <v>42.612288978323683</v>
      </c>
      <c r="AD703" s="26">
        <f t="shared" si="481"/>
        <v>89.575857150220116</v>
      </c>
      <c r="AE703" s="26">
        <f t="shared" si="482"/>
        <v>25.36185470052235</v>
      </c>
      <c r="AF703" s="26">
        <f t="shared" si="483"/>
        <v>-90.410079620673542</v>
      </c>
      <c r="AG703" s="26">
        <f t="shared" si="458"/>
        <v>63.934760580666506</v>
      </c>
      <c r="AH703" s="26">
        <f t="shared" si="484"/>
        <v>-189.78631868901505</v>
      </c>
      <c r="AI703" s="26">
        <f t="shared" si="485"/>
        <v>-89.999999981430236</v>
      </c>
      <c r="AJ703" s="26">
        <f t="shared" si="486"/>
        <v>121.78419728044702</v>
      </c>
      <c r="AK703" s="26">
        <f t="shared" si="487"/>
        <v>89.999953343434257</v>
      </c>
      <c r="AL703" s="27">
        <f t="shared" si="488"/>
        <v>-75.763597482357099</v>
      </c>
      <c r="AM703" s="26">
        <f t="shared" si="489"/>
        <v>-89.990668686935336</v>
      </c>
      <c r="AN703" s="26">
        <f t="shared" si="459"/>
        <v>-53.849779367903714</v>
      </c>
      <c r="AO703" s="26">
        <f t="shared" si="460"/>
        <v>-89.883685472096232</v>
      </c>
      <c r="AP703" s="26">
        <f t="shared" si="466"/>
        <v>-133.68073767816233</v>
      </c>
      <c r="AQ703" s="26">
        <f t="shared" si="467"/>
        <v>-179.87440079702753</v>
      </c>
      <c r="AR703" s="25">
        <f t="shared" si="461"/>
        <v>18.562359853877492</v>
      </c>
      <c r="AS703" s="25">
        <f t="shared" si="462"/>
        <v>-26.946600306339011</v>
      </c>
      <c r="AT703" s="56">
        <f t="shared" si="468"/>
        <v>-108.31888297763999</v>
      </c>
      <c r="AU703" s="57">
        <f t="shared" si="490"/>
        <v>-270.28448041770105</v>
      </c>
      <c r="AV703" s="26">
        <f t="shared" si="491"/>
        <v>2.9114511474678393</v>
      </c>
      <c r="AW703" s="26">
        <f t="shared" si="492"/>
        <v>44.3404162425389</v>
      </c>
      <c r="AX703" s="27">
        <f t="shared" si="493"/>
        <v>-2.9114511474678388</v>
      </c>
      <c r="AY703" s="26">
        <f t="shared" si="494"/>
        <v>-44.3404162425389</v>
      </c>
      <c r="AZ703" s="28">
        <f t="shared" si="495"/>
        <v>0</v>
      </c>
      <c r="BA703" s="29">
        <f t="shared" si="496"/>
        <v>0</v>
      </c>
      <c r="BB703" s="5">
        <f t="shared" si="469"/>
        <v>-243.87160911997069</v>
      </c>
      <c r="BC703" s="5">
        <f t="shared" si="470"/>
        <v>-532.51211568941062</v>
      </c>
      <c r="BD703" s="5">
        <f t="shared" si="497"/>
        <v>-352.51211568941062</v>
      </c>
      <c r="BE703" s="31"/>
      <c r="BF703" s="40">
        <f t="shared" si="498"/>
        <v>-244</v>
      </c>
      <c r="BG703" s="40">
        <f t="shared" si="499"/>
        <v>-533</v>
      </c>
      <c r="BH703" s="40">
        <f t="shared" si="500"/>
        <v>-353</v>
      </c>
      <c r="BL703" s="26">
        <f t="shared" si="463"/>
        <v>-47.80486918850098</v>
      </c>
      <c r="BM703" s="26">
        <f t="shared" si="464"/>
        <v>-89.766718460393676</v>
      </c>
      <c r="BO703" s="238" t="str">
        <f t="shared" si="471"/>
        <v>977237220.956059i</v>
      </c>
      <c r="BP703" s="238" t="str">
        <f t="shared" si="472"/>
        <v>-0.0000406290450035629-5.37711244441568E-06i</v>
      </c>
      <c r="BQ703" s="238">
        <f t="shared" si="473"/>
        <v>-87.747856953829725</v>
      </c>
      <c r="BR703" s="238">
        <f t="shared" si="474"/>
        <v>-172.46091681131583</v>
      </c>
    </row>
    <row r="704" spans="22:70" x14ac:dyDescent="0.3">
      <c r="V704" s="24">
        <v>8.0000000000001101</v>
      </c>
      <c r="W704" s="32">
        <f t="shared" si="475"/>
        <v>1000000000.0002539</v>
      </c>
      <c r="X704" s="25">
        <f t="shared" si="465"/>
        <v>31.048525809863797</v>
      </c>
      <c r="Y704" s="26">
        <f t="shared" si="476"/>
        <v>-120.73305691187036</v>
      </c>
      <c r="Z704" s="26">
        <f t="shared" si="477"/>
        <v>-89.999947341342022</v>
      </c>
      <c r="AA704" s="26">
        <f t="shared" si="478"/>
        <v>72.434096812519599</v>
      </c>
      <c r="AB704" s="26">
        <f t="shared" si="479"/>
        <v>-89.986309547716161</v>
      </c>
      <c r="AC704" s="26">
        <f t="shared" si="480"/>
        <v>42.812278267077303</v>
      </c>
      <c r="AD704" s="26">
        <f t="shared" si="481"/>
        <v>89.58551147943183</v>
      </c>
      <c r="AE704" s="26">
        <f t="shared" si="482"/>
        <v>25.561843977590343</v>
      </c>
      <c r="AF704" s="26">
        <f t="shared" si="483"/>
        <v>-90.400745409626353</v>
      </c>
      <c r="AG704" s="26">
        <f t="shared" si="458"/>
        <v>63.934760580666506</v>
      </c>
      <c r="AH704" s="26">
        <f t="shared" si="484"/>
        <v>-189.98631868901504</v>
      </c>
      <c r="AI704" s="26">
        <f t="shared" si="485"/>
        <v>-89.999999981852923</v>
      </c>
      <c r="AJ704" s="26">
        <f t="shared" si="486"/>
        <v>121.98419728044689</v>
      </c>
      <c r="AK704" s="26">
        <f t="shared" si="487"/>
        <v>89.999954405467363</v>
      </c>
      <c r="AL704" s="27">
        <f t="shared" si="488"/>
        <v>-75.963597477172584</v>
      </c>
      <c r="AM704" s="26">
        <f t="shared" si="489"/>
        <v>-89.990881093549191</v>
      </c>
      <c r="AN704" s="26">
        <f t="shared" si="459"/>
        <v>-54.049778562357474</v>
      </c>
      <c r="AO704" s="26">
        <f t="shared" si="460"/>
        <v>-89.886333106966731</v>
      </c>
      <c r="AP704" s="26">
        <f t="shared" si="466"/>
        <v>-134.08073686743171</v>
      </c>
      <c r="AQ704" s="26">
        <f t="shared" si="467"/>
        <v>-179.8772597769015</v>
      </c>
      <c r="AR704" s="25">
        <f t="shared" si="461"/>
        <v>18.562359853877492</v>
      </c>
      <c r="AS704" s="25">
        <f t="shared" si="462"/>
        <v>-26.946600306339011</v>
      </c>
      <c r="AT704" s="56">
        <f t="shared" si="468"/>
        <v>-108.51889288984137</v>
      </c>
      <c r="AU704" s="57">
        <f t="shared" si="490"/>
        <v>-270.27800518652782</v>
      </c>
      <c r="AV704" s="26">
        <f t="shared" si="491"/>
        <v>3.0102999566409143</v>
      </c>
      <c r="AW704" s="26">
        <f t="shared" si="492"/>
        <v>45.000000000007276</v>
      </c>
      <c r="AX704" s="27">
        <f t="shared" si="493"/>
        <v>-3.0102999566409143</v>
      </c>
      <c r="AY704" s="26">
        <f t="shared" si="494"/>
        <v>-45.000000000007276</v>
      </c>
      <c r="AZ704" s="28">
        <f t="shared" si="495"/>
        <v>0</v>
      </c>
      <c r="BA704" s="29">
        <f t="shared" si="496"/>
        <v>0</v>
      </c>
      <c r="BB704" s="5">
        <f t="shared" si="469"/>
        <v>-244.66826563703779</v>
      </c>
      <c r="BC704" s="5">
        <f t="shared" si="470"/>
        <v>-532.68066661448256</v>
      </c>
      <c r="BD704" s="5">
        <f t="shared" si="497"/>
        <v>-352.68066661448256</v>
      </c>
      <c r="BE704" s="31"/>
      <c r="BF704" s="40">
        <f t="shared" si="498"/>
        <v>-245</v>
      </c>
      <c r="BG704" s="40">
        <f t="shared" si="499"/>
        <v>-533</v>
      </c>
      <c r="BH704" s="40">
        <f t="shared" si="500"/>
        <v>-353</v>
      </c>
      <c r="BL704" s="26">
        <f t="shared" si="463"/>
        <v>-48.004865948227888</v>
      </c>
      <c r="BM704" s="26">
        <f t="shared" si="464"/>
        <v>-89.772028539838175</v>
      </c>
      <c r="BO704" s="238" t="str">
        <f t="shared" si="471"/>
        <v>1000000000.00025i</v>
      </c>
      <c r="BP704" s="238" t="str">
        <f t="shared" si="472"/>
        <v>-0.00003883045127355-5.02208586617672E-06i</v>
      </c>
      <c r="BQ704" s="238">
        <f t="shared" si="473"/>
        <v>-88.144506798968536</v>
      </c>
      <c r="BR704" s="238">
        <f t="shared" si="474"/>
        <v>-172.63063288811662</v>
      </c>
    </row>
    <row r="705" spans="22:70" x14ac:dyDescent="0.3">
      <c r="V705" s="24">
        <v>8.0100000000001099</v>
      </c>
      <c r="W705" s="30">
        <f t="shared" si="475"/>
        <v>1023292992.2810138</v>
      </c>
      <c r="X705" s="25">
        <f t="shared" si="465"/>
        <v>31.048525809863797</v>
      </c>
      <c r="Y705" s="26">
        <f t="shared" si="476"/>
        <v>-120.9330569118702</v>
      </c>
      <c r="Z705" s="26">
        <f t="shared" si="477"/>
        <v>-89.999948539999423</v>
      </c>
      <c r="AA705" s="26">
        <f t="shared" si="478"/>
        <v>72.634096801359746</v>
      </c>
      <c r="AB705" s="26">
        <f t="shared" si="479"/>
        <v>-89.986621180445056</v>
      </c>
      <c r="AC705" s="26">
        <f t="shared" si="480"/>
        <v>43.012268037891758</v>
      </c>
      <c r="AD705" s="26">
        <f t="shared" si="481"/>
        <v>89.5949460720243</v>
      </c>
      <c r="AE705" s="26">
        <f t="shared" si="482"/>
        <v>25.761833737245098</v>
      </c>
      <c r="AF705" s="26">
        <f t="shared" si="483"/>
        <v>-90.391623648420193</v>
      </c>
      <c r="AG705" s="26">
        <f t="shared" si="458"/>
        <v>63.934760580666506</v>
      </c>
      <c r="AH705" s="26">
        <f t="shared" si="484"/>
        <v>-190.18631868901505</v>
      </c>
      <c r="AI705" s="26">
        <f t="shared" si="485"/>
        <v>-89.999999982266004</v>
      </c>
      <c r="AJ705" s="26">
        <f t="shared" si="486"/>
        <v>122.18419728044677</v>
      </c>
      <c r="AK705" s="26">
        <f t="shared" si="487"/>
        <v>89.999955443325632</v>
      </c>
      <c r="AL705" s="27">
        <f t="shared" si="488"/>
        <v>-76.163597472221397</v>
      </c>
      <c r="AM705" s="26">
        <f t="shared" si="489"/>
        <v>-89.991088665198475</v>
      </c>
      <c r="AN705" s="26">
        <f t="shared" si="459"/>
        <v>-54.249777793066649</v>
      </c>
      <c r="AO705" s="26">
        <f t="shared" si="460"/>
        <v>-89.888920474778772</v>
      </c>
      <c r="AP705" s="26">
        <f t="shared" si="466"/>
        <v>-134.48073609318982</v>
      </c>
      <c r="AQ705" s="26">
        <f t="shared" si="467"/>
        <v>-179.88005367891762</v>
      </c>
      <c r="AR705" s="25">
        <f t="shared" si="461"/>
        <v>18.562359853877492</v>
      </c>
      <c r="AS705" s="25">
        <f t="shared" si="462"/>
        <v>-26.946600306339011</v>
      </c>
      <c r="AT705" s="56">
        <f t="shared" si="468"/>
        <v>-108.71890235594472</v>
      </c>
      <c r="AU705" s="57">
        <f t="shared" si="490"/>
        <v>-270.27167732733778</v>
      </c>
      <c r="AV705" s="26">
        <f t="shared" si="491"/>
        <v>3.1114511474678879</v>
      </c>
      <c r="AW705" s="26">
        <f t="shared" si="492"/>
        <v>45.659583757475659</v>
      </c>
      <c r="AX705" s="27">
        <f t="shared" si="493"/>
        <v>-3.1114511474678879</v>
      </c>
      <c r="AY705" s="26">
        <f t="shared" si="494"/>
        <v>-45.659583757475659</v>
      </c>
      <c r="AZ705" s="28">
        <f t="shared" si="495"/>
        <v>0</v>
      </c>
      <c r="BA705" s="29">
        <f t="shared" si="496"/>
        <v>0</v>
      </c>
      <c r="BB705" s="5">
        <f t="shared" si="469"/>
        <v>-245.46507022140622</v>
      </c>
      <c r="BC705" s="5">
        <f t="shared" si="470"/>
        <v>-532.8455056746227</v>
      </c>
      <c r="BD705" s="5">
        <f t="shared" si="497"/>
        <v>-352.8455056746227</v>
      </c>
      <c r="BE705" s="41"/>
      <c r="BF705" s="40">
        <f t="shared" si="498"/>
        <v>-245</v>
      </c>
      <c r="BG705" s="40">
        <f t="shared" si="499"/>
        <v>-533</v>
      </c>
      <c r="BH705" s="40">
        <f t="shared" si="500"/>
        <v>-353</v>
      </c>
      <c r="BL705" s="26">
        <f t="shared" si="463"/>
        <v>-48.204862853788846</v>
      </c>
      <c r="BM705" s="26">
        <f t="shared" si="464"/>
        <v>-89.777217750901769</v>
      </c>
      <c r="BO705" s="238" t="str">
        <f t="shared" si="471"/>
        <v>1023292992.28101i</v>
      </c>
      <c r="BP705" s="238" t="str">
        <f t="shared" si="472"/>
        <v>-0.0000371102079716744-4.69033985963355E-06i</v>
      </c>
      <c r="BQ705" s="238">
        <f t="shared" si="473"/>
        <v>-88.541305011672648</v>
      </c>
      <c r="BR705" s="238">
        <f t="shared" si="474"/>
        <v>-172.79661059638318</v>
      </c>
    </row>
    <row r="706" spans="22:70" x14ac:dyDescent="0.3">
      <c r="V706" s="24">
        <v>8.0200000000001097</v>
      </c>
      <c r="W706" s="32">
        <f t="shared" si="475"/>
        <v>1047128548.0511653</v>
      </c>
      <c r="X706" s="25">
        <f t="shared" si="465"/>
        <v>31.048525809863797</v>
      </c>
      <c r="Y706" s="26">
        <f t="shared" si="476"/>
        <v>-121.13305691187006</v>
      </c>
      <c r="Z706" s="26">
        <f t="shared" si="477"/>
        <v>-89.999949711372039</v>
      </c>
      <c r="AA706" s="26">
        <f t="shared" si="478"/>
        <v>72.834096790702162</v>
      </c>
      <c r="AB706" s="26">
        <f t="shared" si="479"/>
        <v>-89.986925719547756</v>
      </c>
      <c r="AC706" s="26">
        <f t="shared" si="480"/>
        <v>43.212258269072912</v>
      </c>
      <c r="AD706" s="26">
        <f t="shared" si="481"/>
        <v>89.6041659282957</v>
      </c>
      <c r="AE706" s="26">
        <f t="shared" si="482"/>
        <v>25.961823957768821</v>
      </c>
      <c r="AF706" s="26">
        <f t="shared" si="483"/>
        <v>-90.382709502624081</v>
      </c>
      <c r="AG706" s="26">
        <f t="shared" si="458"/>
        <v>63.934760580666506</v>
      </c>
      <c r="AH706" s="26">
        <f t="shared" si="484"/>
        <v>-190.38631868901504</v>
      </c>
      <c r="AI706" s="26">
        <f t="shared" si="485"/>
        <v>-89.999999982669678</v>
      </c>
      <c r="AJ706" s="26">
        <f t="shared" si="486"/>
        <v>122.38419728044663</v>
      </c>
      <c r="AK706" s="26">
        <f t="shared" si="487"/>
        <v>89.999956457559378</v>
      </c>
      <c r="AL706" s="27">
        <f t="shared" si="488"/>
        <v>-76.363597467493065</v>
      </c>
      <c r="AM706" s="26">
        <f t="shared" si="489"/>
        <v>-89.991291511940375</v>
      </c>
      <c r="AN706" s="26">
        <f t="shared" si="459"/>
        <v>-54.449777058399491</v>
      </c>
      <c r="AO706" s="26">
        <f t="shared" si="460"/>
        <v>-89.89144894734676</v>
      </c>
      <c r="AP706" s="26">
        <f t="shared" si="466"/>
        <v>-134.88073535379448</v>
      </c>
      <c r="AQ706" s="26">
        <f t="shared" si="467"/>
        <v>-179.88278398439743</v>
      </c>
      <c r="AR706" s="25">
        <f t="shared" si="461"/>
        <v>18.562359853877492</v>
      </c>
      <c r="AS706" s="25">
        <f t="shared" si="462"/>
        <v>-26.946600306339011</v>
      </c>
      <c r="AT706" s="56">
        <f t="shared" si="468"/>
        <v>-108.91891139602566</v>
      </c>
      <c r="AU706" s="57">
        <f t="shared" si="490"/>
        <v>-270.2654934870215</v>
      </c>
      <c r="AV706" s="26">
        <f t="shared" si="491"/>
        <v>3.2149035000040338</v>
      </c>
      <c r="AW706" s="26">
        <f t="shared" si="492"/>
        <v>46.318818011088943</v>
      </c>
      <c r="AX706" s="27">
        <f t="shared" si="493"/>
        <v>-3.2149035000040338</v>
      </c>
      <c r="AY706" s="26">
        <f t="shared" si="494"/>
        <v>-46.318818011088943</v>
      </c>
      <c r="AZ706" s="28">
        <f t="shared" si="495"/>
        <v>0</v>
      </c>
      <c r="BA706" s="29">
        <f t="shared" si="496"/>
        <v>0</v>
      </c>
      <c r="BB706" s="5">
        <f t="shared" si="469"/>
        <v>-246.26201641812384</v>
      </c>
      <c r="BC706" s="5">
        <f t="shared" si="470"/>
        <v>-533.00670920284142</v>
      </c>
      <c r="BD706" s="5">
        <f t="shared" si="497"/>
        <v>-353.00670920284142</v>
      </c>
      <c r="BE706" s="31"/>
      <c r="BF706" s="40">
        <f t="shared" si="498"/>
        <v>-246</v>
      </c>
      <c r="BG706" s="40">
        <f t="shared" si="499"/>
        <v>-533</v>
      </c>
      <c r="BH706" s="40">
        <f t="shared" si="500"/>
        <v>-353</v>
      </c>
      <c r="BL706" s="26">
        <f t="shared" si="463"/>
        <v>-48.404859898620451</v>
      </c>
      <c r="BM706" s="26">
        <f t="shared" si="464"/>
        <v>-89.782288844632163</v>
      </c>
      <c r="BO706" s="238" t="str">
        <f t="shared" si="471"/>
        <v>1047128548.05117i</v>
      </c>
      <c r="BP706" s="238" t="str">
        <f t="shared" si="472"/>
        <v>-0.0000354650122335156-4.38036501238895E-06i</v>
      </c>
      <c r="BQ706" s="238">
        <f t="shared" si="473"/>
        <v>-88.938245123477714</v>
      </c>
      <c r="BR706" s="238">
        <f t="shared" si="474"/>
        <v>-172.95892687118777</v>
      </c>
    </row>
    <row r="707" spans="22:70" x14ac:dyDescent="0.3">
      <c r="V707" s="24">
        <v>8.0300000000001095</v>
      </c>
      <c r="W707" s="32">
        <f t="shared" si="475"/>
        <v>1071519305.2378783</v>
      </c>
      <c r="X707" s="25">
        <f t="shared" si="465"/>
        <v>31.048525809863797</v>
      </c>
      <c r="Y707" s="26">
        <f t="shared" si="476"/>
        <v>-121.33305691186989</v>
      </c>
      <c r="Z707" s="26">
        <f t="shared" si="477"/>
        <v>-89.999950856080972</v>
      </c>
      <c r="AA707" s="26">
        <f t="shared" si="478"/>
        <v>73.034096780524251</v>
      </c>
      <c r="AB707" s="26">
        <f t="shared" si="479"/>
        <v>-89.987223326494885</v>
      </c>
      <c r="AC707" s="26">
        <f t="shared" si="480"/>
        <v>43.412248939902824</v>
      </c>
      <c r="AD707" s="26">
        <f t="shared" si="481"/>
        <v>89.613175934824838</v>
      </c>
      <c r="AE707" s="26">
        <f t="shared" si="482"/>
        <v>26.161814618420976</v>
      </c>
      <c r="AF707" s="26">
        <f t="shared" si="483"/>
        <v>-90.373998247751032</v>
      </c>
      <c r="AG707" s="26">
        <f t="shared" si="458"/>
        <v>63.934760580666506</v>
      </c>
      <c r="AH707" s="26">
        <f t="shared" si="484"/>
        <v>-190.58631868901503</v>
      </c>
      <c r="AI707" s="26">
        <f t="shared" si="485"/>
        <v>-89.999999983064171</v>
      </c>
      <c r="AJ707" s="26">
        <f t="shared" si="486"/>
        <v>122.58419728044652</v>
      </c>
      <c r="AK707" s="26">
        <f t="shared" si="487"/>
        <v>89.999957448706326</v>
      </c>
      <c r="AL707" s="27">
        <f t="shared" si="488"/>
        <v>-76.56359746297754</v>
      </c>
      <c r="AM707" s="26">
        <f t="shared" si="489"/>
        <v>-89.991489741326944</v>
      </c>
      <c r="AN707" s="26">
        <f t="shared" si="459"/>
        <v>-54.649776356797673</v>
      </c>
      <c r="AO707" s="26">
        <f t="shared" si="460"/>
        <v>-89.893919865260898</v>
      </c>
      <c r="AP707" s="26">
        <f t="shared" si="466"/>
        <v>-135.28073464767721</v>
      </c>
      <c r="AQ707" s="26">
        <f t="shared" si="467"/>
        <v>-179.88545214094569</v>
      </c>
      <c r="AR707" s="25">
        <f t="shared" si="461"/>
        <v>18.562359853877492</v>
      </c>
      <c r="AS707" s="25">
        <f t="shared" si="462"/>
        <v>-26.946600306339011</v>
      </c>
      <c r="AT707" s="56">
        <f t="shared" si="468"/>
        <v>-109.11892002925623</v>
      </c>
      <c r="AU707" s="57">
        <f t="shared" si="490"/>
        <v>-270.25945038869673</v>
      </c>
      <c r="AV707" s="26">
        <f t="shared" si="491"/>
        <v>3.3206533595816041</v>
      </c>
      <c r="AW707" s="26">
        <f t="shared" si="492"/>
        <v>46.977354182127506</v>
      </c>
      <c r="AX707" s="27">
        <f t="shared" si="493"/>
        <v>-3.3206533595816037</v>
      </c>
      <c r="AY707" s="26">
        <f t="shared" si="494"/>
        <v>-46.977354182127506</v>
      </c>
      <c r="AZ707" s="28">
        <f t="shared" si="495"/>
        <v>0</v>
      </c>
      <c r="BA707" s="29">
        <f t="shared" si="496"/>
        <v>0</v>
      </c>
      <c r="BB707" s="5">
        <f t="shared" si="469"/>
        <v>-247.05909804476687</v>
      </c>
      <c r="BC707" s="5">
        <f t="shared" si="470"/>
        <v>-533.16435232082517</v>
      </c>
      <c r="BD707" s="5">
        <f t="shared" si="497"/>
        <v>-353.16435232082517</v>
      </c>
      <c r="BE707" s="31"/>
      <c r="BF707" s="40">
        <f t="shared" si="498"/>
        <v>-247</v>
      </c>
      <c r="BG707" s="40">
        <f t="shared" si="499"/>
        <v>-533</v>
      </c>
      <c r="BH707" s="40">
        <f t="shared" si="500"/>
        <v>-353</v>
      </c>
      <c r="BL707" s="26">
        <f t="shared" si="463"/>
        <v>-48.604857076454657</v>
      </c>
      <c r="BM707" s="26">
        <f t="shared" si="464"/>
        <v>-89.787244509472373</v>
      </c>
      <c r="BO707" s="238" t="str">
        <f t="shared" si="471"/>
        <v>1071519305.23788i</v>
      </c>
      <c r="BP707" s="238" t="str">
        <f t="shared" si="472"/>
        <v>-0.0000338916908483268-4.09074793542814E-06i</v>
      </c>
      <c r="BQ707" s="238">
        <f t="shared" si="473"/>
        <v>-89.335320939055975</v>
      </c>
      <c r="BR707" s="238">
        <f t="shared" si="474"/>
        <v>-173.11765742265612</v>
      </c>
    </row>
    <row r="708" spans="22:70" x14ac:dyDescent="0.3">
      <c r="V708" s="24">
        <v>8.0400000000001093</v>
      </c>
      <c r="W708" s="30">
        <f t="shared" si="475"/>
        <v>1096478196.1434631</v>
      </c>
      <c r="X708" s="25">
        <f t="shared" si="465"/>
        <v>31.048525809863797</v>
      </c>
      <c r="Y708" s="26">
        <f t="shared" si="476"/>
        <v>-121.53305691186975</v>
      </c>
      <c r="Z708" s="26">
        <f t="shared" si="477"/>
        <v>-89.999951974733136</v>
      </c>
      <c r="AA708" s="26">
        <f t="shared" si="478"/>
        <v>73.234096770804413</v>
      </c>
      <c r="AB708" s="26">
        <f t="shared" si="479"/>
        <v>-89.987514159081471</v>
      </c>
      <c r="AC708" s="26">
        <f t="shared" si="480"/>
        <v>43.612240030595856</v>
      </c>
      <c r="AD708" s="26">
        <f t="shared" si="481"/>
        <v>89.621980867052955</v>
      </c>
      <c r="AE708" s="26">
        <f t="shared" si="482"/>
        <v>26.361805699394324</v>
      </c>
      <c r="AF708" s="26">
        <f t="shared" si="483"/>
        <v>-90.365485266761667</v>
      </c>
      <c r="AG708" s="26">
        <f t="shared" ref="AG708:AG771" si="501">DC_gain_comp</f>
        <v>63.934760580666506</v>
      </c>
      <c r="AH708" s="26">
        <f t="shared" si="484"/>
        <v>-190.78631868901505</v>
      </c>
      <c r="AI708" s="26">
        <f t="shared" si="485"/>
        <v>-89.999999983449669</v>
      </c>
      <c r="AJ708" s="26">
        <f t="shared" si="486"/>
        <v>122.78419728044641</v>
      </c>
      <c r="AK708" s="26">
        <f t="shared" si="487"/>
        <v>89.999958417292021</v>
      </c>
      <c r="AL708" s="27">
        <f t="shared" si="488"/>
        <v>-76.763597458665231</v>
      </c>
      <c r="AM708" s="26">
        <f t="shared" si="489"/>
        <v>-89.991683458461978</v>
      </c>
      <c r="AN708" s="26">
        <f t="shared" ref="AN708:AN771" si="502">20*LOG(1/SQRT((W708/fp3p)^2+1))</f>
        <v>-54.849775686773043</v>
      </c>
      <c r="AO708" s="26">
        <f t="shared" ref="AO708:AO771" si="503">-180/PI()*ATAN(W708/fp3p)</f>
        <v>-89.896334538597813</v>
      </c>
      <c r="AP708" s="26">
        <f t="shared" si="466"/>
        <v>-135.68073397334041</v>
      </c>
      <c r="AQ708" s="26">
        <f t="shared" si="467"/>
        <v>-179.88805956321744</v>
      </c>
      <c r="AR708" s="25">
        <f t="shared" ref="AR708:AR771" si="504">-20*LOG(GmPS*Rsns)</f>
        <v>18.562359853877492</v>
      </c>
      <c r="AS708" s="25">
        <f t="shared" ref="AS708:AS771" si="505">20*LOG(Vref/Vout)</f>
        <v>-26.946600306339011</v>
      </c>
      <c r="AT708" s="56">
        <f t="shared" si="468"/>
        <v>-109.31892827394609</v>
      </c>
      <c r="AU708" s="57">
        <f t="shared" si="490"/>
        <v>-270.25354482997909</v>
      </c>
      <c r="AV708" s="26">
        <f t="shared" si="491"/>
        <v>3.4286946522626827</v>
      </c>
      <c r="AW708" s="26">
        <f t="shared" si="492"/>
        <v>47.634845536175661</v>
      </c>
      <c r="AX708" s="27">
        <f t="shared" si="493"/>
        <v>-3.4286946522626827</v>
      </c>
      <c r="AY708" s="26">
        <f t="shared" si="494"/>
        <v>-47.634845536175661</v>
      </c>
      <c r="AZ708" s="28">
        <f t="shared" si="495"/>
        <v>0</v>
      </c>
      <c r="BA708" s="29">
        <f t="shared" si="496"/>
        <v>0</v>
      </c>
      <c r="BB708" s="5">
        <f t="shared" si="469"/>
        <v>-247.85630918070632</v>
      </c>
      <c r="BC708" s="5">
        <f t="shared" si="470"/>
        <v>-533.3185089333349</v>
      </c>
      <c r="BD708" s="5">
        <f t="shared" si="497"/>
        <v>-353.3185089333349</v>
      </c>
      <c r="BE708" s="41"/>
      <c r="BF708" s="40">
        <f t="shared" si="498"/>
        <v>-248</v>
      </c>
      <c r="BG708" s="40">
        <f t="shared" si="499"/>
        <v>-533</v>
      </c>
      <c r="BH708" s="40">
        <f t="shared" si="500"/>
        <v>-353</v>
      </c>
      <c r="BL708" s="26">
        <f t="shared" ref="BL708:BL771" si="506">20*LOG(1/SQRT((W708/fp_comp2p)^2+1))</f>
        <v>-48.804854381305546</v>
      </c>
      <c r="BM708" s="26">
        <f t="shared" ref="BM708:BM771" si="507">-180/PI()*ATAN(W708/fp_comp2p)</f>
        <v>-89.792087372684733</v>
      </c>
      <c r="BO708" s="238" t="str">
        <f t="shared" si="471"/>
        <v>1096478196.14346i</v>
      </c>
      <c r="BP708" s="238" t="str">
        <f t="shared" si="472"/>
        <v>-0.000032387196011851-3.82016535126965E-06i</v>
      </c>
      <c r="BQ708" s="238">
        <f t="shared" si="473"/>
        <v>-89.732526525454688</v>
      </c>
      <c r="BR708" s="238">
        <f t="shared" si="474"/>
        <v>-173.2728767306711</v>
      </c>
    </row>
    <row r="709" spans="22:70" x14ac:dyDescent="0.3">
      <c r="V709" s="24">
        <v>8.0500000000001108</v>
      </c>
      <c r="W709" s="32">
        <f t="shared" si="475"/>
        <v>1122018454.3022518</v>
      </c>
      <c r="X709" s="25">
        <f t="shared" ref="X709:X772" si="508">DC_gain_power</f>
        <v>31.048525809863797</v>
      </c>
      <c r="Y709" s="26">
        <f t="shared" si="476"/>
        <v>-121.73305691186965</v>
      </c>
      <c r="Z709" s="26">
        <f t="shared" si="477"/>
        <v>-89.99995306792168</v>
      </c>
      <c r="AA709" s="26">
        <f t="shared" si="478"/>
        <v>73.434096761522085</v>
      </c>
      <c r="AB709" s="26">
        <f t="shared" si="479"/>
        <v>-89.987798371510792</v>
      </c>
      <c r="AC709" s="26">
        <f t="shared" si="480"/>
        <v>43.812231522256717</v>
      </c>
      <c r="AD709" s="26">
        <f t="shared" si="481"/>
        <v>89.630585391807202</v>
      </c>
      <c r="AE709" s="26">
        <f t="shared" si="482"/>
        <v>26.561797181772953</v>
      </c>
      <c r="AF709" s="26">
        <f t="shared" si="483"/>
        <v>-90.357166047625284</v>
      </c>
      <c r="AG709" s="26">
        <f t="shared" si="501"/>
        <v>63.934760580666506</v>
      </c>
      <c r="AH709" s="26">
        <f t="shared" si="484"/>
        <v>-190.98631868901506</v>
      </c>
      <c r="AI709" s="26">
        <f t="shared" si="485"/>
        <v>-89.999999983826413</v>
      </c>
      <c r="AJ709" s="26">
        <f t="shared" si="486"/>
        <v>122.98419728044634</v>
      </c>
      <c r="AK709" s="26">
        <f t="shared" si="487"/>
        <v>89.999959363830015</v>
      </c>
      <c r="AL709" s="27">
        <f t="shared" si="488"/>
        <v>-76.963597454547056</v>
      </c>
      <c r="AM709" s="26">
        <f t="shared" si="489"/>
        <v>-89.991872766056844</v>
      </c>
      <c r="AN709" s="26">
        <f t="shared" si="502"/>
        <v>-55.049775046904415</v>
      </c>
      <c r="AO709" s="26">
        <f t="shared" si="503"/>
        <v>-89.898694247614927</v>
      </c>
      <c r="AP709" s="26">
        <f t="shared" ref="AP709:AP772" si="509">AG709+AH709+AJ709+AL709+AN709</f>
        <v>-136.08073332935368</v>
      </c>
      <c r="AQ709" s="26">
        <f t="shared" ref="AQ709:AQ772" si="510">AI709+AK709+AM709+AO709</f>
        <v>-179.89060763366817</v>
      </c>
      <c r="AR709" s="25">
        <f t="shared" si="504"/>
        <v>18.562359853877492</v>
      </c>
      <c r="AS709" s="25">
        <f t="shared" si="505"/>
        <v>-26.946600306339011</v>
      </c>
      <c r="AT709" s="56">
        <f t="shared" ref="AT709:AT772" si="511">AE709+AP709</f>
        <v>-109.51893614758072</v>
      </c>
      <c r="AU709" s="57">
        <f t="shared" si="490"/>
        <v>-270.24777368129344</v>
      </c>
      <c r="AV709" s="26">
        <f t="shared" si="491"/>
        <v>3.5390189104399159</v>
      </c>
      <c r="AW709" s="26">
        <f t="shared" si="492"/>
        <v>48.290948090427726</v>
      </c>
      <c r="AX709" s="27">
        <f t="shared" si="493"/>
        <v>-3.5390189104399159</v>
      </c>
      <c r="AY709" s="26">
        <f t="shared" si="494"/>
        <v>-48.290948090427726</v>
      </c>
      <c r="AZ709" s="28">
        <f t="shared" si="495"/>
        <v>0</v>
      </c>
      <c r="BA709" s="29">
        <f t="shared" si="496"/>
        <v>0</v>
      </c>
      <c r="BB709" s="5">
        <f t="shared" ref="BB709:BB772" si="512">AT709+AZ709+BL709+BQ709</f>
        <v>-248.65364415672684</v>
      </c>
      <c r="BC709" s="5">
        <f t="shared" ref="BC709:BC772" si="513">AU709+BA709+BM709+BR709</f>
        <v>-533.46925172474323</v>
      </c>
      <c r="BD709" s="5">
        <f t="shared" si="497"/>
        <v>-353.46925172474323</v>
      </c>
      <c r="BE709" s="31"/>
      <c r="BF709" s="40">
        <f t="shared" si="498"/>
        <v>-249</v>
      </c>
      <c r="BG709" s="40">
        <f t="shared" si="499"/>
        <v>-533</v>
      </c>
      <c r="BH709" s="40">
        <f t="shared" si="500"/>
        <v>-353</v>
      </c>
      <c r="BL709" s="26">
        <f t="shared" si="506"/>
        <v>-49.004851807456589</v>
      </c>
      <c r="BM709" s="26">
        <f t="shared" si="507"/>
        <v>-89.796820001742489</v>
      </c>
      <c r="BO709" s="238" t="str">
        <f t="shared" ref="BO709:BO772" si="514">COMPLEX(0,W709)</f>
        <v>1122018454.30225i</v>
      </c>
      <c r="BP709" s="238" t="str">
        <f t="shared" ref="BP709:BP772" si="515">IMDIV(1,IMSUM(1,IMPRODUCT($BO$1,BO709),IMPRODUCT(IMPOWER(BO709,2),$BN$1)))</f>
        <v>-0.0000309486011409778-3.56737852500155E-06i</v>
      </c>
      <c r="BQ709" s="238">
        <f t="shared" ref="BQ709:BQ772" si="516">20*LOG(IMABS(BP709))</f>
        <v>-90.129856201689549</v>
      </c>
      <c r="BR709" s="238">
        <f t="shared" ref="BR709:BR772" si="517">IMARGUMENT(BP709)*180/PI()</f>
        <v>-173.42465804170726</v>
      </c>
    </row>
    <row r="710" spans="22:70" x14ac:dyDescent="0.3">
      <c r="V710" s="24">
        <v>8.0600000000001106</v>
      </c>
      <c r="W710" s="32">
        <f t="shared" si="475"/>
        <v>1148153621.4971778</v>
      </c>
      <c r="X710" s="25">
        <f t="shared" si="508"/>
        <v>31.048525809863797</v>
      </c>
      <c r="Y710" s="26">
        <f t="shared" si="476"/>
        <v>-121.93305691186951</v>
      </c>
      <c r="Z710" s="26">
        <f t="shared" si="477"/>
        <v>-89.999954136226208</v>
      </c>
      <c r="AA710" s="26">
        <f t="shared" si="478"/>
        <v>73.634096752657484</v>
      </c>
      <c r="AB710" s="26">
        <f t="shared" si="479"/>
        <v>-89.988076114475959</v>
      </c>
      <c r="AC710" s="26">
        <f t="shared" si="480"/>
        <v>44.012223396840334</v>
      </c>
      <c r="AD710" s="26">
        <f t="shared" si="481"/>
        <v>89.638994069767151</v>
      </c>
      <c r="AE710" s="26">
        <f t="shared" si="482"/>
        <v>26.761789047492094</v>
      </c>
      <c r="AF710" s="26">
        <f t="shared" si="483"/>
        <v>-90.349036180935016</v>
      </c>
      <c r="AG710" s="26">
        <f t="shared" si="501"/>
        <v>63.934760580666506</v>
      </c>
      <c r="AH710" s="26">
        <f t="shared" si="484"/>
        <v>-191.18631868901505</v>
      </c>
      <c r="AI710" s="26">
        <f t="shared" si="485"/>
        <v>-89.999999984194559</v>
      </c>
      <c r="AJ710" s="26">
        <f t="shared" si="486"/>
        <v>123.18419728044624</v>
      </c>
      <c r="AK710" s="26">
        <f t="shared" si="487"/>
        <v>89.999960288822166</v>
      </c>
      <c r="AL710" s="27">
        <f t="shared" si="488"/>
        <v>-77.163597450614191</v>
      </c>
      <c r="AM710" s="26">
        <f t="shared" si="489"/>
        <v>-89.99205776448494</v>
      </c>
      <c r="AN710" s="26">
        <f t="shared" si="502"/>
        <v>-55.24977443583451</v>
      </c>
      <c r="AO710" s="26">
        <f t="shared" si="503"/>
        <v>-89.901000243429152</v>
      </c>
      <c r="AP710" s="26">
        <f t="shared" si="509"/>
        <v>-136.48073271435101</v>
      </c>
      <c r="AQ710" s="26">
        <f t="shared" si="510"/>
        <v>-179.89309770328649</v>
      </c>
      <c r="AR710" s="25">
        <f t="shared" si="504"/>
        <v>18.562359853877492</v>
      </c>
      <c r="AS710" s="25">
        <f t="shared" si="505"/>
        <v>-26.946600306339011</v>
      </c>
      <c r="AT710" s="56">
        <f t="shared" si="511"/>
        <v>-109.71894366685891</v>
      </c>
      <c r="AU710" s="57">
        <f t="shared" si="490"/>
        <v>-270.24213388422152</v>
      </c>
      <c r="AV710" s="26">
        <f t="shared" si="491"/>
        <v>3.6516153083563885</v>
      </c>
      <c r="AW710" s="26">
        <f t="shared" si="492"/>
        <v>48.945321503377151</v>
      </c>
      <c r="AX710" s="27">
        <f t="shared" si="493"/>
        <v>-3.6516153083563885</v>
      </c>
      <c r="AY710" s="26">
        <f t="shared" si="494"/>
        <v>-48.945321503377151</v>
      </c>
      <c r="AZ710" s="28">
        <f t="shared" si="495"/>
        <v>0</v>
      </c>
      <c r="BA710" s="29">
        <f t="shared" si="496"/>
        <v>0</v>
      </c>
      <c r="BB710" s="5">
        <f t="shared" si="512"/>
        <v>-249.45109754499649</v>
      </c>
      <c r="BC710" s="5">
        <f t="shared" si="513"/>
        <v>-533.61665215754442</v>
      </c>
      <c r="BD710" s="5">
        <f t="shared" si="497"/>
        <v>-353.61665215754442</v>
      </c>
      <c r="BE710" s="31"/>
      <c r="BF710" s="40">
        <f t="shared" si="498"/>
        <v>-249</v>
      </c>
      <c r="BG710" s="40">
        <f t="shared" si="499"/>
        <v>-534</v>
      </c>
      <c r="BH710" s="40">
        <f t="shared" si="500"/>
        <v>-354</v>
      </c>
      <c r="BL710" s="26">
        <f t="shared" si="506"/>
        <v>-49.204849349448459</v>
      </c>
      <c r="BM710" s="26">
        <f t="shared" si="507"/>
        <v>-89.801444905689749</v>
      </c>
      <c r="BO710" s="238" t="str">
        <f t="shared" si="514"/>
        <v>1148153621.49718i</v>
      </c>
      <c r="BP710" s="238" t="str">
        <f t="shared" si="515"/>
        <v>-0.000029573096757542-3.33122802059668E-06i</v>
      </c>
      <c r="BQ710" s="238">
        <f t="shared" si="516"/>
        <v>-90.527304528689115</v>
      </c>
      <c r="BR710" s="238">
        <f t="shared" si="517"/>
        <v>-173.57307336763316</v>
      </c>
    </row>
    <row r="711" spans="22:70" x14ac:dyDescent="0.3">
      <c r="V711" s="24">
        <v>8.0700000000001104</v>
      </c>
      <c r="W711" s="30">
        <f t="shared" si="475"/>
        <v>1174897554.9398313</v>
      </c>
      <c r="X711" s="25">
        <f t="shared" si="508"/>
        <v>31.048525809863797</v>
      </c>
      <c r="Y711" s="26">
        <f t="shared" si="476"/>
        <v>-122.13305691186939</v>
      </c>
      <c r="Z711" s="26">
        <f t="shared" si="477"/>
        <v>-89.999955180213149</v>
      </c>
      <c r="AA711" s="26">
        <f t="shared" si="478"/>
        <v>73.834096744191868</v>
      </c>
      <c r="AB711" s="26">
        <f t="shared" si="479"/>
        <v>-89.98834753523991</v>
      </c>
      <c r="AC711" s="26">
        <f t="shared" si="480"/>
        <v>44.212215637113736</v>
      </c>
      <c r="AD711" s="26">
        <f t="shared" si="481"/>
        <v>89.64721135787542</v>
      </c>
      <c r="AE711" s="26">
        <f t="shared" si="482"/>
        <v>26.961781279300006</v>
      </c>
      <c r="AF711" s="26">
        <f t="shared" si="483"/>
        <v>-90.341091357577653</v>
      </c>
      <c r="AG711" s="26">
        <f t="shared" si="501"/>
        <v>63.934760580666506</v>
      </c>
      <c r="AH711" s="26">
        <f t="shared" si="484"/>
        <v>-191.38631868901507</v>
      </c>
      <c r="AI711" s="26">
        <f t="shared" si="485"/>
        <v>-89.999999984554336</v>
      </c>
      <c r="AJ711" s="26">
        <f t="shared" si="486"/>
        <v>123.38419728044614</v>
      </c>
      <c r="AK711" s="26">
        <f t="shared" si="487"/>
        <v>89.999961192758946</v>
      </c>
      <c r="AL711" s="27">
        <f t="shared" si="488"/>
        <v>-77.363597446858336</v>
      </c>
      <c r="AM711" s="26">
        <f t="shared" si="489"/>
        <v>-89.992238551834845</v>
      </c>
      <c r="AN711" s="26">
        <f t="shared" si="502"/>
        <v>-55.449773852267199</v>
      </c>
      <c r="AO711" s="26">
        <f t="shared" si="503"/>
        <v>-89.903253748680086</v>
      </c>
      <c r="AP711" s="26">
        <f t="shared" si="509"/>
        <v>-136.88073212702795</v>
      </c>
      <c r="AQ711" s="26">
        <f t="shared" si="510"/>
        <v>-179.89553109231031</v>
      </c>
      <c r="AR711" s="25">
        <f t="shared" si="504"/>
        <v>18.562359853877492</v>
      </c>
      <c r="AS711" s="25">
        <f t="shared" si="505"/>
        <v>-26.946600306339011</v>
      </c>
      <c r="AT711" s="56">
        <f t="shared" si="511"/>
        <v>-109.91895084772796</v>
      </c>
      <c r="AU711" s="57">
        <f t="shared" si="490"/>
        <v>-270.23662244988793</v>
      </c>
      <c r="AV711" s="26">
        <f t="shared" si="491"/>
        <v>3.7664707072297992</v>
      </c>
      <c r="AW711" s="26">
        <f t="shared" si="492"/>
        <v>49.597629941345424</v>
      </c>
      <c r="AX711" s="27">
        <f t="shared" si="493"/>
        <v>-3.7664707072298</v>
      </c>
      <c r="AY711" s="26">
        <f t="shared" si="494"/>
        <v>-49.597629941345424</v>
      </c>
      <c r="AZ711" s="28">
        <f t="shared" si="495"/>
        <v>0</v>
      </c>
      <c r="BA711" s="29">
        <f t="shared" si="496"/>
        <v>0</v>
      </c>
      <c r="BB711" s="5">
        <f t="shared" si="512"/>
        <v>-250.24866414937947</v>
      </c>
      <c r="BC711" s="5">
        <f t="shared" si="513"/>
        <v>-533.76078047268948</v>
      </c>
      <c r="BD711" s="5">
        <f t="shared" si="497"/>
        <v>-353.76078047268948</v>
      </c>
      <c r="BE711" s="41"/>
      <c r="BF711" s="40">
        <f t="shared" si="498"/>
        <v>-250</v>
      </c>
      <c r="BG711" s="40">
        <f t="shared" si="499"/>
        <v>-534</v>
      </c>
      <c r="BH711" s="40">
        <f t="shared" si="500"/>
        <v>-354</v>
      </c>
      <c r="BL711" s="26">
        <f t="shared" si="506"/>
        <v>-49.404847002067633</v>
      </c>
      <c r="BM711" s="26">
        <f t="shared" si="507"/>
        <v>-89.805964536470583</v>
      </c>
      <c r="BO711" s="238" t="str">
        <f t="shared" si="514"/>
        <v>1174897554.93983i</v>
      </c>
      <c r="BP711" s="238" t="str">
        <f t="shared" si="515"/>
        <v>-0.0000282579864475155-3.11062876555115E-06i</v>
      </c>
      <c r="BQ711" s="238">
        <f t="shared" si="516"/>
        <v>-90.924866299583854</v>
      </c>
      <c r="BR711" s="238">
        <f t="shared" si="517"/>
        <v>-173.71819348633093</v>
      </c>
    </row>
    <row r="712" spans="22:70" x14ac:dyDescent="0.3">
      <c r="V712" s="24">
        <v>8.0800000000001102</v>
      </c>
      <c r="W712" s="32">
        <f t="shared" si="475"/>
        <v>1202264434.6177216</v>
      </c>
      <c r="X712" s="25">
        <f t="shared" si="508"/>
        <v>31.048525809863797</v>
      </c>
      <c r="Y712" s="26">
        <f t="shared" si="476"/>
        <v>-122.33305691186926</v>
      </c>
      <c r="Z712" s="26">
        <f t="shared" si="477"/>
        <v>-89.99995620043606</v>
      </c>
      <c r="AA712" s="26">
        <f t="shared" si="478"/>
        <v>74.034096736107259</v>
      </c>
      <c r="AB712" s="26">
        <f t="shared" si="479"/>
        <v>-89.988612777713513</v>
      </c>
      <c r="AC712" s="26">
        <f t="shared" si="480"/>
        <v>44.412208226619427</v>
      </c>
      <c r="AD712" s="26">
        <f t="shared" si="481"/>
        <v>89.655241611694038</v>
      </c>
      <c r="AE712" s="26">
        <f t="shared" si="482"/>
        <v>27.161773860721212</v>
      </c>
      <c r="AF712" s="26">
        <f t="shared" si="483"/>
        <v>-90.333327366455535</v>
      </c>
      <c r="AG712" s="26">
        <f t="shared" si="501"/>
        <v>63.934760580666506</v>
      </c>
      <c r="AH712" s="26">
        <f t="shared" si="484"/>
        <v>-191.58631868901506</v>
      </c>
      <c r="AI712" s="26">
        <f t="shared" si="485"/>
        <v>-89.999999984905926</v>
      </c>
      <c r="AJ712" s="26">
        <f t="shared" si="486"/>
        <v>123.58419728044606</v>
      </c>
      <c r="AK712" s="26">
        <f t="shared" si="487"/>
        <v>89.999962076119587</v>
      </c>
      <c r="AL712" s="27">
        <f t="shared" si="488"/>
        <v>-77.563597443271533</v>
      </c>
      <c r="AM712" s="26">
        <f t="shared" si="489"/>
        <v>-89.992415223962411</v>
      </c>
      <c r="AN712" s="26">
        <f t="shared" si="502"/>
        <v>-55.64977329496466</v>
      </c>
      <c r="AO712" s="26">
        <f t="shared" si="503"/>
        <v>-89.905455958178166</v>
      </c>
      <c r="AP712" s="26">
        <f t="shared" si="509"/>
        <v>-137.28073156613868</v>
      </c>
      <c r="AQ712" s="26">
        <f t="shared" si="510"/>
        <v>-179.89790909092693</v>
      </c>
      <c r="AR712" s="25">
        <f t="shared" si="504"/>
        <v>18.562359853877492</v>
      </c>
      <c r="AS712" s="25">
        <f t="shared" si="505"/>
        <v>-26.946600306339011</v>
      </c>
      <c r="AT712" s="56">
        <f t="shared" si="511"/>
        <v>-110.11895770541747</v>
      </c>
      <c r="AU712" s="57">
        <f t="shared" si="490"/>
        <v>-270.23123645738247</v>
      </c>
      <c r="AV712" s="26">
        <f t="shared" si="491"/>
        <v>3.8835697095837092</v>
      </c>
      <c r="AW712" s="26">
        <f t="shared" si="492"/>
        <v>50.247542916576371</v>
      </c>
      <c r="AX712" s="27">
        <f t="shared" si="493"/>
        <v>-3.8835697095837096</v>
      </c>
      <c r="AY712" s="26">
        <f t="shared" si="494"/>
        <v>-50.247542916576371</v>
      </c>
      <c r="AZ712" s="28">
        <f t="shared" si="495"/>
        <v>0</v>
      </c>
      <c r="BA712" s="29">
        <f t="shared" si="496"/>
        <v>0</v>
      </c>
      <c r="BB712" s="5">
        <f t="shared" si="512"/>
        <v>-251.04633899608643</v>
      </c>
      <c r="BC712" s="5">
        <f t="shared" si="513"/>
        <v>-533.90170569159943</v>
      </c>
      <c r="BD712" s="5">
        <f t="shared" si="497"/>
        <v>-353.90170569159943</v>
      </c>
      <c r="BE712" s="31"/>
      <c r="BF712" s="40">
        <f t="shared" si="498"/>
        <v>-251</v>
      </c>
      <c r="BG712" s="40">
        <f t="shared" si="499"/>
        <v>-534</v>
      </c>
      <c r="BH712" s="40">
        <f t="shared" si="500"/>
        <v>-354</v>
      </c>
      <c r="BL712" s="26">
        <f t="shared" si="506"/>
        <v>-49.604844760335155</v>
      </c>
      <c r="BM712" s="26">
        <f t="shared" si="507"/>
        <v>-89.810381290227923</v>
      </c>
      <c r="BO712" s="238" t="str">
        <f t="shared" si="514"/>
        <v>1202264434.61772i</v>
      </c>
      <c r="BP712" s="238" t="str">
        <f t="shared" si="515"/>
        <v>-0.0000270006829008719-2.90456540754685E-06i</v>
      </c>
      <c r="BQ712" s="238">
        <f t="shared" si="516"/>
        <v>-91.322536530333821</v>
      </c>
      <c r="BR712" s="238">
        <f t="shared" si="517"/>
        <v>-173.86008794398904</v>
      </c>
    </row>
    <row r="713" spans="22:70" x14ac:dyDescent="0.3">
      <c r="V713" s="24">
        <v>8.09000000000011</v>
      </c>
      <c r="W713" s="32">
        <f t="shared" si="475"/>
        <v>1230268770.8126972</v>
      </c>
      <c r="X713" s="25">
        <f t="shared" si="508"/>
        <v>31.048525809863797</v>
      </c>
      <c r="Y713" s="26">
        <f t="shared" si="476"/>
        <v>-122.53305691186915</v>
      </c>
      <c r="Z713" s="26">
        <f t="shared" si="477"/>
        <v>-89.999957197435847</v>
      </c>
      <c r="AA713" s="26">
        <f t="shared" si="478"/>
        <v>74.234096728386533</v>
      </c>
      <c r="AB713" s="26">
        <f t="shared" si="479"/>
        <v>-89.988871982531748</v>
      </c>
      <c r="AC713" s="26">
        <f t="shared" si="480"/>
        <v>44.612201149640491</v>
      </c>
      <c r="AD713" s="26">
        <f t="shared" si="481"/>
        <v>89.663089087707206</v>
      </c>
      <c r="AE713" s="26">
        <f t="shared" si="482"/>
        <v>27.361766776021675</v>
      </c>
      <c r="AF713" s="26">
        <f t="shared" si="483"/>
        <v>-90.325740092260375</v>
      </c>
      <c r="AG713" s="26">
        <f t="shared" si="501"/>
        <v>63.934760580666506</v>
      </c>
      <c r="AH713" s="26">
        <f t="shared" si="484"/>
        <v>-191.78631868901505</v>
      </c>
      <c r="AI713" s="26">
        <f t="shared" si="485"/>
        <v>-89.999999985249502</v>
      </c>
      <c r="AJ713" s="26">
        <f t="shared" si="486"/>
        <v>123.78419728044597</v>
      </c>
      <c r="AK713" s="26">
        <f t="shared" si="487"/>
        <v>89.999962939372509</v>
      </c>
      <c r="AL713" s="27">
        <f t="shared" si="488"/>
        <v>-77.763597439846151</v>
      </c>
      <c r="AM713" s="26">
        <f t="shared" si="489"/>
        <v>-89.992587874541499</v>
      </c>
      <c r="AN713" s="26">
        <f t="shared" si="502"/>
        <v>-55.84977276274482</v>
      </c>
      <c r="AO713" s="26">
        <f t="shared" si="503"/>
        <v>-89.907608039537934</v>
      </c>
      <c r="AP713" s="26">
        <f t="shared" si="509"/>
        <v>-137.68073103049355</v>
      </c>
      <c r="AQ713" s="26">
        <f t="shared" si="510"/>
        <v>-179.90023295995644</v>
      </c>
      <c r="AR713" s="25">
        <f t="shared" si="504"/>
        <v>18.562359853877492</v>
      </c>
      <c r="AS713" s="25">
        <f t="shared" si="505"/>
        <v>-26.946600306339011</v>
      </c>
      <c r="AT713" s="56">
        <f t="shared" si="511"/>
        <v>-110.31896425447187</v>
      </c>
      <c r="AU713" s="57">
        <f t="shared" si="490"/>
        <v>-270.22597305221683</v>
      </c>
      <c r="AV713" s="26">
        <f t="shared" si="491"/>
        <v>4.0028947223134024</v>
      </c>
      <c r="AW713" s="26">
        <f t="shared" si="492"/>
        <v>50.894736091955757</v>
      </c>
      <c r="AX713" s="27">
        <f t="shared" si="493"/>
        <v>-4.0028947223134015</v>
      </c>
      <c r="AY713" s="26">
        <f t="shared" si="494"/>
        <v>-50.894736091955757</v>
      </c>
      <c r="AZ713" s="28">
        <f t="shared" si="495"/>
        <v>0</v>
      </c>
      <c r="BA713" s="29">
        <f t="shared" si="496"/>
        <v>0</v>
      </c>
      <c r="BB713" s="5">
        <f t="shared" si="512"/>
        <v>-251.84411732465372</v>
      </c>
      <c r="BC713" s="5">
        <f t="shared" si="513"/>
        <v>-534.03949561972149</v>
      </c>
      <c r="BD713" s="5">
        <f t="shared" si="497"/>
        <v>-354.03949561972149</v>
      </c>
      <c r="BE713" s="31"/>
      <c r="BF713" s="40">
        <f t="shared" si="498"/>
        <v>-252</v>
      </c>
      <c r="BG713" s="40">
        <f t="shared" si="499"/>
        <v>-534</v>
      </c>
      <c r="BH713" s="40">
        <f t="shared" si="500"/>
        <v>-354</v>
      </c>
      <c r="BL713" s="26">
        <f t="shared" si="506"/>
        <v>-49.804842619496185</v>
      </c>
      <c r="BM713" s="26">
        <f t="shared" si="507"/>
        <v>-89.814697508572991</v>
      </c>
      <c r="BO713" s="238" t="str">
        <f t="shared" si="514"/>
        <v>1230268770.8127i</v>
      </c>
      <c r="BP713" s="238" t="str">
        <f t="shared" si="515"/>
        <v>-0.0000257987040365327-0.0000027120879474988i</v>
      </c>
      <c r="BQ713" s="238">
        <f t="shared" si="516"/>
        <v>-91.720310450685659</v>
      </c>
      <c r="BR713" s="238">
        <f t="shared" si="517"/>
        <v>-173.99882505893166</v>
      </c>
    </row>
    <row r="714" spans="22:70" x14ac:dyDescent="0.3">
      <c r="V714" s="24">
        <v>8.1000000000001098</v>
      </c>
      <c r="W714" s="30">
        <f t="shared" si="475"/>
        <v>1258925411.7944858</v>
      </c>
      <c r="X714" s="25">
        <f t="shared" si="508"/>
        <v>31.048525809863797</v>
      </c>
      <c r="Y714" s="26">
        <f t="shared" si="476"/>
        <v>-122.733056911869</v>
      </c>
      <c r="Z714" s="26">
        <f t="shared" si="477"/>
        <v>-89.999958171741156</v>
      </c>
      <c r="AA714" s="26">
        <f t="shared" si="478"/>
        <v>74.434096721013262</v>
      </c>
      <c r="AB714" s="26">
        <f t="shared" si="479"/>
        <v>-89.989125287128431</v>
      </c>
      <c r="AC714" s="26">
        <f t="shared" si="480"/>
        <v>44.812194391167289</v>
      </c>
      <c r="AD714" s="26">
        <f t="shared" si="481"/>
        <v>89.670757945572191</v>
      </c>
      <c r="AE714" s="26">
        <f t="shared" si="482"/>
        <v>27.561760010175355</v>
      </c>
      <c r="AF714" s="26">
        <f t="shared" si="483"/>
        <v>-90.318325513297381</v>
      </c>
      <c r="AG714" s="26">
        <f t="shared" si="501"/>
        <v>63.934760580666506</v>
      </c>
      <c r="AH714" s="26">
        <f t="shared" si="484"/>
        <v>-191.98631868901504</v>
      </c>
      <c r="AI714" s="26">
        <f t="shared" si="485"/>
        <v>-89.999999985585262</v>
      </c>
      <c r="AJ714" s="26">
        <f t="shared" si="486"/>
        <v>123.98419728044585</v>
      </c>
      <c r="AK714" s="26">
        <f t="shared" si="487"/>
        <v>89.999963782975385</v>
      </c>
      <c r="AL714" s="27">
        <f t="shared" si="488"/>
        <v>-77.963597436574901</v>
      </c>
      <c r="AM714" s="26">
        <f t="shared" si="489"/>
        <v>-89.992756595113747</v>
      </c>
      <c r="AN714" s="26">
        <f t="shared" si="502"/>
        <v>-56.049772254478711</v>
      </c>
      <c r="AO714" s="26">
        <f t="shared" si="503"/>
        <v>-89.909711133797146</v>
      </c>
      <c r="AP714" s="26">
        <f t="shared" si="509"/>
        <v>-138.08073051895627</v>
      </c>
      <c r="AQ714" s="26">
        <f t="shared" si="510"/>
        <v>-179.90250393152076</v>
      </c>
      <c r="AR714" s="25">
        <f t="shared" si="504"/>
        <v>18.562359853877492</v>
      </c>
      <c r="AS714" s="25">
        <f t="shared" si="505"/>
        <v>-26.946600306339011</v>
      </c>
      <c r="AT714" s="56">
        <f t="shared" si="511"/>
        <v>-110.51897050878091</v>
      </c>
      <c r="AU714" s="57">
        <f t="shared" si="490"/>
        <v>-270.22082944481815</v>
      </c>
      <c r="AV714" s="26">
        <f t="shared" si="491"/>
        <v>4.1244260279447449</v>
      </c>
      <c r="AW714" s="26">
        <f t="shared" si="492"/>
        <v>51.538892047797134</v>
      </c>
      <c r="AX714" s="27">
        <f t="shared" si="493"/>
        <v>-4.1244260279447458</v>
      </c>
      <c r="AY714" s="26">
        <f t="shared" si="494"/>
        <v>-51.538892047797134</v>
      </c>
      <c r="AZ714" s="28">
        <f t="shared" si="495"/>
        <v>0</v>
      </c>
      <c r="BA714" s="29">
        <f t="shared" si="496"/>
        <v>0</v>
      </c>
      <c r="BB714" s="5">
        <f t="shared" si="512"/>
        <v>-252.64199457924525</v>
      </c>
      <c r="BC714" s="5">
        <f t="shared" si="513"/>
        <v>-534.17421685150293</v>
      </c>
      <c r="BD714" s="5">
        <f t="shared" si="497"/>
        <v>-354.17421685150293</v>
      </c>
      <c r="BE714" s="41"/>
      <c r="BF714" s="40">
        <f t="shared" si="498"/>
        <v>-253</v>
      </c>
      <c r="BG714" s="40">
        <f t="shared" si="499"/>
        <v>-534</v>
      </c>
      <c r="BH714" s="40">
        <f t="shared" si="500"/>
        <v>-354</v>
      </c>
      <c r="BL714" s="26">
        <f t="shared" si="506"/>
        <v>-50.004840575009823</v>
      </c>
      <c r="BM714" s="26">
        <f t="shared" si="507"/>
        <v>-89.818915479825847</v>
      </c>
      <c r="BO714" s="238" t="str">
        <f t="shared" si="514"/>
        <v>1258925411.79449i</v>
      </c>
      <c r="BP714" s="238" t="str">
        <f t="shared" si="515"/>
        <v>-0.0000246496692159899-2.53230763400078E-06i</v>
      </c>
      <c r="BQ714" s="238">
        <f t="shared" si="516"/>
        <v>-92.118183495454502</v>
      </c>
      <c r="BR714" s="238">
        <f t="shared" si="517"/>
        <v>-174.13447192685894</v>
      </c>
    </row>
    <row r="715" spans="22:70" x14ac:dyDescent="0.3">
      <c r="V715" s="24">
        <v>8.1100000000001096</v>
      </c>
      <c r="W715" s="32">
        <f t="shared" si="475"/>
        <v>1288249551.6934597</v>
      </c>
      <c r="X715" s="25">
        <f t="shared" si="508"/>
        <v>31.048525809863797</v>
      </c>
      <c r="Y715" s="26">
        <f t="shared" si="476"/>
        <v>-122.93305691186889</v>
      </c>
      <c r="Z715" s="26">
        <f t="shared" si="477"/>
        <v>-89.999959123868578</v>
      </c>
      <c r="AA715" s="26">
        <f t="shared" si="478"/>
        <v>74.634096713971857</v>
      </c>
      <c r="AB715" s="26">
        <f t="shared" si="479"/>
        <v>-89.989372825808942</v>
      </c>
      <c r="AC715" s="26">
        <f t="shared" si="480"/>
        <v>45.012187936865693</v>
      </c>
      <c r="AD715" s="26">
        <f t="shared" si="481"/>
        <v>89.678252250319218</v>
      </c>
      <c r="AE715" s="26">
        <f t="shared" si="482"/>
        <v>27.761753548832452</v>
      </c>
      <c r="AF715" s="26">
        <f t="shared" si="483"/>
        <v>-90.311079699358316</v>
      </c>
      <c r="AG715" s="26">
        <f t="shared" si="501"/>
        <v>63.934760580666506</v>
      </c>
      <c r="AH715" s="26">
        <f t="shared" si="484"/>
        <v>-192.18631868901502</v>
      </c>
      <c r="AI715" s="26">
        <f t="shared" si="485"/>
        <v>-89.999999985913391</v>
      </c>
      <c r="AJ715" s="26">
        <f t="shared" si="486"/>
        <v>124.18419728044577</v>
      </c>
      <c r="AK715" s="26">
        <f t="shared" si="487"/>
        <v>89.999964607375517</v>
      </c>
      <c r="AL715" s="27">
        <f t="shared" si="488"/>
        <v>-78.163597433450917</v>
      </c>
      <c r="AM715" s="26">
        <f t="shared" si="489"/>
        <v>-89.992921475136995</v>
      </c>
      <c r="AN715" s="26">
        <f t="shared" si="502"/>
        <v>-56.249771769088326</v>
      </c>
      <c r="AO715" s="26">
        <f t="shared" si="503"/>
        <v>-89.911766356021531</v>
      </c>
      <c r="AP715" s="26">
        <f t="shared" si="509"/>
        <v>-138.48073003044198</v>
      </c>
      <c r="AQ715" s="26">
        <f t="shared" si="510"/>
        <v>-179.90472320969639</v>
      </c>
      <c r="AR715" s="25">
        <f t="shared" si="504"/>
        <v>18.562359853877492</v>
      </c>
      <c r="AS715" s="25">
        <f t="shared" si="505"/>
        <v>-26.946600306339011</v>
      </c>
      <c r="AT715" s="56">
        <f t="shared" si="511"/>
        <v>-110.71897648160953</v>
      </c>
      <c r="AU715" s="57">
        <f t="shared" si="490"/>
        <v>-270.21580290905467</v>
      </c>
      <c r="AV715" s="26">
        <f t="shared" si="491"/>
        <v>4.2481418634836636</v>
      </c>
      <c r="AW715" s="26">
        <f t="shared" si="492"/>
        <v>52.179701006564066</v>
      </c>
      <c r="AX715" s="27">
        <f t="shared" si="493"/>
        <v>-4.2481418634836636</v>
      </c>
      <c r="AY715" s="26">
        <f t="shared" si="494"/>
        <v>-52.179701006564066</v>
      </c>
      <c r="AZ715" s="28">
        <f t="shared" si="495"/>
        <v>0</v>
      </c>
      <c r="BA715" s="29">
        <f t="shared" si="496"/>
        <v>0</v>
      </c>
      <c r="BB715" s="5">
        <f t="shared" si="512"/>
        <v>-253.43996640027012</v>
      </c>
      <c r="BC715" s="5">
        <f t="shared" si="513"/>
        <v>-534.30593477666048</v>
      </c>
      <c r="BD715" s="5">
        <f t="shared" si="497"/>
        <v>-354.30593477666048</v>
      </c>
      <c r="BE715" s="31"/>
      <c r="BF715" s="40">
        <f t="shared" si="498"/>
        <v>-253</v>
      </c>
      <c r="BG715" s="40">
        <f t="shared" si="499"/>
        <v>-534</v>
      </c>
      <c r="BH715" s="40">
        <f t="shared" si="500"/>
        <v>-354</v>
      </c>
      <c r="BL715" s="26">
        <f t="shared" si="506"/>
        <v>-50.204838622539626</v>
      </c>
      <c r="BM715" s="26">
        <f t="shared" si="507"/>
        <v>-89.823037440227665</v>
      </c>
      <c r="BO715" s="238" t="str">
        <f t="shared" si="514"/>
        <v>1288249551.69346i</v>
      </c>
      <c r="BP715" s="238" t="str">
        <f t="shared" si="515"/>
        <v>-0.000023551295548493-2.36439310483649E-06i</v>
      </c>
      <c r="BQ715" s="238">
        <f t="shared" si="516"/>
        <v>-92.516151296120981</v>
      </c>
      <c r="BR715" s="238">
        <f t="shared" si="517"/>
        <v>-174.2670944273782</v>
      </c>
    </row>
    <row r="716" spans="22:70" x14ac:dyDescent="0.3">
      <c r="V716" s="24">
        <v>8.1200000000001094</v>
      </c>
      <c r="W716" s="32">
        <f t="shared" si="475"/>
        <v>1318256738.5567405</v>
      </c>
      <c r="X716" s="25">
        <f t="shared" si="508"/>
        <v>31.048525809863797</v>
      </c>
      <c r="Y716" s="26">
        <f t="shared" si="476"/>
        <v>-123.13305691186881</v>
      </c>
      <c r="Z716" s="26">
        <f t="shared" si="477"/>
        <v>-89.999960054322926</v>
      </c>
      <c r="AA716" s="26">
        <f t="shared" si="478"/>
        <v>74.834096707247383</v>
      </c>
      <c r="AB716" s="26">
        <f t="shared" si="479"/>
        <v>-89.989614729821568</v>
      </c>
      <c r="AC716" s="26">
        <f t="shared" si="480"/>
        <v>45.212181773046574</v>
      </c>
      <c r="AD716" s="26">
        <f t="shared" si="481"/>
        <v>89.685575974501532</v>
      </c>
      <c r="AE716" s="26">
        <f t="shared" si="482"/>
        <v>27.961747378288955</v>
      </c>
      <c r="AF716" s="26">
        <f t="shared" si="483"/>
        <v>-90.303998809642977</v>
      </c>
      <c r="AG716" s="26">
        <f t="shared" si="501"/>
        <v>63.934760580666506</v>
      </c>
      <c r="AH716" s="26">
        <f t="shared" si="484"/>
        <v>-192.38631868901504</v>
      </c>
      <c r="AI716" s="26">
        <f t="shared" si="485"/>
        <v>-89.99999998623403</v>
      </c>
      <c r="AJ716" s="26">
        <f t="shared" si="486"/>
        <v>124.3841972804457</v>
      </c>
      <c r="AK716" s="26">
        <f t="shared" si="487"/>
        <v>89.999965413010003</v>
      </c>
      <c r="AL716" s="27">
        <f t="shared" si="488"/>
        <v>-78.363597430467536</v>
      </c>
      <c r="AM716" s="26">
        <f t="shared" si="489"/>
        <v>-89.993082602032828</v>
      </c>
      <c r="AN716" s="26">
        <f t="shared" si="502"/>
        <v>-56.449771305544054</v>
      </c>
      <c r="AO716" s="26">
        <f t="shared" si="503"/>
        <v>-89.913774795895918</v>
      </c>
      <c r="AP716" s="26">
        <f t="shared" si="509"/>
        <v>-138.88072956391443</v>
      </c>
      <c r="AQ716" s="26">
        <f t="shared" si="510"/>
        <v>-179.90689197115279</v>
      </c>
      <c r="AR716" s="25">
        <f t="shared" si="504"/>
        <v>18.562359853877492</v>
      </c>
      <c r="AS716" s="25">
        <f t="shared" si="505"/>
        <v>-26.946600306339011</v>
      </c>
      <c r="AT716" s="56">
        <f t="shared" si="511"/>
        <v>-110.91898218562548</v>
      </c>
      <c r="AU716" s="57">
        <f t="shared" si="490"/>
        <v>-270.21089078079575</v>
      </c>
      <c r="AV716" s="26">
        <f t="shared" si="491"/>
        <v>4.3740185062011037</v>
      </c>
      <c r="AW716" s="26">
        <f t="shared" si="492"/>
        <v>52.816861511863316</v>
      </c>
      <c r="AX716" s="27">
        <f t="shared" si="493"/>
        <v>-4.3740185062011037</v>
      </c>
      <c r="AY716" s="26">
        <f t="shared" si="494"/>
        <v>-52.816861511863316</v>
      </c>
      <c r="AZ716" s="28">
        <f t="shared" si="495"/>
        <v>0</v>
      </c>
      <c r="BA716" s="29">
        <f t="shared" si="496"/>
        <v>0</v>
      </c>
      <c r="BB716" s="5">
        <f t="shared" si="512"/>
        <v>-254.23802861630668</v>
      </c>
      <c r="BC716" s="5">
        <f t="shared" si="513"/>
        <v>-534.43471358763418</v>
      </c>
      <c r="BD716" s="5">
        <f t="shared" si="497"/>
        <v>-354.43471358763418</v>
      </c>
      <c r="BE716" s="31"/>
      <c r="BF716" s="40">
        <f t="shared" si="498"/>
        <v>-254</v>
      </c>
      <c r="BG716" s="40">
        <f t="shared" si="499"/>
        <v>-534</v>
      </c>
      <c r="BH716" s="40">
        <f t="shared" si="500"/>
        <v>-354</v>
      </c>
      <c r="BL716" s="26">
        <f t="shared" si="506"/>
        <v>-50.40483675794426</v>
      </c>
      <c r="BM716" s="26">
        <f t="shared" si="507"/>
        <v>-89.827065575125673</v>
      </c>
      <c r="BO716" s="238" t="str">
        <f t="shared" si="514"/>
        <v>1318256738.55674i</v>
      </c>
      <c r="BP716" s="238" t="str">
        <f t="shared" si="515"/>
        <v>-0.0000225013942900259-2.20756676186175E-06i</v>
      </c>
      <c r="BQ716" s="238">
        <f t="shared" si="516"/>
        <v>-92.914209672736959</v>
      </c>
      <c r="BR716" s="238">
        <f t="shared" si="517"/>
        <v>-174.39675723171268</v>
      </c>
    </row>
    <row r="717" spans="22:70" x14ac:dyDescent="0.3">
      <c r="V717" s="24">
        <v>8.1300000000001091</v>
      </c>
      <c r="W717" s="30">
        <f t="shared" si="475"/>
        <v>1348962882.5919943</v>
      </c>
      <c r="X717" s="25">
        <f t="shared" si="508"/>
        <v>31.048525809863797</v>
      </c>
      <c r="Y717" s="26">
        <f t="shared" si="476"/>
        <v>-123.33305691186871</v>
      </c>
      <c r="Z717" s="26">
        <f t="shared" si="477"/>
        <v>-89.999960963597545</v>
      </c>
      <c r="AA717" s="26">
        <f t="shared" si="478"/>
        <v>75.034096700825543</v>
      </c>
      <c r="AB717" s="26">
        <f t="shared" si="479"/>
        <v>-89.989851127426945</v>
      </c>
      <c r="AC717" s="26">
        <f t="shared" si="480"/>
        <v>45.412175886636838</v>
      </c>
      <c r="AD717" s="26">
        <f t="shared" si="481"/>
        <v>89.692733000296826</v>
      </c>
      <c r="AE717" s="26">
        <f t="shared" si="482"/>
        <v>28.161741485457476</v>
      </c>
      <c r="AF717" s="26">
        <f t="shared" si="483"/>
        <v>-90.297079090727649</v>
      </c>
      <c r="AG717" s="26">
        <f t="shared" si="501"/>
        <v>63.934760580666506</v>
      </c>
      <c r="AH717" s="26">
        <f t="shared" si="484"/>
        <v>-192.58631868901503</v>
      </c>
      <c r="AI717" s="26">
        <f t="shared" si="485"/>
        <v>-89.99999998654738</v>
      </c>
      <c r="AJ717" s="26">
        <f t="shared" si="486"/>
        <v>124.58419728044562</v>
      </c>
      <c r="AK717" s="26">
        <f t="shared" si="487"/>
        <v>89.999966200306005</v>
      </c>
      <c r="AL717" s="27">
        <f t="shared" si="488"/>
        <v>-78.563597427618419</v>
      </c>
      <c r="AM717" s="26">
        <f t="shared" si="489"/>
        <v>-89.993240061232839</v>
      </c>
      <c r="AN717" s="26">
        <f t="shared" si="502"/>
        <v>-56.649770862862667</v>
      </c>
      <c r="AO717" s="26">
        <f t="shared" si="503"/>
        <v>-89.915737518301981</v>
      </c>
      <c r="AP717" s="26">
        <f t="shared" si="509"/>
        <v>-139.28072911838399</v>
      </c>
      <c r="AQ717" s="26">
        <f t="shared" si="510"/>
        <v>-179.90901136577619</v>
      </c>
      <c r="AR717" s="25">
        <f t="shared" si="504"/>
        <v>18.562359853877492</v>
      </c>
      <c r="AS717" s="25">
        <f t="shared" si="505"/>
        <v>-26.946600306339011</v>
      </c>
      <c r="AT717" s="56">
        <f t="shared" si="511"/>
        <v>-111.11898763292652</v>
      </c>
      <c r="AU717" s="57">
        <f t="shared" si="490"/>
        <v>-270.20609045650383</v>
      </c>
      <c r="AV717" s="26">
        <f t="shared" si="491"/>
        <v>4.5020303656556679</v>
      </c>
      <c r="AW717" s="26">
        <f t="shared" si="492"/>
        <v>53.450081058541507</v>
      </c>
      <c r="AX717" s="27">
        <f t="shared" si="493"/>
        <v>-4.5020303656556679</v>
      </c>
      <c r="AY717" s="26">
        <f t="shared" si="494"/>
        <v>-53.450081058541507</v>
      </c>
      <c r="AZ717" s="28">
        <f t="shared" si="495"/>
        <v>0</v>
      </c>
      <c r="BA717" s="29">
        <f t="shared" si="496"/>
        <v>0</v>
      </c>
      <c r="BB717" s="5">
        <f t="shared" si="512"/>
        <v>-255.03617723632533</v>
      </c>
      <c r="BC717" s="5">
        <f t="shared" si="513"/>
        <v>-534.56061628811835</v>
      </c>
      <c r="BD717" s="5">
        <f t="shared" si="497"/>
        <v>-354.56061628811835</v>
      </c>
      <c r="BE717" s="41"/>
      <c r="BF717" s="40">
        <f t="shared" si="498"/>
        <v>-255</v>
      </c>
      <c r="BG717" s="40">
        <f t="shared" si="499"/>
        <v>-535</v>
      </c>
      <c r="BH717" s="40">
        <f t="shared" si="500"/>
        <v>-355</v>
      </c>
      <c r="BL717" s="26">
        <f t="shared" si="506"/>
        <v>-50.604834977268744</v>
      </c>
      <c r="BM717" s="26">
        <f t="shared" si="507"/>
        <v>-89.83100202013091</v>
      </c>
      <c r="BO717" s="238" t="str">
        <f t="shared" si="514"/>
        <v>1348962882.59199i</v>
      </c>
      <c r="BP717" s="238" t="str">
        <f t="shared" si="515"/>
        <v>-0.0000214978673377214-2.06110136619459E-06i</v>
      </c>
      <c r="BQ717" s="238">
        <f t="shared" si="516"/>
        <v>-93.312354626130059</v>
      </c>
      <c r="BR717" s="238">
        <f t="shared" si="517"/>
        <v>-174.52352381148361</v>
      </c>
    </row>
    <row r="718" spans="22:70" x14ac:dyDescent="0.3">
      <c r="V718" s="24">
        <v>8.1400000000001107</v>
      </c>
      <c r="W718" s="32">
        <f t="shared" si="475"/>
        <v>1380384264.6032383</v>
      </c>
      <c r="X718" s="25">
        <f t="shared" si="508"/>
        <v>31.048525809863797</v>
      </c>
      <c r="Y718" s="26">
        <f t="shared" si="476"/>
        <v>-123.53305691186864</v>
      </c>
      <c r="Z718" s="26">
        <f t="shared" si="477"/>
        <v>-89.99996185217455</v>
      </c>
      <c r="AA718" s="26">
        <f t="shared" si="478"/>
        <v>75.234096694692767</v>
      </c>
      <c r="AB718" s="26">
        <f t="shared" si="479"/>
        <v>-89.990082143966205</v>
      </c>
      <c r="AC718" s="26">
        <f t="shared" si="480"/>
        <v>45.612170265151768</v>
      </c>
      <c r="AD718" s="26">
        <f t="shared" si="481"/>
        <v>89.699727121560954</v>
      </c>
      <c r="AE718" s="26">
        <f t="shared" si="482"/>
        <v>28.361735857839697</v>
      </c>
      <c r="AF718" s="26">
        <f t="shared" si="483"/>
        <v>-90.290316874579787</v>
      </c>
      <c r="AG718" s="26">
        <f t="shared" si="501"/>
        <v>63.934760580666506</v>
      </c>
      <c r="AH718" s="26">
        <f t="shared" si="484"/>
        <v>-192.78631868901505</v>
      </c>
      <c r="AI718" s="26">
        <f t="shared" si="485"/>
        <v>-89.999999986853609</v>
      </c>
      <c r="AJ718" s="26">
        <f t="shared" si="486"/>
        <v>124.78419728044558</v>
      </c>
      <c r="AK718" s="26">
        <f t="shared" si="487"/>
        <v>89.999966969680983</v>
      </c>
      <c r="AL718" s="27">
        <f t="shared" si="488"/>
        <v>-78.763597424897583</v>
      </c>
      <c r="AM718" s="26">
        <f t="shared" si="489"/>
        <v>-89.993393936223967</v>
      </c>
      <c r="AN718" s="26">
        <f t="shared" si="502"/>
        <v>-56.849770440105218</v>
      </c>
      <c r="AO718" s="26">
        <f t="shared" si="503"/>
        <v>-89.91765556388269</v>
      </c>
      <c r="AP718" s="26">
        <f t="shared" si="509"/>
        <v>-139.68072869290575</v>
      </c>
      <c r="AQ718" s="26">
        <f t="shared" si="510"/>
        <v>-179.91108251727928</v>
      </c>
      <c r="AR718" s="25">
        <f t="shared" si="504"/>
        <v>18.562359853877492</v>
      </c>
      <c r="AS718" s="25">
        <f t="shared" si="505"/>
        <v>-26.946600306339011</v>
      </c>
      <c r="AT718" s="56">
        <f t="shared" si="511"/>
        <v>-111.31899283506604</v>
      </c>
      <c r="AU718" s="57">
        <f t="shared" si="490"/>
        <v>-270.20139939185907</v>
      </c>
      <c r="AV718" s="26">
        <f t="shared" si="491"/>
        <v>4.6321500812216723</v>
      </c>
      <c r="AW718" s="26">
        <f t="shared" si="492"/>
        <v>54.079076671231832</v>
      </c>
      <c r="AX718" s="27">
        <f t="shared" si="493"/>
        <v>-4.6321500812216723</v>
      </c>
      <c r="AY718" s="26">
        <f t="shared" si="494"/>
        <v>-54.079076671231832</v>
      </c>
      <c r="AZ718" s="28">
        <f t="shared" si="495"/>
        <v>0</v>
      </c>
      <c r="BA718" s="29">
        <f t="shared" si="496"/>
        <v>0</v>
      </c>
      <c r="BB718" s="5">
        <f t="shared" si="512"/>
        <v>-255.8344084422038</v>
      </c>
      <c r="BC718" s="5">
        <f t="shared" si="513"/>
        <v>-534.68370470257503</v>
      </c>
      <c r="BD718" s="5">
        <f t="shared" si="497"/>
        <v>-354.68370470257503</v>
      </c>
      <c r="BE718" s="31"/>
      <c r="BF718" s="40">
        <f t="shared" si="498"/>
        <v>-256</v>
      </c>
      <c r="BG718" s="40">
        <f t="shared" si="499"/>
        <v>-535</v>
      </c>
      <c r="BH718" s="40">
        <f t="shared" si="500"/>
        <v>-355</v>
      </c>
      <c r="BL718" s="26">
        <f t="shared" si="506"/>
        <v>-50.80483327673619</v>
      </c>
      <c r="BM718" s="26">
        <f t="shared" si="507"/>
        <v>-89.834848862249927</v>
      </c>
      <c r="BO718" s="238" t="str">
        <f t="shared" si="514"/>
        <v>1380384264.60324i</v>
      </c>
      <c r="BP718" s="238" t="str">
        <f t="shared" si="515"/>
        <v>-0.0000205387038208231-1.92431684126345E-06i</v>
      </c>
      <c r="BQ718" s="238">
        <f t="shared" si="516"/>
        <v>-93.710582330401564</v>
      </c>
      <c r="BR718" s="238">
        <f t="shared" si="517"/>
        <v>-174.64745644846604</v>
      </c>
    </row>
    <row r="719" spans="22:70" x14ac:dyDescent="0.3">
      <c r="V719" s="24">
        <v>8.1500000000001105</v>
      </c>
      <c r="W719" s="32">
        <f t="shared" si="475"/>
        <v>1412537544.623116</v>
      </c>
      <c r="X719" s="25">
        <f t="shared" si="508"/>
        <v>31.048525809863797</v>
      </c>
      <c r="Y719" s="26">
        <f t="shared" si="476"/>
        <v>-123.73305691186856</v>
      </c>
      <c r="Z719" s="26">
        <f t="shared" si="477"/>
        <v>-89.999962720525076</v>
      </c>
      <c r="AA719" s="26">
        <f t="shared" si="478"/>
        <v>75.434096688835993</v>
      </c>
      <c r="AB719" s="26">
        <f t="shared" si="479"/>
        <v>-89.990307901927338</v>
      </c>
      <c r="AC719" s="26">
        <f t="shared" si="480"/>
        <v>45.812164896668378</v>
      </c>
      <c r="AD719" s="26">
        <f t="shared" si="481"/>
        <v>89.706562045835398</v>
      </c>
      <c r="AE719" s="26">
        <f t="shared" si="482"/>
        <v>28.561730483499602</v>
      </c>
      <c r="AF719" s="26">
        <f t="shared" si="483"/>
        <v>-90.283708576617016</v>
      </c>
      <c r="AG719" s="26">
        <f t="shared" si="501"/>
        <v>63.934760580666506</v>
      </c>
      <c r="AH719" s="26">
        <f t="shared" si="484"/>
        <v>-192.98631868901506</v>
      </c>
      <c r="AI719" s="26">
        <f t="shared" si="485"/>
        <v>-89.999999987152862</v>
      </c>
      <c r="AJ719" s="26">
        <f t="shared" si="486"/>
        <v>124.98419728044553</v>
      </c>
      <c r="AK719" s="26">
        <f t="shared" si="487"/>
        <v>89.999967721542831</v>
      </c>
      <c r="AL719" s="27">
        <f t="shared" si="488"/>
        <v>-78.963597422299173</v>
      </c>
      <c r="AM719" s="26">
        <f t="shared" si="489"/>
        <v>-89.99354430859276</v>
      </c>
      <c r="AN719" s="26">
        <f t="shared" si="502"/>
        <v>-57.049770036374909</v>
      </c>
      <c r="AO719" s="26">
        <f t="shared" si="503"/>
        <v>-89.919529949593993</v>
      </c>
      <c r="AP719" s="26">
        <f t="shared" si="509"/>
        <v>-140.08072828657711</v>
      </c>
      <c r="AQ719" s="26">
        <f t="shared" si="510"/>
        <v>-179.91310652379678</v>
      </c>
      <c r="AR719" s="25">
        <f t="shared" si="504"/>
        <v>18.562359853877492</v>
      </c>
      <c r="AS719" s="25">
        <f t="shared" si="505"/>
        <v>-26.946600306339011</v>
      </c>
      <c r="AT719" s="56">
        <f t="shared" si="511"/>
        <v>-111.51899780307751</v>
      </c>
      <c r="AU719" s="57">
        <f t="shared" si="490"/>
        <v>-270.1968151004138</v>
      </c>
      <c r="AV719" s="26">
        <f t="shared" si="491"/>
        <v>4.7643486243663355</v>
      </c>
      <c r="AW719" s="26">
        <f t="shared" si="492"/>
        <v>54.703575429227151</v>
      </c>
      <c r="AX719" s="27">
        <f t="shared" si="493"/>
        <v>-4.7643486243663364</v>
      </c>
      <c r="AY719" s="26">
        <f t="shared" si="494"/>
        <v>-54.703575429227151</v>
      </c>
      <c r="AZ719" s="28">
        <f t="shared" si="495"/>
        <v>0</v>
      </c>
      <c r="BA719" s="29">
        <f t="shared" si="496"/>
        <v>0</v>
      </c>
      <c r="BB719" s="5">
        <f t="shared" si="512"/>
        <v>-256.63271858152331</v>
      </c>
      <c r="BC719" s="5">
        <f t="shared" si="513"/>
        <v>-534.80403948663036</v>
      </c>
      <c r="BD719" s="5">
        <f t="shared" si="497"/>
        <v>-354.80403948663036</v>
      </c>
      <c r="BE719" s="31"/>
      <c r="BF719" s="40">
        <f t="shared" si="498"/>
        <v>-257</v>
      </c>
      <c r="BG719" s="40">
        <f t="shared" si="499"/>
        <v>-535</v>
      </c>
      <c r="BH719" s="40">
        <f t="shared" si="500"/>
        <v>-355</v>
      </c>
      <c r="BL719" s="26">
        <f t="shared" si="506"/>
        <v>-51.004831652739561</v>
      </c>
      <c r="BM719" s="26">
        <f t="shared" si="507"/>
        <v>-89.838608140990502</v>
      </c>
      <c r="BO719" s="238" t="str">
        <f t="shared" si="514"/>
        <v>1412537544.62312i</v>
      </c>
      <c r="BP719" s="238" t="str">
        <f t="shared" si="515"/>
        <v>-0.0000196219767888491-0.0000017965772718659i</v>
      </c>
      <c r="BQ719" s="238">
        <f t="shared" si="516"/>
        <v>-94.108889125706256</v>
      </c>
      <c r="BR719" s="238">
        <f t="shared" si="517"/>
        <v>-174.76861624522607</v>
      </c>
    </row>
    <row r="720" spans="22:70" x14ac:dyDescent="0.3">
      <c r="V720" s="24">
        <v>8.1600000000001103</v>
      </c>
      <c r="W720" s="30">
        <f t="shared" si="475"/>
        <v>1445439770.7462976</v>
      </c>
      <c r="X720" s="25">
        <f t="shared" si="508"/>
        <v>31.048525809863797</v>
      </c>
      <c r="Y720" s="26">
        <f t="shared" si="476"/>
        <v>-123.93305691186848</v>
      </c>
      <c r="Z720" s="26">
        <f t="shared" si="477"/>
        <v>-89.999963569109525</v>
      </c>
      <c r="AA720" s="26">
        <f t="shared" si="478"/>
        <v>75.634096683242817</v>
      </c>
      <c r="AB720" s="26">
        <f t="shared" si="479"/>
        <v>-89.990528521010177</v>
      </c>
      <c r="AC720" s="26">
        <f t="shared" si="480"/>
        <v>46.012159769800355</v>
      </c>
      <c r="AD720" s="26">
        <f t="shared" si="481"/>
        <v>89.713241396308874</v>
      </c>
      <c r="AE720" s="26">
        <f t="shared" si="482"/>
        <v>28.7617253510385</v>
      </c>
      <c r="AF720" s="26">
        <f t="shared" si="483"/>
        <v>-90.277250693810814</v>
      </c>
      <c r="AG720" s="26">
        <f t="shared" si="501"/>
        <v>63.934760580666506</v>
      </c>
      <c r="AH720" s="26">
        <f t="shared" si="484"/>
        <v>-193.18631868901505</v>
      </c>
      <c r="AI720" s="26">
        <f t="shared" si="485"/>
        <v>-89.999999987445293</v>
      </c>
      <c r="AJ720" s="26">
        <f t="shared" si="486"/>
        <v>125.18419728044547</v>
      </c>
      <c r="AK720" s="26">
        <f t="shared" si="487"/>
        <v>89.999968456290219</v>
      </c>
      <c r="AL720" s="27">
        <f t="shared" si="488"/>
        <v>-79.163597419817705</v>
      </c>
      <c r="AM720" s="26">
        <f t="shared" si="489"/>
        <v>-89.993691258068651</v>
      </c>
      <c r="AN720" s="26">
        <f t="shared" si="502"/>
        <v>-57.249769650815423</v>
      </c>
      <c r="AO720" s="26">
        <f t="shared" si="503"/>
        <v>-89.921361669243922</v>
      </c>
      <c r="AP720" s="26">
        <f t="shared" si="509"/>
        <v>-140.4807278985362</v>
      </c>
      <c r="AQ720" s="26">
        <f t="shared" si="510"/>
        <v>-179.91508445846765</v>
      </c>
      <c r="AR720" s="25">
        <f t="shared" si="504"/>
        <v>18.562359853877492</v>
      </c>
      <c r="AS720" s="25">
        <f t="shared" si="505"/>
        <v>-26.946600306339011</v>
      </c>
      <c r="AT720" s="56">
        <f t="shared" si="511"/>
        <v>-111.71900254749769</v>
      </c>
      <c r="AU720" s="57">
        <f t="shared" si="490"/>
        <v>-270.19233515227847</v>
      </c>
      <c r="AV720" s="26">
        <f t="shared" si="491"/>
        <v>4.8985954049054294</v>
      </c>
      <c r="AW720" s="26">
        <f t="shared" si="492"/>
        <v>55.323314936091698</v>
      </c>
      <c r="AX720" s="27">
        <f t="shared" si="493"/>
        <v>-4.8985954049054294</v>
      </c>
      <c r="AY720" s="26">
        <f t="shared" si="494"/>
        <v>-55.323314936091698</v>
      </c>
      <c r="AZ720" s="28">
        <f t="shared" si="495"/>
        <v>0</v>
      </c>
      <c r="BA720" s="29">
        <f t="shared" si="496"/>
        <v>0</v>
      </c>
      <c r="BB720" s="5">
        <f t="shared" si="512"/>
        <v>-257.43110416064155</v>
      </c>
      <c r="BC720" s="5">
        <f t="shared" si="513"/>
        <v>-534.92168013827461</v>
      </c>
      <c r="BD720" s="5">
        <f t="shared" si="497"/>
        <v>-354.92168013827461</v>
      </c>
      <c r="BE720" s="41"/>
      <c r="BF720" s="40">
        <f t="shared" si="498"/>
        <v>-257</v>
      </c>
      <c r="BG720" s="40">
        <f t="shared" si="499"/>
        <v>-535</v>
      </c>
      <c r="BH720" s="40">
        <f t="shared" si="500"/>
        <v>-355</v>
      </c>
      <c r="BL720" s="26">
        <f t="shared" si="506"/>
        <v>-51.20483010183424</v>
      </c>
      <c r="BM720" s="26">
        <f t="shared" si="507"/>
        <v>-89.842281849442458</v>
      </c>
      <c r="BO720" s="238" t="str">
        <f t="shared" si="514"/>
        <v>1445439770.7463i</v>
      </c>
      <c r="BP720" s="238" t="str">
        <f t="shared" si="515"/>
        <v>-0.0000187458399971756-1.67728808797061E-06i</v>
      </c>
      <c r="BQ720" s="238">
        <f t="shared" si="516"/>
        <v>-94.507271511309654</v>
      </c>
      <c r="BR720" s="238">
        <f t="shared" si="517"/>
        <v>-174.88706313655371</v>
      </c>
    </row>
    <row r="721" spans="22:70" x14ac:dyDescent="0.3">
      <c r="V721" s="24">
        <v>8.1700000000001101</v>
      </c>
      <c r="W721" s="32">
        <f t="shared" si="475"/>
        <v>1479108388.1685858</v>
      </c>
      <c r="X721" s="25">
        <f t="shared" si="508"/>
        <v>31.048525809863797</v>
      </c>
      <c r="Y721" s="26">
        <f t="shared" si="476"/>
        <v>-124.13305691186838</v>
      </c>
      <c r="Z721" s="26">
        <f t="shared" si="477"/>
        <v>-89.999964398377827</v>
      </c>
      <c r="AA721" s="26">
        <f t="shared" si="478"/>
        <v>75.834096677901371</v>
      </c>
      <c r="AB721" s="26">
        <f t="shared" si="479"/>
        <v>-89.990744118189852</v>
      </c>
      <c r="AC721" s="26">
        <f t="shared" si="480"/>
        <v>46.212154873673754</v>
      </c>
      <c r="AD721" s="26">
        <f t="shared" si="481"/>
        <v>89.719768713734837</v>
      </c>
      <c r="AE721" s="26">
        <f t="shared" si="482"/>
        <v>28.961720449570549</v>
      </c>
      <c r="AF721" s="26">
        <f t="shared" si="483"/>
        <v>-90.270939802832842</v>
      </c>
      <c r="AG721" s="26">
        <f t="shared" si="501"/>
        <v>63.934760580666506</v>
      </c>
      <c r="AH721" s="26">
        <f t="shared" si="484"/>
        <v>-193.38631868901504</v>
      </c>
      <c r="AI721" s="26">
        <f t="shared" si="485"/>
        <v>-89.999999987731073</v>
      </c>
      <c r="AJ721" s="26">
        <f t="shared" si="486"/>
        <v>125.38419728044539</v>
      </c>
      <c r="AK721" s="26">
        <f t="shared" si="487"/>
        <v>89.999969174312724</v>
      </c>
      <c r="AL721" s="27">
        <f t="shared" si="488"/>
        <v>-79.36359741744792</v>
      </c>
      <c r="AM721" s="26">
        <f t="shared" si="489"/>
        <v>-89.99383486256616</v>
      </c>
      <c r="AN721" s="26">
        <f t="shared" si="502"/>
        <v>-57.449769282608941</v>
      </c>
      <c r="AO721" s="26">
        <f t="shared" si="503"/>
        <v>-89.923151694019538</v>
      </c>
      <c r="AP721" s="26">
        <f t="shared" si="509"/>
        <v>-140.88072752796</v>
      </c>
      <c r="AQ721" s="26">
        <f t="shared" si="510"/>
        <v>-179.91701737000403</v>
      </c>
      <c r="AR721" s="25">
        <f t="shared" si="504"/>
        <v>18.562359853877492</v>
      </c>
      <c r="AS721" s="25">
        <f t="shared" si="505"/>
        <v>-26.946600306339011</v>
      </c>
      <c r="AT721" s="56">
        <f t="shared" si="511"/>
        <v>-111.91900707838946</v>
      </c>
      <c r="AU721" s="57">
        <f t="shared" si="490"/>
        <v>-270.18795717283689</v>
      </c>
      <c r="AV721" s="26">
        <f t="shared" si="491"/>
        <v>5.0348583804606903</v>
      </c>
      <c r="AW721" s="26">
        <f t="shared" si="492"/>
        <v>55.938043732949794</v>
      </c>
      <c r="AX721" s="27">
        <f t="shared" si="493"/>
        <v>-5.0348583804606903</v>
      </c>
      <c r="AY721" s="26">
        <f t="shared" si="494"/>
        <v>-55.938043732949794</v>
      </c>
      <c r="AZ721" s="28">
        <f t="shared" si="495"/>
        <v>0</v>
      </c>
      <c r="BA721" s="29">
        <f t="shared" si="496"/>
        <v>0</v>
      </c>
      <c r="BB721" s="5">
        <f t="shared" si="512"/>
        <v>-258.22956183803103</v>
      </c>
      <c r="BC721" s="5">
        <f t="shared" si="513"/>
        <v>-535.03668500977915</v>
      </c>
      <c r="BD721" s="5">
        <f t="shared" si="497"/>
        <v>-355.03668500977915</v>
      </c>
      <c r="BE721" s="31"/>
      <c r="BF721" s="40">
        <f t="shared" si="498"/>
        <v>-258</v>
      </c>
      <c r="BG721" s="40">
        <f t="shared" si="499"/>
        <v>-535</v>
      </c>
      <c r="BH721" s="40">
        <f t="shared" si="500"/>
        <v>-355</v>
      </c>
      <c r="BL721" s="26">
        <f t="shared" si="506"/>
        <v>-51.404828620730648</v>
      </c>
      <c r="BM721" s="26">
        <f t="shared" si="507"/>
        <v>-89.845871935333719</v>
      </c>
      <c r="BO721" s="238" t="str">
        <f t="shared" si="514"/>
        <v>1479108388.16859i</v>
      </c>
      <c r="BP721" s="238" t="str">
        <f t="shared" si="515"/>
        <v>-0.0000179085247899033-1.56589342256305E-06i</v>
      </c>
      <c r="BQ721" s="238">
        <f t="shared" si="516"/>
        <v>-94.90572613891095</v>
      </c>
      <c r="BR721" s="238">
        <f t="shared" si="517"/>
        <v>-175.0028559016086</v>
      </c>
    </row>
    <row r="722" spans="22:70" x14ac:dyDescent="0.3">
      <c r="V722" s="24">
        <v>8.1800000000001098</v>
      </c>
      <c r="W722" s="32">
        <f t="shared" si="475"/>
        <v>1513561248.4365952</v>
      </c>
      <c r="X722" s="25">
        <f t="shared" si="508"/>
        <v>31.048525809863797</v>
      </c>
      <c r="Y722" s="26">
        <f t="shared" si="476"/>
        <v>-124.33305691186831</v>
      </c>
      <c r="Z722" s="26">
        <f t="shared" si="477"/>
        <v>-89.999965208769694</v>
      </c>
      <c r="AA722" s="26">
        <f t="shared" si="478"/>
        <v>76.034096672800331</v>
      </c>
      <c r="AB722" s="26">
        <f t="shared" si="479"/>
        <v>-89.990954807778806</v>
      </c>
      <c r="AC722" s="26">
        <f t="shared" si="480"/>
        <v>46.412150197903998</v>
      </c>
      <c r="AD722" s="26">
        <f t="shared" si="481"/>
        <v>89.726147458305249</v>
      </c>
      <c r="AE722" s="26">
        <f t="shared" si="482"/>
        <v>29.161715768699821</v>
      </c>
      <c r="AF722" s="26">
        <f t="shared" si="483"/>
        <v>-90.264772558243251</v>
      </c>
      <c r="AG722" s="26">
        <f t="shared" si="501"/>
        <v>63.934760580666506</v>
      </c>
      <c r="AH722" s="26">
        <f t="shared" si="484"/>
        <v>-193.58631868901506</v>
      </c>
      <c r="AI722" s="26">
        <f t="shared" si="485"/>
        <v>-89.999999988010359</v>
      </c>
      <c r="AJ722" s="26">
        <f t="shared" si="486"/>
        <v>125.58419728044534</v>
      </c>
      <c r="AK722" s="26">
        <f t="shared" si="487"/>
        <v>89.999969875991027</v>
      </c>
      <c r="AL722" s="27">
        <f t="shared" si="488"/>
        <v>-79.563597415184788</v>
      </c>
      <c r="AM722" s="26">
        <f t="shared" si="489"/>
        <v>-89.993975198226295</v>
      </c>
      <c r="AN722" s="26">
        <f t="shared" si="502"/>
        <v>-57.64976893097446</v>
      </c>
      <c r="AO722" s="26">
        <f t="shared" si="503"/>
        <v>-89.924900973001641</v>
      </c>
      <c r="AP722" s="26">
        <f t="shared" si="509"/>
        <v>-141.28072717406246</v>
      </c>
      <c r="AQ722" s="26">
        <f t="shared" si="510"/>
        <v>-179.91890628324728</v>
      </c>
      <c r="AR722" s="25">
        <f t="shared" si="504"/>
        <v>18.562359853877492</v>
      </c>
      <c r="AS722" s="25">
        <f t="shared" si="505"/>
        <v>-26.946600306339011</v>
      </c>
      <c r="AT722" s="56">
        <f t="shared" si="511"/>
        <v>-112.11901140536264</v>
      </c>
      <c r="AU722" s="57">
        <f t="shared" si="490"/>
        <v>-270.18367884149052</v>
      </c>
      <c r="AV722" s="26">
        <f t="shared" si="491"/>
        <v>5.1731041683466437</v>
      </c>
      <c r="AW722" s="26">
        <f t="shared" si="492"/>
        <v>56.54752165491248</v>
      </c>
      <c r="AX722" s="27">
        <f t="shared" si="493"/>
        <v>-5.1731041683466437</v>
      </c>
      <c r="AY722" s="26">
        <f t="shared" si="494"/>
        <v>-56.54752165491248</v>
      </c>
      <c r="AZ722" s="28">
        <f t="shared" si="495"/>
        <v>0</v>
      </c>
      <c r="BA722" s="29">
        <f t="shared" si="496"/>
        <v>0</v>
      </c>
      <c r="BB722" s="5">
        <f t="shared" si="512"/>
        <v>-259.02808841787555</v>
      </c>
      <c r="BC722" s="5">
        <f t="shared" si="513"/>
        <v>-535.14911132025838</v>
      </c>
      <c r="BD722" s="5">
        <f t="shared" si="497"/>
        <v>-355.14911132025838</v>
      </c>
      <c r="BE722" s="31"/>
      <c r="BF722" s="40">
        <f t="shared" si="498"/>
        <v>-259</v>
      </c>
      <c r="BG722" s="40">
        <f t="shared" si="499"/>
        <v>-535</v>
      </c>
      <c r="BH722" s="40">
        <f t="shared" si="500"/>
        <v>-355</v>
      </c>
      <c r="BL722" s="26">
        <f t="shared" si="506"/>
        <v>-51.604827206287226</v>
      </c>
      <c r="BM722" s="26">
        <f t="shared" si="507"/>
        <v>-89.849380302062556</v>
      </c>
      <c r="BO722" s="238" t="str">
        <f t="shared" si="514"/>
        <v>1513561248.4366i</v>
      </c>
      <c r="BP722" s="238" t="str">
        <f t="shared" si="515"/>
        <v>-0.0000171083370795276-1.46187363337868E-06i</v>
      </c>
      <c r="BQ722" s="238">
        <f t="shared" si="516"/>
        <v>-95.30424980622567</v>
      </c>
      <c r="BR722" s="238">
        <f t="shared" si="517"/>
        <v>-175.11605217670527</v>
      </c>
    </row>
    <row r="723" spans="22:70" x14ac:dyDescent="0.3">
      <c r="V723" s="24">
        <v>8.1900000000001096</v>
      </c>
      <c r="W723" s="30">
        <f t="shared" si="475"/>
        <v>1548816618.9128776</v>
      </c>
      <c r="X723" s="25">
        <f t="shared" si="508"/>
        <v>31.048525809863797</v>
      </c>
      <c r="Y723" s="26">
        <f t="shared" si="476"/>
        <v>-124.53305691186826</v>
      </c>
      <c r="Z723" s="26">
        <f t="shared" si="477"/>
        <v>-89.999966000714778</v>
      </c>
      <c r="AA723" s="26">
        <f t="shared" si="478"/>
        <v>76.234096667928881</v>
      </c>
      <c r="AB723" s="26">
        <f t="shared" si="479"/>
        <v>-89.991160701487445</v>
      </c>
      <c r="AC723" s="26">
        <f t="shared" si="480"/>
        <v>46.612145732573836</v>
      </c>
      <c r="AD723" s="26">
        <f t="shared" si="481"/>
        <v>89.73238101148209</v>
      </c>
      <c r="AE723" s="26">
        <f t="shared" si="482"/>
        <v>29.36171129849825</v>
      </c>
      <c r="AF723" s="26">
        <f t="shared" si="483"/>
        <v>-90.258745690720133</v>
      </c>
      <c r="AG723" s="26">
        <f t="shared" si="501"/>
        <v>63.934760580666506</v>
      </c>
      <c r="AH723" s="26">
        <f t="shared" si="484"/>
        <v>-193.78631868901505</v>
      </c>
      <c r="AI723" s="26">
        <f t="shared" si="485"/>
        <v>-89.999999988283264</v>
      </c>
      <c r="AJ723" s="26">
        <f t="shared" si="486"/>
        <v>125.7841972804453</v>
      </c>
      <c r="AK723" s="26">
        <f t="shared" si="487"/>
        <v>89.999970561697182</v>
      </c>
      <c r="AL723" s="27">
        <f t="shared" si="488"/>
        <v>-79.763597413023518</v>
      </c>
      <c r="AM723" s="26">
        <f t="shared" si="489"/>
        <v>-89.994112339456876</v>
      </c>
      <c r="AN723" s="26">
        <f t="shared" si="502"/>
        <v>-57.849768595166104</v>
      </c>
      <c r="AO723" s="26">
        <f t="shared" si="503"/>
        <v>-89.926610433668074</v>
      </c>
      <c r="AP723" s="26">
        <f t="shared" si="509"/>
        <v>-141.68072683609287</v>
      </c>
      <c r="AQ723" s="26">
        <f t="shared" si="510"/>
        <v>-179.92075219971105</v>
      </c>
      <c r="AR723" s="25">
        <f t="shared" si="504"/>
        <v>18.562359853877492</v>
      </c>
      <c r="AS723" s="25">
        <f t="shared" si="505"/>
        <v>-26.946600306339011</v>
      </c>
      <c r="AT723" s="56">
        <f t="shared" si="511"/>
        <v>-112.31901553759462</v>
      </c>
      <c r="AU723" s="57">
        <f t="shared" si="490"/>
        <v>-270.17949789043121</v>
      </c>
      <c r="AV723" s="26">
        <f t="shared" si="491"/>
        <v>5.3132981591261954</v>
      </c>
      <c r="AW723" s="26">
        <f t="shared" si="492"/>
        <v>57.15152013060225</v>
      </c>
      <c r="AX723" s="27">
        <f t="shared" si="493"/>
        <v>-5.3132981591261954</v>
      </c>
      <c r="AY723" s="26">
        <f t="shared" si="494"/>
        <v>-57.15152013060225</v>
      </c>
      <c r="AZ723" s="28">
        <f t="shared" si="495"/>
        <v>0</v>
      </c>
      <c r="BA723" s="29">
        <f t="shared" si="496"/>
        <v>0</v>
      </c>
      <c r="BB723" s="5">
        <f t="shared" si="512"/>
        <v>-259.82668084391696</v>
      </c>
      <c r="BC723" s="5">
        <f t="shared" si="513"/>
        <v>-535.25901516880322</v>
      </c>
      <c r="BD723" s="5">
        <f t="shared" si="497"/>
        <v>-355.25901516880322</v>
      </c>
      <c r="BE723" s="41"/>
      <c r="BF723" s="40">
        <f t="shared" si="498"/>
        <v>-260</v>
      </c>
      <c r="BG723" s="40">
        <f t="shared" si="499"/>
        <v>-535</v>
      </c>
      <c r="BH723" s="40">
        <f t="shared" si="500"/>
        <v>-355</v>
      </c>
      <c r="BL723" s="26">
        <f t="shared" si="506"/>
        <v>-51.804825855503807</v>
      </c>
      <c r="BM723" s="26">
        <f t="shared" si="507"/>
        <v>-89.852808809706133</v>
      </c>
      <c r="BO723" s="238" t="str">
        <f t="shared" si="514"/>
        <v>1548816618.91288i</v>
      </c>
      <c r="BP723" s="238" t="str">
        <f t="shared" si="515"/>
        <v>-0.0000163436544226532-1.36474297889588E-06i</v>
      </c>
      <c r="BQ723" s="238">
        <f t="shared" si="516"/>
        <v>-95.70283945081853</v>
      </c>
      <c r="BR723" s="238">
        <f t="shared" si="517"/>
        <v>-175.22670846866589</v>
      </c>
    </row>
    <row r="724" spans="22:70" x14ac:dyDescent="0.3">
      <c r="V724" s="24">
        <v>8.2000000000001094</v>
      </c>
      <c r="W724" s="32">
        <f t="shared" si="475"/>
        <v>1584893192.461513</v>
      </c>
      <c r="X724" s="25">
        <f t="shared" si="508"/>
        <v>31.048525809863797</v>
      </c>
      <c r="Y724" s="26">
        <f t="shared" si="476"/>
        <v>-124.73305691186815</v>
      </c>
      <c r="Z724" s="26">
        <f t="shared" si="477"/>
        <v>-89.999966774633009</v>
      </c>
      <c r="AA724" s="26">
        <f t="shared" si="478"/>
        <v>76.434096663276648</v>
      </c>
      <c r="AB724" s="26">
        <f t="shared" si="479"/>
        <v>-89.991361908483313</v>
      </c>
      <c r="AC724" s="26">
        <f t="shared" si="480"/>
        <v>46.812141468212332</v>
      </c>
      <c r="AD724" s="26">
        <f t="shared" si="481"/>
        <v>89.738472677787144</v>
      </c>
      <c r="AE724" s="26">
        <f t="shared" si="482"/>
        <v>29.561707029484637</v>
      </c>
      <c r="AF724" s="26">
        <f t="shared" si="483"/>
        <v>-90.252856005329164</v>
      </c>
      <c r="AG724" s="26">
        <f t="shared" si="501"/>
        <v>63.934760580666506</v>
      </c>
      <c r="AH724" s="26">
        <f t="shared" si="484"/>
        <v>-193.98631868901504</v>
      </c>
      <c r="AI724" s="26">
        <f t="shared" si="485"/>
        <v>-89.999999988549973</v>
      </c>
      <c r="AJ724" s="26">
        <f t="shared" si="486"/>
        <v>125.9841972804452</v>
      </c>
      <c r="AK724" s="26">
        <f t="shared" si="487"/>
        <v>89.99997123179476</v>
      </c>
      <c r="AL724" s="27">
        <f t="shared" si="488"/>
        <v>-79.963597410959494</v>
      </c>
      <c r="AM724" s="26">
        <f t="shared" si="489"/>
        <v>-89.994246358971992</v>
      </c>
      <c r="AN724" s="26">
        <f t="shared" si="502"/>
        <v>-58.04976827447156</v>
      </c>
      <c r="AO724" s="26">
        <f t="shared" si="503"/>
        <v>-89.928280982385331</v>
      </c>
      <c r="AP724" s="26">
        <f t="shared" si="509"/>
        <v>-142.08072651333438</v>
      </c>
      <c r="AQ724" s="26">
        <f t="shared" si="510"/>
        <v>-179.92255609811252</v>
      </c>
      <c r="AR724" s="25">
        <f t="shared" si="504"/>
        <v>18.562359853877492</v>
      </c>
      <c r="AS724" s="25">
        <f t="shared" si="505"/>
        <v>-26.946600306339011</v>
      </c>
      <c r="AT724" s="56">
        <f t="shared" si="511"/>
        <v>-112.51901948384975</v>
      </c>
      <c r="AU724" s="57">
        <f t="shared" si="490"/>
        <v>-270.17541210344166</v>
      </c>
      <c r="AV724" s="26">
        <f t="shared" si="491"/>
        <v>5.4554046310945026</v>
      </c>
      <c r="AW724" s="26">
        <f t="shared" si="492"/>
        <v>57.749822425213068</v>
      </c>
      <c r="AX724" s="27">
        <f t="shared" si="493"/>
        <v>-5.4554046310945026</v>
      </c>
      <c r="AY724" s="26">
        <f t="shared" si="494"/>
        <v>-57.749822425213068</v>
      </c>
      <c r="AZ724" s="28">
        <f t="shared" si="495"/>
        <v>0</v>
      </c>
      <c r="BA724" s="29">
        <f t="shared" si="496"/>
        <v>0</v>
      </c>
      <c r="BB724" s="5">
        <f t="shared" si="512"/>
        <v>-260.62533619354508</v>
      </c>
      <c r="BC724" s="5">
        <f t="shared" si="513"/>
        <v>-535.36645154812334</v>
      </c>
      <c r="BD724" s="5">
        <f t="shared" si="497"/>
        <v>-355.36645154812334</v>
      </c>
      <c r="BE724" s="31"/>
      <c r="BF724" s="40">
        <f t="shared" si="498"/>
        <v>-261</v>
      </c>
      <c r="BG724" s="40">
        <f t="shared" si="499"/>
        <v>-535</v>
      </c>
      <c r="BH724" s="40">
        <f t="shared" si="500"/>
        <v>-355</v>
      </c>
      <c r="BL724" s="26">
        <f t="shared" si="506"/>
        <v>-52.00482456551525</v>
      </c>
      <c r="BM724" s="26">
        <f t="shared" si="507"/>
        <v>-89.856159276006338</v>
      </c>
      <c r="BO724" s="238" t="str">
        <f t="shared" si="514"/>
        <v>1584893192.46151i</v>
      </c>
      <c r="BP724" s="238" t="str">
        <f t="shared" si="515"/>
        <v>-0.0000156129231907335-1.27404743946642E-06i</v>
      </c>
      <c r="BQ724" s="238">
        <f t="shared" si="516"/>
        <v>-96.101492144180085</v>
      </c>
      <c r="BR724" s="238">
        <f t="shared" si="517"/>
        <v>-175.33488016867537</v>
      </c>
    </row>
    <row r="725" spans="22:70" x14ac:dyDescent="0.3">
      <c r="V725" s="24">
        <v>8.2100000000001092</v>
      </c>
      <c r="W725" s="32">
        <f t="shared" si="475"/>
        <v>1621810097.3593388</v>
      </c>
      <c r="X725" s="25">
        <f t="shared" si="508"/>
        <v>31.048525809863797</v>
      </c>
      <c r="Y725" s="26">
        <f t="shared" si="476"/>
        <v>-124.93305691186808</v>
      </c>
      <c r="Z725" s="26">
        <f t="shared" si="477"/>
        <v>-89.999967530934683</v>
      </c>
      <c r="AA725" s="26">
        <f t="shared" si="478"/>
        <v>76.634096658833826</v>
      </c>
      <c r="AB725" s="26">
        <f t="shared" si="479"/>
        <v>-89.991558535448988</v>
      </c>
      <c r="AC725" s="26">
        <f t="shared" si="480"/>
        <v>47.012137395774829</v>
      </c>
      <c r="AD725" s="26">
        <f t="shared" si="481"/>
        <v>89.744425686551352</v>
      </c>
      <c r="AE725" s="26">
        <f t="shared" si="482"/>
        <v>29.761702952604381</v>
      </c>
      <c r="AF725" s="26">
        <f t="shared" si="483"/>
        <v>-90.247100379832318</v>
      </c>
      <c r="AG725" s="26">
        <f t="shared" si="501"/>
        <v>63.934760580666506</v>
      </c>
      <c r="AH725" s="26">
        <f t="shared" si="484"/>
        <v>-194.18631868901502</v>
      </c>
      <c r="AI725" s="26">
        <f t="shared" si="485"/>
        <v>-89.9999999888106</v>
      </c>
      <c r="AJ725" s="26">
        <f t="shared" si="486"/>
        <v>126.18419728044516</v>
      </c>
      <c r="AK725" s="26">
        <f t="shared" si="487"/>
        <v>89.999971886639074</v>
      </c>
      <c r="AL725" s="27">
        <f t="shared" si="488"/>
        <v>-80.16359740898838</v>
      </c>
      <c r="AM725" s="26">
        <f t="shared" si="489"/>
        <v>-89.994377327830563</v>
      </c>
      <c r="AN725" s="26">
        <f t="shared" si="502"/>
        <v>-58.249767968210655</v>
      </c>
      <c r="AO725" s="26">
        <f t="shared" si="503"/>
        <v>-89.929913504889072</v>
      </c>
      <c r="AP725" s="26">
        <f t="shared" si="509"/>
        <v>-142.4807262051024</v>
      </c>
      <c r="AQ725" s="26">
        <f t="shared" si="510"/>
        <v>-179.92431893489118</v>
      </c>
      <c r="AR725" s="25">
        <f t="shared" si="504"/>
        <v>18.562359853877492</v>
      </c>
      <c r="AS725" s="25">
        <f t="shared" si="505"/>
        <v>-26.946600306339011</v>
      </c>
      <c r="AT725" s="56">
        <f t="shared" si="511"/>
        <v>-112.71902325249802</v>
      </c>
      <c r="AU725" s="57">
        <f t="shared" si="490"/>
        <v>-270.17141931472349</v>
      </c>
      <c r="AV725" s="26">
        <f t="shared" si="491"/>
        <v>5.5993868649778804</v>
      </c>
      <c r="AW725" s="26">
        <f t="shared" si="492"/>
        <v>58.342223827990715</v>
      </c>
      <c r="AX725" s="27">
        <f t="shared" si="493"/>
        <v>-5.5993868649778804</v>
      </c>
      <c r="AY725" s="26">
        <f t="shared" si="494"/>
        <v>-58.342223827990715</v>
      </c>
      <c r="AZ725" s="28">
        <f t="shared" si="495"/>
        <v>0</v>
      </c>
      <c r="BA725" s="29">
        <f t="shared" si="496"/>
        <v>0</v>
      </c>
      <c r="BB725" s="5">
        <f t="shared" si="512"/>
        <v>-261.42405167212092</v>
      </c>
      <c r="BC725" s="5">
        <f t="shared" si="513"/>
        <v>-535.47147435863462</v>
      </c>
      <c r="BD725" s="5">
        <f t="shared" si="497"/>
        <v>-355.47147435863462</v>
      </c>
      <c r="BE725" s="31"/>
      <c r="BF725" s="40">
        <f t="shared" si="498"/>
        <v>-261</v>
      </c>
      <c r="BG725" s="40">
        <f t="shared" si="499"/>
        <v>-535</v>
      </c>
      <c r="BH725" s="40">
        <f t="shared" si="500"/>
        <v>-355</v>
      </c>
      <c r="BL725" s="26">
        <f t="shared" si="506"/>
        <v>-52.204823333585402</v>
      </c>
      <c r="BM725" s="26">
        <f t="shared" si="507"/>
        <v>-89.859433477332999</v>
      </c>
      <c r="BO725" s="238" t="str">
        <f t="shared" si="514"/>
        <v>1621810097.35934i</v>
      </c>
      <c r="BP725" s="238" t="str">
        <f t="shared" si="515"/>
        <v>-0.0000149146558346026-1.18936267494864E-06i</v>
      </c>
      <c r="BQ725" s="238">
        <f t="shared" si="516"/>
        <v>-96.500205086037525</v>
      </c>
      <c r="BR725" s="238">
        <f t="shared" si="517"/>
        <v>-175.44062156657813</v>
      </c>
    </row>
    <row r="726" spans="22:70" x14ac:dyDescent="0.3">
      <c r="V726" s="24">
        <v>8.2200000000001108</v>
      </c>
      <c r="W726" s="30">
        <f t="shared" si="475"/>
        <v>1659586907.4379847</v>
      </c>
      <c r="X726" s="25">
        <f t="shared" si="508"/>
        <v>31.048525809863797</v>
      </c>
      <c r="Y726" s="26">
        <f t="shared" si="476"/>
        <v>-125.13305691186804</v>
      </c>
      <c r="Z726" s="26">
        <f t="shared" si="477"/>
        <v>-89.999968270020844</v>
      </c>
      <c r="AA726" s="26">
        <f t="shared" si="478"/>
        <v>76.834096654590994</v>
      </c>
      <c r="AB726" s="26">
        <f t="shared" si="479"/>
        <v>-89.991750686638696</v>
      </c>
      <c r="AC726" s="26">
        <f t="shared" si="480"/>
        <v>47.212133506623672</v>
      </c>
      <c r="AD726" s="26">
        <f t="shared" si="481"/>
        <v>89.750243193624314</v>
      </c>
      <c r="AE726" s="26">
        <f t="shared" si="482"/>
        <v>29.961699059210432</v>
      </c>
      <c r="AF726" s="26">
        <f t="shared" si="483"/>
        <v>-90.24147576303524</v>
      </c>
      <c r="AG726" s="26">
        <f t="shared" si="501"/>
        <v>63.934760580666506</v>
      </c>
      <c r="AH726" s="26">
        <f t="shared" si="484"/>
        <v>-194.38631868901507</v>
      </c>
      <c r="AI726" s="26">
        <f t="shared" si="485"/>
        <v>-89.999999989065302</v>
      </c>
      <c r="AJ726" s="26">
        <f t="shared" si="486"/>
        <v>126.38419728044514</v>
      </c>
      <c r="AK726" s="26">
        <f t="shared" si="487"/>
        <v>89.999972526577295</v>
      </c>
      <c r="AL726" s="27">
        <f t="shared" si="488"/>
        <v>-80.363597407106028</v>
      </c>
      <c r="AM726" s="26">
        <f t="shared" si="489"/>
        <v>-89.994505315474001</v>
      </c>
      <c r="AN726" s="26">
        <f t="shared" si="502"/>
        <v>-58.449767675733774</v>
      </c>
      <c r="AO726" s="26">
        <f t="shared" si="503"/>
        <v>-89.931508866753759</v>
      </c>
      <c r="AP726" s="26">
        <f t="shared" si="509"/>
        <v>-142.88072591074322</v>
      </c>
      <c r="AQ726" s="26">
        <f t="shared" si="510"/>
        <v>-179.92604164471578</v>
      </c>
      <c r="AR726" s="25">
        <f t="shared" si="504"/>
        <v>18.562359853877492</v>
      </c>
      <c r="AS726" s="25">
        <f t="shared" si="505"/>
        <v>-26.946600306339011</v>
      </c>
      <c r="AT726" s="56">
        <f t="shared" si="511"/>
        <v>-112.91902685153279</v>
      </c>
      <c r="AU726" s="57">
        <f t="shared" si="490"/>
        <v>-270.16751740775101</v>
      </c>
      <c r="AV726" s="26">
        <f t="shared" si="491"/>
        <v>5.7452072581674409</v>
      </c>
      <c r="AW726" s="26">
        <f t="shared" si="492"/>
        <v>58.928531785429819</v>
      </c>
      <c r="AX726" s="27">
        <f t="shared" si="493"/>
        <v>-5.7452072581674409</v>
      </c>
      <c r="AY726" s="26">
        <f t="shared" si="494"/>
        <v>-58.928531785429819</v>
      </c>
      <c r="AZ726" s="28">
        <f t="shared" si="495"/>
        <v>0</v>
      </c>
      <c r="BA726" s="29">
        <f t="shared" si="496"/>
        <v>0</v>
      </c>
      <c r="BB726" s="5">
        <f t="shared" si="512"/>
        <v>-262.22282460752604</v>
      </c>
      <c r="BC726" s="5">
        <f t="shared" si="513"/>
        <v>-535.57413642293523</v>
      </c>
      <c r="BD726" s="5">
        <f t="shared" si="497"/>
        <v>-355.57413642293523</v>
      </c>
      <c r="BE726" s="41"/>
      <c r="BF726" s="40">
        <f t="shared" si="498"/>
        <v>-262</v>
      </c>
      <c r="BG726" s="40">
        <f t="shared" si="499"/>
        <v>-536</v>
      </c>
      <c r="BH726" s="40">
        <f t="shared" si="500"/>
        <v>-356</v>
      </c>
      <c r="BL726" s="26">
        <f t="shared" si="506"/>
        <v>-52.404822157101236</v>
      </c>
      <c r="BM726" s="26">
        <f t="shared" si="507"/>
        <v>-89.862633149625452</v>
      </c>
      <c r="BO726" s="238" t="str">
        <f t="shared" si="514"/>
        <v>1659586907.43798i</v>
      </c>
      <c r="BP726" s="238" t="str">
        <f t="shared" si="515"/>
        <v>-0.0000142474282413743-1.11029211067528E-06i</v>
      </c>
      <c r="BQ726" s="238">
        <f t="shared" si="516"/>
        <v>-96.898975598892022</v>
      </c>
      <c r="BR726" s="238">
        <f t="shared" si="517"/>
        <v>-175.54398586555868</v>
      </c>
    </row>
    <row r="727" spans="22:70" x14ac:dyDescent="0.3">
      <c r="V727" s="24">
        <v>8.2300000000001106</v>
      </c>
      <c r="W727" s="32">
        <f t="shared" si="475"/>
        <v>1698243652.4621778</v>
      </c>
      <c r="X727" s="25">
        <f t="shared" si="508"/>
        <v>31.048525809863797</v>
      </c>
      <c r="Y727" s="26">
        <f t="shared" si="476"/>
        <v>-125.33305691186798</v>
      </c>
      <c r="Z727" s="26">
        <f t="shared" si="477"/>
        <v>-89.999968992283357</v>
      </c>
      <c r="AA727" s="26">
        <f t="shared" si="478"/>
        <v>77.034096650539098</v>
      </c>
      <c r="AB727" s="26">
        <f t="shared" si="479"/>
        <v>-89.991938463933479</v>
      </c>
      <c r="AC727" s="26">
        <f t="shared" si="480"/>
        <v>47.412129792509873</v>
      </c>
      <c r="AD727" s="26">
        <f t="shared" si="481"/>
        <v>89.755928283045236</v>
      </c>
      <c r="AE727" s="26">
        <f t="shared" si="482"/>
        <v>30.161695341044776</v>
      </c>
      <c r="AF727" s="26">
        <f t="shared" si="483"/>
        <v>-90.2359791731716</v>
      </c>
      <c r="AG727" s="26">
        <f t="shared" si="501"/>
        <v>63.934760580666506</v>
      </c>
      <c r="AH727" s="26">
        <f t="shared" si="484"/>
        <v>-194.58631868901506</v>
      </c>
      <c r="AI727" s="26">
        <f t="shared" si="485"/>
        <v>-89.999999989314219</v>
      </c>
      <c r="AJ727" s="26">
        <f t="shared" si="486"/>
        <v>126.58419728044508</v>
      </c>
      <c r="AK727" s="26">
        <f t="shared" si="487"/>
        <v>89.999973151948737</v>
      </c>
      <c r="AL727" s="27">
        <f t="shared" si="488"/>
        <v>-80.563597405308371</v>
      </c>
      <c r="AM727" s="26">
        <f t="shared" si="489"/>
        <v>-89.994630389763046</v>
      </c>
      <c r="AN727" s="26">
        <f t="shared" si="502"/>
        <v>-58.649767396420465</v>
      </c>
      <c r="AO727" s="26">
        <f t="shared" si="503"/>
        <v>-89.933067913851431</v>
      </c>
      <c r="AP727" s="26">
        <f t="shared" si="509"/>
        <v>-143.28072562963231</v>
      </c>
      <c r="AQ727" s="26">
        <f t="shared" si="510"/>
        <v>-179.92772514097996</v>
      </c>
      <c r="AR727" s="25">
        <f t="shared" si="504"/>
        <v>18.562359853877492</v>
      </c>
      <c r="AS727" s="25">
        <f t="shared" si="505"/>
        <v>-26.946600306339011</v>
      </c>
      <c r="AT727" s="56">
        <f t="shared" si="511"/>
        <v>-113.11903028858754</v>
      </c>
      <c r="AU727" s="57">
        <f t="shared" si="490"/>
        <v>-270.16370431415157</v>
      </c>
      <c r="AV727" s="26">
        <f t="shared" si="491"/>
        <v>5.8928274378468029</v>
      </c>
      <c r="AW727" s="26">
        <f t="shared" si="492"/>
        <v>59.508565981861494</v>
      </c>
      <c r="AX727" s="27">
        <f t="shared" si="493"/>
        <v>-5.8928274378468037</v>
      </c>
      <c r="AY727" s="26">
        <f t="shared" si="494"/>
        <v>-59.508565981861494</v>
      </c>
      <c r="AZ727" s="28">
        <f t="shared" si="495"/>
        <v>0</v>
      </c>
      <c r="BA727" s="29">
        <f t="shared" si="496"/>
        <v>0</v>
      </c>
      <c r="BB727" s="5">
        <f t="shared" si="512"/>
        <v>-263.02165244493096</v>
      </c>
      <c r="BC727" s="5">
        <f t="shared" si="513"/>
        <v>-535.67448950061794</v>
      </c>
      <c r="BD727" s="5">
        <f t="shared" si="497"/>
        <v>-355.67448950061794</v>
      </c>
      <c r="BE727" s="31"/>
      <c r="BF727" s="40">
        <f t="shared" si="498"/>
        <v>-263</v>
      </c>
      <c r="BG727" s="40">
        <f t="shared" si="499"/>
        <v>-536</v>
      </c>
      <c r="BH727" s="40">
        <f t="shared" si="500"/>
        <v>-356</v>
      </c>
      <c r="BL727" s="26">
        <f t="shared" si="506"/>
        <v>-52.604821033567255</v>
      </c>
      <c r="BM727" s="26">
        <f t="shared" si="507"/>
        <v>-89.865759989312409</v>
      </c>
      <c r="BO727" s="238" t="str">
        <f t="shared" si="514"/>
        <v>1698243652.46218i</v>
      </c>
      <c r="BP727" s="238" t="str">
        <f t="shared" si="515"/>
        <v>-0.0000136098771821178-1.03646514403394E-06i</v>
      </c>
      <c r="BQ727" s="238">
        <f t="shared" si="516"/>
        <v>-97.297801122776207</v>
      </c>
      <c r="BR727" s="238">
        <f t="shared" si="517"/>
        <v>-175.64502519715393</v>
      </c>
    </row>
    <row r="728" spans="22:70" x14ac:dyDescent="0.3">
      <c r="V728" s="24">
        <v>8.2400000000001192</v>
      </c>
      <c r="W728" s="32">
        <f t="shared" si="475"/>
        <v>1737800828.749856</v>
      </c>
      <c r="X728" s="25">
        <f t="shared" si="508"/>
        <v>31.048525809863797</v>
      </c>
      <c r="Y728" s="26">
        <f t="shared" si="476"/>
        <v>-125.5330569118681</v>
      </c>
      <c r="Z728" s="26">
        <f t="shared" si="477"/>
        <v>-89.999969698105161</v>
      </c>
      <c r="AA728" s="26">
        <f t="shared" si="478"/>
        <v>77.234096646669741</v>
      </c>
      <c r="AB728" s="26">
        <f t="shared" si="479"/>
        <v>-89.992121966895397</v>
      </c>
      <c r="AC728" s="26">
        <f t="shared" si="480"/>
        <v>47.612126245555942</v>
      </c>
      <c r="AD728" s="26">
        <f t="shared" si="481"/>
        <v>89.761483968675748</v>
      </c>
      <c r="AE728" s="26">
        <f t="shared" si="482"/>
        <v>30.361691790221386</v>
      </c>
      <c r="AF728" s="26">
        <f t="shared" si="483"/>
        <v>-90.230607696324796</v>
      </c>
      <c r="AG728" s="26">
        <f t="shared" si="501"/>
        <v>63.934760580666506</v>
      </c>
      <c r="AH728" s="26">
        <f t="shared" si="484"/>
        <v>-194.78631868901522</v>
      </c>
      <c r="AI728" s="26">
        <f t="shared" si="485"/>
        <v>-89.999999989557452</v>
      </c>
      <c r="AJ728" s="26">
        <f t="shared" si="486"/>
        <v>126.78419728044524</v>
      </c>
      <c r="AK728" s="26">
        <f t="shared" si="487"/>
        <v>89.999973763084995</v>
      </c>
      <c r="AL728" s="27">
        <f t="shared" si="488"/>
        <v>-80.763597403591803</v>
      </c>
      <c r="AM728" s="26">
        <f t="shared" si="489"/>
        <v>-89.994752617013731</v>
      </c>
      <c r="AN728" s="26">
        <f t="shared" si="502"/>
        <v>-58.849767129678511</v>
      </c>
      <c r="AO728" s="26">
        <f t="shared" si="503"/>
        <v>-89.934591472800264</v>
      </c>
      <c r="AP728" s="26">
        <f t="shared" si="509"/>
        <v>-143.68072536117378</v>
      </c>
      <c r="AQ728" s="26">
        <f t="shared" si="510"/>
        <v>-179.92937031628645</v>
      </c>
      <c r="AR728" s="25">
        <f t="shared" si="504"/>
        <v>18.562359853877492</v>
      </c>
      <c r="AS728" s="25">
        <f t="shared" si="505"/>
        <v>-26.946600306339011</v>
      </c>
      <c r="AT728" s="56">
        <f t="shared" si="511"/>
        <v>-113.3190335709524</v>
      </c>
      <c r="AU728" s="57">
        <f t="shared" si="490"/>
        <v>-270.15997801261125</v>
      </c>
      <c r="AV728" s="26">
        <f t="shared" si="491"/>
        <v>6.0422083724163986</v>
      </c>
      <c r="AW728" s="26">
        <f t="shared" si="492"/>
        <v>60.082158369440194</v>
      </c>
      <c r="AX728" s="27">
        <f t="shared" si="493"/>
        <v>-6.0422083724163986</v>
      </c>
      <c r="AY728" s="26">
        <f t="shared" si="494"/>
        <v>-60.082158369440194</v>
      </c>
      <c r="AZ728" s="28">
        <f t="shared" si="495"/>
        <v>0</v>
      </c>
      <c r="BA728" s="29">
        <f t="shared" si="496"/>
        <v>0</v>
      </c>
      <c r="BB728" s="5">
        <f t="shared" si="512"/>
        <v>-263.82053274177565</v>
      </c>
      <c r="BC728" s="5">
        <f t="shared" si="513"/>
        <v>-535.77258430337099</v>
      </c>
      <c r="BD728" s="5">
        <f t="shared" si="497"/>
        <v>-355.77258430337099</v>
      </c>
      <c r="BE728" s="31"/>
      <c r="BF728" s="40">
        <f t="shared" si="498"/>
        <v>-264</v>
      </c>
      <c r="BG728" s="40">
        <f t="shared" si="499"/>
        <v>-536</v>
      </c>
      <c r="BH728" s="40">
        <f t="shared" si="500"/>
        <v>-356</v>
      </c>
      <c r="BL728" s="26">
        <f t="shared" si="506"/>
        <v>-52.804819960600547</v>
      </c>
      <c r="BM728" s="26">
        <f t="shared" si="507"/>
        <v>-89.868815654211105</v>
      </c>
      <c r="BO728" s="238" t="str">
        <f t="shared" si="514"/>
        <v>1737800828.74986i</v>
      </c>
      <c r="BP728" s="238" t="str">
        <f t="shared" si="515"/>
        <v>-0.0000130006978485881-9.67535464366217E-07i</v>
      </c>
      <c r="BQ728" s="238">
        <f t="shared" si="516"/>
        <v>-97.696679210222726</v>
      </c>
      <c r="BR728" s="238">
        <f t="shared" si="517"/>
        <v>-175.74379063654865</v>
      </c>
    </row>
    <row r="729" spans="22:70" x14ac:dyDescent="0.3">
      <c r="V729" s="24">
        <v>8.2500000000001208</v>
      </c>
      <c r="W729" s="30">
        <f t="shared" si="475"/>
        <v>1778279410.0394206</v>
      </c>
      <c r="X729" s="25">
        <f t="shared" si="508"/>
        <v>31.048525809863797</v>
      </c>
      <c r="Y729" s="26">
        <f t="shared" si="476"/>
        <v>-125.73305691186809</v>
      </c>
      <c r="Z729" s="26">
        <f t="shared" si="477"/>
        <v>-89.9999703878605</v>
      </c>
      <c r="AA729" s="26">
        <f t="shared" si="478"/>
        <v>77.434096642974396</v>
      </c>
      <c r="AB729" s="26">
        <f t="shared" si="479"/>
        <v>-89.992301292820073</v>
      </c>
      <c r="AC729" s="26">
        <f t="shared" si="480"/>
        <v>47.812122858238396</v>
      </c>
      <c r="AD729" s="26">
        <f t="shared" si="481"/>
        <v>89.766913195795794</v>
      </c>
      <c r="AE729" s="26">
        <f t="shared" si="482"/>
        <v>30.561688399208506</v>
      </c>
      <c r="AF729" s="26">
        <f t="shared" si="483"/>
        <v>-90.225358484884779</v>
      </c>
      <c r="AG729" s="26">
        <f t="shared" si="501"/>
        <v>63.934760580666506</v>
      </c>
      <c r="AH729" s="26">
        <f t="shared" si="484"/>
        <v>-194.98631868901526</v>
      </c>
      <c r="AI729" s="26">
        <f t="shared" si="485"/>
        <v>-89.999999989795157</v>
      </c>
      <c r="AJ729" s="26">
        <f t="shared" si="486"/>
        <v>126.98419728044522</v>
      </c>
      <c r="AK729" s="26">
        <f t="shared" si="487"/>
        <v>89.999974360310105</v>
      </c>
      <c r="AL729" s="27">
        <f t="shared" si="488"/>
        <v>-80.963597401952342</v>
      </c>
      <c r="AM729" s="26">
        <f t="shared" si="489"/>
        <v>-89.994872062032556</v>
      </c>
      <c r="AN729" s="26">
        <f t="shared" si="502"/>
        <v>-59.049766874941753</v>
      </c>
      <c r="AO729" s="26">
        <f t="shared" si="503"/>
        <v>-89.936080351402779</v>
      </c>
      <c r="AP729" s="26">
        <f t="shared" si="509"/>
        <v>-144.08072510479764</v>
      </c>
      <c r="AQ729" s="26">
        <f t="shared" si="510"/>
        <v>-179.9309780429204</v>
      </c>
      <c r="AR729" s="25">
        <f t="shared" si="504"/>
        <v>18.562359853877492</v>
      </c>
      <c r="AS729" s="25">
        <f t="shared" si="505"/>
        <v>-26.946600306339011</v>
      </c>
      <c r="AT729" s="56">
        <f t="shared" si="511"/>
        <v>-113.51903670558913</v>
      </c>
      <c r="AU729" s="57">
        <f t="shared" si="490"/>
        <v>-270.15633652780519</v>
      </c>
      <c r="AV729" s="26">
        <f t="shared" si="491"/>
        <v>6.1933104806627925</v>
      </c>
      <c r="AW729" s="26">
        <f t="shared" si="492"/>
        <v>60.649153149825068</v>
      </c>
      <c r="AX729" s="27">
        <f t="shared" si="493"/>
        <v>-6.1933104806627925</v>
      </c>
      <c r="AY729" s="26">
        <f t="shared" si="494"/>
        <v>-60.649153149825068</v>
      </c>
      <c r="AZ729" s="28">
        <f t="shared" si="495"/>
        <v>0</v>
      </c>
      <c r="BA729" s="29">
        <f t="shared" si="496"/>
        <v>0</v>
      </c>
      <c r="BB729" s="5">
        <f t="shared" si="512"/>
        <v>-264.61946316295013</v>
      </c>
      <c r="BC729" s="5">
        <f t="shared" si="513"/>
        <v>-535.86847051031771</v>
      </c>
      <c r="BD729" s="5">
        <f t="shared" si="497"/>
        <v>-355.86847051031771</v>
      </c>
      <c r="BE729" s="41"/>
      <c r="BF729" s="40">
        <f t="shared" si="498"/>
        <v>-265</v>
      </c>
      <c r="BG729" s="40">
        <f t="shared" si="499"/>
        <v>-536</v>
      </c>
      <c r="BH729" s="40">
        <f t="shared" si="500"/>
        <v>-356</v>
      </c>
      <c r="BL729" s="26">
        <f t="shared" si="506"/>
        <v>-53.004818935924902</v>
      </c>
      <c r="BM729" s="26">
        <f t="shared" si="507"/>
        <v>-89.871801764405987</v>
      </c>
      <c r="BO729" s="238" t="str">
        <f t="shared" si="514"/>
        <v>1778279410.03942i</v>
      </c>
      <c r="BP729" s="238" t="str">
        <f t="shared" si="515"/>
        <v>-0.0000124186414771706-9.03179479298781E-07i</v>
      </c>
      <c r="BQ729" s="238">
        <f t="shared" si="516"/>
        <v>-98.095607521436079</v>
      </c>
      <c r="BR729" s="238">
        <f t="shared" si="517"/>
        <v>-175.84033221810657</v>
      </c>
    </row>
    <row r="730" spans="22:70" x14ac:dyDescent="0.3">
      <c r="V730" s="24">
        <v>8.2600000000001206</v>
      </c>
      <c r="W730" s="32">
        <f t="shared" si="475"/>
        <v>1819700858.6104929</v>
      </c>
      <c r="X730" s="25">
        <f t="shared" si="508"/>
        <v>31.048525809863797</v>
      </c>
      <c r="Y730" s="26">
        <f t="shared" si="476"/>
        <v>-125.93305691186802</v>
      </c>
      <c r="Z730" s="26">
        <f t="shared" si="477"/>
        <v>-89.999971061915076</v>
      </c>
      <c r="AA730" s="26">
        <f t="shared" si="478"/>
        <v>77.634096639445346</v>
      </c>
      <c r="AB730" s="26">
        <f t="shared" si="479"/>
        <v>-89.992476536788487</v>
      </c>
      <c r="AC730" s="26">
        <f t="shared" si="480"/>
        <v>48.012119623372755</v>
      </c>
      <c r="AD730" s="26">
        <f t="shared" si="481"/>
        <v>89.772218842663236</v>
      </c>
      <c r="AE730" s="26">
        <f t="shared" si="482"/>
        <v>30.761685160813883</v>
      </c>
      <c r="AF730" s="26">
        <f t="shared" si="483"/>
        <v>-90.220228756040328</v>
      </c>
      <c r="AG730" s="26">
        <f t="shared" si="501"/>
        <v>63.934760580666506</v>
      </c>
      <c r="AH730" s="26">
        <f t="shared" si="484"/>
        <v>-195.18631868901525</v>
      </c>
      <c r="AI730" s="26">
        <f t="shared" si="485"/>
        <v>-89.999999990027447</v>
      </c>
      <c r="AJ730" s="26">
        <f t="shared" si="486"/>
        <v>127.18419728044518</v>
      </c>
      <c r="AK730" s="26">
        <f t="shared" si="487"/>
        <v>89.999974943940686</v>
      </c>
      <c r="AL730" s="27">
        <f t="shared" si="488"/>
        <v>-81.163597400386635</v>
      </c>
      <c r="AM730" s="26">
        <f t="shared" si="489"/>
        <v>-89.994988788150863</v>
      </c>
      <c r="AN730" s="26">
        <f t="shared" si="502"/>
        <v>-59.249766631669985</v>
      </c>
      <c r="AO730" s="26">
        <f t="shared" si="503"/>
        <v>-89.937535339074046</v>
      </c>
      <c r="AP730" s="26">
        <f t="shared" si="509"/>
        <v>-144.48072485996019</v>
      </c>
      <c r="AQ730" s="26">
        <f t="shared" si="510"/>
        <v>-179.93254917331166</v>
      </c>
      <c r="AR730" s="25">
        <f t="shared" si="504"/>
        <v>18.562359853877492</v>
      </c>
      <c r="AS730" s="25">
        <f t="shared" si="505"/>
        <v>-26.946600306339011</v>
      </c>
      <c r="AT730" s="56">
        <f t="shared" si="511"/>
        <v>-113.71903969914631</v>
      </c>
      <c r="AU730" s="57">
        <f t="shared" si="490"/>
        <v>-270.152777929352</v>
      </c>
      <c r="AV730" s="26">
        <f t="shared" si="491"/>
        <v>6.3460937381747007</v>
      </c>
      <c r="AW730" s="26">
        <f t="shared" si="492"/>
        <v>61.209406710114813</v>
      </c>
      <c r="AX730" s="27">
        <f t="shared" si="493"/>
        <v>-6.3460937381747007</v>
      </c>
      <c r="AY730" s="26">
        <f t="shared" si="494"/>
        <v>-61.209406710114813</v>
      </c>
      <c r="AZ730" s="28">
        <f t="shared" si="495"/>
        <v>0</v>
      </c>
      <c r="BA730" s="29">
        <f t="shared" si="496"/>
        <v>0</v>
      </c>
      <c r="BB730" s="5">
        <f t="shared" si="512"/>
        <v>-265.41844147617735</v>
      </c>
      <c r="BC730" s="5">
        <f t="shared" si="513"/>
        <v>-535.96219678355737</v>
      </c>
      <c r="BD730" s="5">
        <f t="shared" si="497"/>
        <v>-355.96219678355737</v>
      </c>
      <c r="BE730" s="31"/>
      <c r="BF730" s="40">
        <f t="shared" si="498"/>
        <v>-265</v>
      </c>
      <c r="BG730" s="40">
        <f t="shared" si="499"/>
        <v>-536</v>
      </c>
      <c r="BH730" s="40">
        <f t="shared" si="500"/>
        <v>-356</v>
      </c>
      <c r="BL730" s="26">
        <f t="shared" si="506"/>
        <v>-53.204817957367005</v>
      </c>
      <c r="BM730" s="26">
        <f t="shared" si="507"/>
        <v>-89.874719903107234</v>
      </c>
      <c r="BO730" s="238" t="str">
        <f t="shared" si="514"/>
        <v>1819700858.61049i</v>
      </c>
      <c r="BP730" s="238" t="str">
        <f t="shared" si="515"/>
        <v>-0.0000118625130580999-8.43094841007603E-07i</v>
      </c>
      <c r="BQ730" s="238">
        <f t="shared" si="516"/>
        <v>-98.494583819664058</v>
      </c>
      <c r="BR730" s="238">
        <f t="shared" si="517"/>
        <v>-175.93469895109814</v>
      </c>
    </row>
    <row r="731" spans="22:70" x14ac:dyDescent="0.3">
      <c r="V731" s="24">
        <v>8.2700000000001204</v>
      </c>
      <c r="W731" s="32">
        <f t="shared" si="475"/>
        <v>1862087136.6633887</v>
      </c>
      <c r="X731" s="25">
        <f t="shared" si="508"/>
        <v>31.048525809863797</v>
      </c>
      <c r="Y731" s="26">
        <f t="shared" si="476"/>
        <v>-126.13305691186798</v>
      </c>
      <c r="Z731" s="26">
        <f t="shared" si="477"/>
        <v>-89.99997172062632</v>
      </c>
      <c r="AA731" s="26">
        <f t="shared" si="478"/>
        <v>77.834096636075117</v>
      </c>
      <c r="AB731" s="26">
        <f t="shared" si="479"/>
        <v>-89.992647791717317</v>
      </c>
      <c r="AC731" s="26">
        <f t="shared" si="480"/>
        <v>48.212116534097795</v>
      </c>
      <c r="AD731" s="26">
        <f t="shared" si="481"/>
        <v>89.777403722038073</v>
      </c>
      <c r="AE731" s="26">
        <f t="shared" si="482"/>
        <v>30.961682068168734</v>
      </c>
      <c r="AF731" s="26">
        <f t="shared" si="483"/>
        <v>-90.215215790305578</v>
      </c>
      <c r="AG731" s="26">
        <f t="shared" si="501"/>
        <v>63.934760580666506</v>
      </c>
      <c r="AH731" s="26">
        <f t="shared" si="484"/>
        <v>-195.38631868901524</v>
      </c>
      <c r="AI731" s="26">
        <f t="shared" si="485"/>
        <v>-89.999999990254452</v>
      </c>
      <c r="AJ731" s="26">
        <f t="shared" si="486"/>
        <v>127.38419728044516</v>
      </c>
      <c r="AK731" s="26">
        <f t="shared" si="487"/>
        <v>89.999975514286234</v>
      </c>
      <c r="AL731" s="27">
        <f t="shared" si="488"/>
        <v>-81.363597398891415</v>
      </c>
      <c r="AM731" s="26">
        <f t="shared" si="489"/>
        <v>-89.995102857258374</v>
      </c>
      <c r="AN731" s="26">
        <f t="shared" si="502"/>
        <v>-59.449766399347254</v>
      </c>
      <c r="AO731" s="26">
        <f t="shared" si="503"/>
        <v>-89.938957207260302</v>
      </c>
      <c r="AP731" s="26">
        <f t="shared" si="509"/>
        <v>-144.88072462614224</v>
      </c>
      <c r="AQ731" s="26">
        <f t="shared" si="510"/>
        <v>-179.93408454048688</v>
      </c>
      <c r="AR731" s="25">
        <f t="shared" si="504"/>
        <v>18.562359853877492</v>
      </c>
      <c r="AS731" s="25">
        <f t="shared" si="505"/>
        <v>-26.946600306339011</v>
      </c>
      <c r="AT731" s="56">
        <f t="shared" si="511"/>
        <v>-113.91904255797351</v>
      </c>
      <c r="AU731" s="57">
        <f t="shared" si="490"/>
        <v>-270.14930033079247</v>
      </c>
      <c r="AV731" s="26">
        <f t="shared" si="491"/>
        <v>6.5005177805542713</v>
      </c>
      <c r="AW731" s="26">
        <f t="shared" si="492"/>
        <v>61.762787515781113</v>
      </c>
      <c r="AX731" s="27">
        <f t="shared" si="493"/>
        <v>-6.5005177805542722</v>
      </c>
      <c r="AY731" s="26">
        <f t="shared" si="494"/>
        <v>-61.762787515781113</v>
      </c>
      <c r="AZ731" s="28">
        <f t="shared" si="495"/>
        <v>0</v>
      </c>
      <c r="BA731" s="29">
        <f t="shared" si="496"/>
        <v>0</v>
      </c>
      <c r="BB731" s="5">
        <f t="shared" si="512"/>
        <v>-266.21746554758067</v>
      </c>
      <c r="BC731" s="5">
        <f t="shared" si="513"/>
        <v>-536.0538107838654</v>
      </c>
      <c r="BD731" s="5">
        <f t="shared" si="497"/>
        <v>-356.0538107838654</v>
      </c>
      <c r="BE731" s="31"/>
      <c r="BF731" s="40">
        <f t="shared" si="498"/>
        <v>-266</v>
      </c>
      <c r="BG731" s="40">
        <f t="shared" si="499"/>
        <v>-536</v>
      </c>
      <c r="BH731" s="40">
        <f t="shared" si="500"/>
        <v>-356</v>
      </c>
      <c r="BL731" s="26">
        <f t="shared" si="506"/>
        <v>-53.404817022851255</v>
      </c>
      <c r="BM731" s="26">
        <f t="shared" si="507"/>
        <v>-89.877571617490048</v>
      </c>
      <c r="BO731" s="238" t="str">
        <f t="shared" si="514"/>
        <v>1862087136.66339i</v>
      </c>
      <c r="BP731" s="238" t="str">
        <f t="shared" si="515"/>
        <v>-0.0000113311691279499-7.86999066288271E-07i</v>
      </c>
      <c r="BQ731" s="238">
        <f t="shared" si="516"/>
        <v>-98.893605966755899</v>
      </c>
      <c r="BR731" s="238">
        <f t="shared" si="517"/>
        <v>-176.02693883558288</v>
      </c>
    </row>
    <row r="732" spans="22:70" x14ac:dyDescent="0.3">
      <c r="V732" s="24">
        <v>8.2800000000001202</v>
      </c>
      <c r="W732" s="30">
        <f t="shared" si="475"/>
        <v>1905460717.9637802</v>
      </c>
      <c r="X732" s="25">
        <f t="shared" si="508"/>
        <v>31.048525809863797</v>
      </c>
      <c r="Y732" s="26">
        <f t="shared" si="476"/>
        <v>-126.33305691186793</v>
      </c>
      <c r="Z732" s="26">
        <f t="shared" si="477"/>
        <v>-89.999972364343449</v>
      </c>
      <c r="AA732" s="26">
        <f t="shared" si="478"/>
        <v>78.034096632856574</v>
      </c>
      <c r="AB732" s="26">
        <f t="shared" si="479"/>
        <v>-89.99281514840817</v>
      </c>
      <c r="AC732" s="26">
        <f t="shared" si="480"/>
        <v>48.412113583861057</v>
      </c>
      <c r="AD732" s="26">
        <f t="shared" si="481"/>
        <v>89.782470582672147</v>
      </c>
      <c r="AE732" s="26">
        <f t="shared" si="482"/>
        <v>31.161679114713493</v>
      </c>
      <c r="AF732" s="26">
        <f t="shared" si="483"/>
        <v>-90.210316930079472</v>
      </c>
      <c r="AG732" s="26">
        <f t="shared" si="501"/>
        <v>63.934760580666506</v>
      </c>
      <c r="AH732" s="26">
        <f t="shared" si="484"/>
        <v>-195.58631868901526</v>
      </c>
      <c r="AI732" s="26">
        <f t="shared" si="485"/>
        <v>-89.999999990476283</v>
      </c>
      <c r="AJ732" s="26">
        <f t="shared" si="486"/>
        <v>127.58419728044512</v>
      </c>
      <c r="AK732" s="26">
        <f t="shared" si="487"/>
        <v>89.999976071649129</v>
      </c>
      <c r="AL732" s="27">
        <f t="shared" si="488"/>
        <v>-81.563597397463468</v>
      </c>
      <c r="AM732" s="26">
        <f t="shared" si="489"/>
        <v>-89.995214329836017</v>
      </c>
      <c r="AN732" s="26">
        <f t="shared" si="502"/>
        <v>-59.649766177480743</v>
      </c>
      <c r="AO732" s="26">
        <f t="shared" si="503"/>
        <v>-89.940346709847844</v>
      </c>
      <c r="AP732" s="26">
        <f t="shared" si="509"/>
        <v>-145.28072440284785</v>
      </c>
      <c r="AQ732" s="26">
        <f t="shared" si="510"/>
        <v>-179.93558495851101</v>
      </c>
      <c r="AR732" s="25">
        <f t="shared" si="504"/>
        <v>18.562359853877492</v>
      </c>
      <c r="AS732" s="25">
        <f t="shared" si="505"/>
        <v>-26.946600306339011</v>
      </c>
      <c r="AT732" s="56">
        <f t="shared" si="511"/>
        <v>-114.11904528813436</v>
      </c>
      <c r="AU732" s="57">
        <f t="shared" si="490"/>
        <v>-270.14590188859052</v>
      </c>
      <c r="AV732" s="26">
        <f t="shared" si="491"/>
        <v>6.6565420030292675</v>
      </c>
      <c r="AW732" s="26">
        <f t="shared" si="492"/>
        <v>62.309175963526087</v>
      </c>
      <c r="AX732" s="27">
        <f t="shared" si="493"/>
        <v>-6.6565420030292675</v>
      </c>
      <c r="AY732" s="26">
        <f t="shared" si="494"/>
        <v>-62.309175963526087</v>
      </c>
      <c r="AZ732" s="28">
        <f t="shared" si="495"/>
        <v>0</v>
      </c>
      <c r="BA732" s="29">
        <f t="shared" si="496"/>
        <v>0</v>
      </c>
      <c r="BB732" s="5">
        <f t="shared" si="512"/>
        <v>-267.01653333743434</v>
      </c>
      <c r="BC732" s="5">
        <f t="shared" si="513"/>
        <v>-536.14335918651784</v>
      </c>
      <c r="BD732" s="5">
        <f t="shared" si="497"/>
        <v>-356.14335918651784</v>
      </c>
      <c r="BE732" s="41"/>
      <c r="BF732" s="40">
        <f t="shared" si="498"/>
        <v>-267</v>
      </c>
      <c r="BG732" s="40">
        <f t="shared" si="499"/>
        <v>-536</v>
      </c>
      <c r="BH732" s="40">
        <f t="shared" si="500"/>
        <v>-356</v>
      </c>
      <c r="BL732" s="26">
        <f t="shared" si="506"/>
        <v>-53.604816130395463</v>
      </c>
      <c r="BM732" s="26">
        <f t="shared" si="507"/>
        <v>-89.880358419514579</v>
      </c>
      <c r="BO732" s="238" t="str">
        <f t="shared" si="514"/>
        <v>1905460717.96378i</v>
      </c>
      <c r="BP732" s="238" t="str">
        <f t="shared" si="515"/>
        <v>-0.0000108235156433166-7.34628244655505E-07i</v>
      </c>
      <c r="BQ732" s="238">
        <f t="shared" si="516"/>
        <v>-99.292671918904489</v>
      </c>
      <c r="BR732" s="238">
        <f t="shared" si="517"/>
        <v>-176.1170988784128</v>
      </c>
    </row>
    <row r="733" spans="22:70" x14ac:dyDescent="0.3">
      <c r="V733" s="24">
        <v>8.2900000000001199</v>
      </c>
      <c r="W733" s="32">
        <f t="shared" si="475"/>
        <v>1949844599.7585905</v>
      </c>
      <c r="X733" s="25">
        <f t="shared" si="508"/>
        <v>31.048525809863797</v>
      </c>
      <c r="Y733" s="26">
        <f t="shared" si="476"/>
        <v>-126.53305691186789</v>
      </c>
      <c r="Z733" s="26">
        <f t="shared" si="477"/>
        <v>-89.999972993407781</v>
      </c>
      <c r="AA733" s="26">
        <f t="shared" si="478"/>
        <v>78.234096629782897</v>
      </c>
      <c r="AB733" s="26">
        <f t="shared" si="479"/>
        <v>-89.992978695595767</v>
      </c>
      <c r="AC733" s="26">
        <f t="shared" si="480"/>
        <v>48.612110766404982</v>
      </c>
      <c r="AD733" s="26">
        <f t="shared" si="481"/>
        <v>89.787422110764808</v>
      </c>
      <c r="AE733" s="26">
        <f t="shared" si="482"/>
        <v>31.361676294183781</v>
      </c>
      <c r="AF733" s="26">
        <f t="shared" si="483"/>
        <v>-90.205529578238739</v>
      </c>
      <c r="AG733" s="26">
        <f t="shared" si="501"/>
        <v>63.934760580666506</v>
      </c>
      <c r="AH733" s="26">
        <f t="shared" si="484"/>
        <v>-195.78631868901525</v>
      </c>
      <c r="AI733" s="26">
        <f t="shared" si="485"/>
        <v>-89.99999999069307</v>
      </c>
      <c r="AJ733" s="26">
        <f t="shared" si="486"/>
        <v>127.78419728044508</v>
      </c>
      <c r="AK733" s="26">
        <f t="shared" si="487"/>
        <v>89.999976616324886</v>
      </c>
      <c r="AL733" s="27">
        <f t="shared" si="488"/>
        <v>-81.763597396099797</v>
      </c>
      <c r="AM733" s="26">
        <f t="shared" si="489"/>
        <v>-89.995323264988045</v>
      </c>
      <c r="AN733" s="26">
        <f t="shared" si="502"/>
        <v>-59.849765965599858</v>
      </c>
      <c r="AO733" s="26">
        <f t="shared" si="503"/>
        <v>-89.94170458356281</v>
      </c>
      <c r="AP733" s="26">
        <f t="shared" si="509"/>
        <v>-145.68072418960332</v>
      </c>
      <c r="AQ733" s="26">
        <f t="shared" si="510"/>
        <v>-179.93705122291902</v>
      </c>
      <c r="AR733" s="25">
        <f t="shared" si="504"/>
        <v>18.562359853877492</v>
      </c>
      <c r="AS733" s="25">
        <f t="shared" si="505"/>
        <v>-26.946600306339011</v>
      </c>
      <c r="AT733" s="56">
        <f t="shared" si="511"/>
        <v>-114.31904789541954</v>
      </c>
      <c r="AU733" s="57">
        <f t="shared" si="490"/>
        <v>-270.14258080115775</v>
      </c>
      <c r="AV733" s="26">
        <f t="shared" si="491"/>
        <v>6.8141256561225951</v>
      </c>
      <c r="AW733" s="26">
        <f t="shared" si="492"/>
        <v>62.848464197101727</v>
      </c>
      <c r="AX733" s="27">
        <f t="shared" si="493"/>
        <v>-6.814125656122596</v>
      </c>
      <c r="AY733" s="26">
        <f t="shared" si="494"/>
        <v>-62.848464197101727</v>
      </c>
      <c r="AZ733" s="28">
        <f t="shared" si="495"/>
        <v>0</v>
      </c>
      <c r="BA733" s="29">
        <f t="shared" si="496"/>
        <v>0</v>
      </c>
      <c r="BB733" s="5">
        <f t="shared" si="512"/>
        <v>-267.81564289609128</v>
      </c>
      <c r="BC733" s="5">
        <f t="shared" si="513"/>
        <v>-536.23088769720698</v>
      </c>
      <c r="BD733" s="5">
        <f t="shared" si="497"/>
        <v>-356.23088769720698</v>
      </c>
      <c r="BE733" s="31"/>
      <c r="BF733" s="40">
        <f t="shared" si="498"/>
        <v>-268</v>
      </c>
      <c r="BG733" s="40">
        <f t="shared" si="499"/>
        <v>-536</v>
      </c>
      <c r="BH733" s="40">
        <f t="shared" si="500"/>
        <v>-356</v>
      </c>
      <c r="BL733" s="26">
        <f t="shared" si="506"/>
        <v>-53.804815278106624</v>
      </c>
      <c r="BM733" s="26">
        <f t="shared" si="507"/>
        <v>-89.883081786727388</v>
      </c>
      <c r="BO733" s="238" t="str">
        <f t="shared" si="514"/>
        <v>1949844599.75859i</v>
      </c>
      <c r="BP733" s="238" t="str">
        <f t="shared" si="515"/>
        <v>-0.000010338505933578-6.8573582903034E-07i</v>
      </c>
      <c r="BQ733" s="238">
        <f t="shared" si="516"/>
        <v>-99.691779722565087</v>
      </c>
      <c r="BR733" s="238">
        <f t="shared" si="517"/>
        <v>-176.20522510932187</v>
      </c>
    </row>
    <row r="734" spans="22:70" x14ac:dyDescent="0.3">
      <c r="V734" s="24">
        <v>8.3000000000001197</v>
      </c>
      <c r="W734" s="32">
        <f t="shared" si="475"/>
        <v>1995262314.9694302</v>
      </c>
      <c r="X734" s="25">
        <f t="shared" si="508"/>
        <v>31.048525809863797</v>
      </c>
      <c r="Y734" s="26">
        <f t="shared" si="476"/>
        <v>-126.73305691186782</v>
      </c>
      <c r="Z734" s="26">
        <f t="shared" si="477"/>
        <v>-89.999973608152885</v>
      </c>
      <c r="AA734" s="26">
        <f t="shared" si="478"/>
        <v>78.43409662684752</v>
      </c>
      <c r="AB734" s="26">
        <f t="shared" si="479"/>
        <v>-89.993138519994972</v>
      </c>
      <c r="AC734" s="26">
        <f t="shared" si="480"/>
        <v>48.812108075753585</v>
      </c>
      <c r="AD734" s="26">
        <f t="shared" si="481"/>
        <v>89.792260931385826</v>
      </c>
      <c r="AE734" s="26">
        <f t="shared" si="482"/>
        <v>31.561673600597075</v>
      </c>
      <c r="AF734" s="26">
        <f t="shared" si="483"/>
        <v>-90.200851196762031</v>
      </c>
      <c r="AG734" s="26">
        <f t="shared" si="501"/>
        <v>63.934760580666506</v>
      </c>
      <c r="AH734" s="26">
        <f t="shared" si="484"/>
        <v>-195.98631868901523</v>
      </c>
      <c r="AI734" s="26">
        <f t="shared" si="485"/>
        <v>-89.999999990904925</v>
      </c>
      <c r="AJ734" s="26">
        <f t="shared" si="486"/>
        <v>127.98419728044502</v>
      </c>
      <c r="AK734" s="26">
        <f t="shared" si="487"/>
        <v>89.999977148602312</v>
      </c>
      <c r="AL734" s="27">
        <f t="shared" si="488"/>
        <v>-81.963597394797475</v>
      </c>
      <c r="AM734" s="26">
        <f t="shared" si="489"/>
        <v>-89.995429720473325</v>
      </c>
      <c r="AN734" s="26">
        <f t="shared" si="502"/>
        <v>-60.049765763255152</v>
      </c>
      <c r="AO734" s="26">
        <f t="shared" si="503"/>
        <v>-89.943031548361716</v>
      </c>
      <c r="AP734" s="26">
        <f t="shared" si="509"/>
        <v>-146.08072398595635</v>
      </c>
      <c r="AQ734" s="26">
        <f t="shared" si="510"/>
        <v>-179.93848411113765</v>
      </c>
      <c r="AR734" s="25">
        <f t="shared" si="504"/>
        <v>18.562359853877492</v>
      </c>
      <c r="AS734" s="25">
        <f t="shared" si="505"/>
        <v>-26.946600306339011</v>
      </c>
      <c r="AT734" s="56">
        <f t="shared" si="511"/>
        <v>-114.51905038535928</v>
      </c>
      <c r="AU734" s="57">
        <f t="shared" si="490"/>
        <v>-270.13933530789967</v>
      </c>
      <c r="AV734" s="26">
        <f t="shared" si="491"/>
        <v>6.9732279370888692</v>
      </c>
      <c r="AW734" s="26">
        <f t="shared" si="492"/>
        <v>63.380555889213483</v>
      </c>
      <c r="AX734" s="27">
        <f t="shared" si="493"/>
        <v>-6.9732279370888701</v>
      </c>
      <c r="AY734" s="26">
        <f t="shared" si="494"/>
        <v>-63.380555889213483</v>
      </c>
      <c r="AZ734" s="28">
        <f t="shared" si="495"/>
        <v>0</v>
      </c>
      <c r="BA734" s="29">
        <f t="shared" si="496"/>
        <v>0</v>
      </c>
      <c r="BB734" s="5">
        <f t="shared" si="512"/>
        <v>-268.61479236007909</v>
      </c>
      <c r="BC734" s="5">
        <f t="shared" si="513"/>
        <v>-536.31644106801662</v>
      </c>
      <c r="BD734" s="5">
        <f t="shared" si="497"/>
        <v>-356.31644106801662</v>
      </c>
      <c r="BE734" s="31"/>
      <c r="BF734" s="40">
        <f t="shared" si="498"/>
        <v>-269</v>
      </c>
      <c r="BG734" s="40">
        <f t="shared" si="499"/>
        <v>-536</v>
      </c>
      <c r="BH734" s="40">
        <f t="shared" si="500"/>
        <v>-356</v>
      </c>
      <c r="BL734" s="26">
        <f t="shared" si="506"/>
        <v>-54.004814464176917</v>
      </c>
      <c r="BM734" s="26">
        <f t="shared" si="507"/>
        <v>-89.885743163044566</v>
      </c>
      <c r="BO734" s="238" t="str">
        <f t="shared" si="514"/>
        <v>1995262314.96943i</v>
      </c>
      <c r="BP734" s="238" t="str">
        <f t="shared" si="515"/>
        <v>-9.87513873058312E-06-6.40091503890749E-07i</v>
      </c>
      <c r="BQ734" s="238">
        <f t="shared" si="516"/>
        <v>-100.0909275105429</v>
      </c>
      <c r="BR734" s="238">
        <f t="shared" si="517"/>
        <v>-176.29136259707238</v>
      </c>
    </row>
    <row r="735" spans="22:70" x14ac:dyDescent="0.3">
      <c r="V735" s="24">
        <v>8.3100000000001195</v>
      </c>
      <c r="W735" s="30">
        <f t="shared" si="475"/>
        <v>2041737944.6700928</v>
      </c>
      <c r="X735" s="25">
        <f t="shared" si="508"/>
        <v>31.048525809863797</v>
      </c>
      <c r="Y735" s="26">
        <f t="shared" si="476"/>
        <v>-126.93305691186778</v>
      </c>
      <c r="Z735" s="26">
        <f t="shared" si="477"/>
        <v>-89.999974208904675</v>
      </c>
      <c r="AA735" s="26">
        <f t="shared" si="478"/>
        <v>78.63409662404429</v>
      </c>
      <c r="AB735" s="26">
        <f t="shared" si="479"/>
        <v>-89.993294706346802</v>
      </c>
      <c r="AC735" s="26">
        <f t="shared" si="480"/>
        <v>49.012105506199923</v>
      </c>
      <c r="AD735" s="26">
        <f t="shared" si="481"/>
        <v>89.796989609865648</v>
      </c>
      <c r="AE735" s="26">
        <f t="shared" si="482"/>
        <v>31.761671028240222</v>
      </c>
      <c r="AF735" s="26">
        <f t="shared" si="483"/>
        <v>-90.196279305385815</v>
      </c>
      <c r="AG735" s="26">
        <f t="shared" si="501"/>
        <v>63.934760580666506</v>
      </c>
      <c r="AH735" s="26">
        <f t="shared" si="484"/>
        <v>-196.18631868901525</v>
      </c>
      <c r="AI735" s="26">
        <f t="shared" si="485"/>
        <v>-89.999999991111949</v>
      </c>
      <c r="AJ735" s="26">
        <f t="shared" si="486"/>
        <v>128.18419728044498</v>
      </c>
      <c r="AK735" s="26">
        <f t="shared" si="487"/>
        <v>89.999977668763634</v>
      </c>
      <c r="AL735" s="27">
        <f t="shared" si="488"/>
        <v>-82.1635973935538</v>
      </c>
      <c r="AM735" s="26">
        <f t="shared" si="489"/>
        <v>-89.995533752735938</v>
      </c>
      <c r="AN735" s="26">
        <f t="shared" si="502"/>
        <v>-60.249765570017487</v>
      </c>
      <c r="AO735" s="26">
        <f t="shared" si="503"/>
        <v>-89.944328307813151</v>
      </c>
      <c r="AP735" s="26">
        <f t="shared" si="509"/>
        <v>-146.48072379147504</v>
      </c>
      <c r="AQ735" s="26">
        <f t="shared" si="510"/>
        <v>-179.93988438289739</v>
      </c>
      <c r="AR735" s="25">
        <f t="shared" si="504"/>
        <v>18.562359853877492</v>
      </c>
      <c r="AS735" s="25">
        <f t="shared" si="505"/>
        <v>-26.946600306339011</v>
      </c>
      <c r="AT735" s="56">
        <f t="shared" si="511"/>
        <v>-114.71905276323483</v>
      </c>
      <c r="AU735" s="57">
        <f t="shared" si="490"/>
        <v>-270.1361636882832</v>
      </c>
      <c r="AV735" s="26">
        <f t="shared" si="491"/>
        <v>7.1338080768792809</v>
      </c>
      <c r="AW735" s="26">
        <f t="shared" si="492"/>
        <v>63.905365992674739</v>
      </c>
      <c r="AX735" s="27">
        <f t="shared" si="493"/>
        <v>-7.1338080768792809</v>
      </c>
      <c r="AY735" s="26">
        <f t="shared" si="494"/>
        <v>-63.905365992674739</v>
      </c>
      <c r="AZ735" s="28">
        <f t="shared" si="495"/>
        <v>0</v>
      </c>
      <c r="BA735" s="29">
        <f t="shared" si="496"/>
        <v>0</v>
      </c>
      <c r="BB735" s="5">
        <f t="shared" si="512"/>
        <v>-269.41397994835842</v>
      </c>
      <c r="BC735" s="5">
        <f t="shared" si="513"/>
        <v>-536.40006311342927</v>
      </c>
      <c r="BD735" s="5">
        <f t="shared" si="497"/>
        <v>-356.40006311342927</v>
      </c>
      <c r="BE735" s="41"/>
      <c r="BF735" s="40">
        <f t="shared" si="498"/>
        <v>-269</v>
      </c>
      <c r="BG735" s="40">
        <f t="shared" si="499"/>
        <v>-536</v>
      </c>
      <c r="BH735" s="40">
        <f t="shared" si="500"/>
        <v>-356</v>
      </c>
      <c r="BL735" s="26">
        <f t="shared" si="506"/>
        <v>-54.204813686879959</v>
      </c>
      <c r="BM735" s="26">
        <f t="shared" si="507"/>
        <v>-89.888343959517101</v>
      </c>
      <c r="BO735" s="238" t="str">
        <f t="shared" si="514"/>
        <v>2041737944.67009i</v>
      </c>
      <c r="BP735" s="238" t="str">
        <f t="shared" si="515"/>
        <v>-9.43245627309912E-06-5.9748012606217E-07i</v>
      </c>
      <c r="BQ735" s="238">
        <f t="shared" si="516"/>
        <v>-100.49011349824363</v>
      </c>
      <c r="BR735" s="238">
        <f t="shared" si="517"/>
        <v>-176.37555546562893</v>
      </c>
    </row>
    <row r="736" spans="22:70" x14ac:dyDescent="0.3">
      <c r="V736" s="24">
        <v>8.3200000000001193</v>
      </c>
      <c r="W736" s="32">
        <f t="shared" si="475"/>
        <v>2089296130.8546157</v>
      </c>
      <c r="X736" s="25">
        <f t="shared" si="508"/>
        <v>31.048525809863797</v>
      </c>
      <c r="Y736" s="26">
        <f t="shared" si="476"/>
        <v>-127.13305691186774</v>
      </c>
      <c r="Z736" s="26">
        <f t="shared" si="477"/>
        <v>-89.999974795981672</v>
      </c>
      <c r="AA736" s="26">
        <f t="shared" si="478"/>
        <v>78.834096621367223</v>
      </c>
      <c r="AB736" s="26">
        <f t="shared" si="479"/>
        <v>-89.993447337463309</v>
      </c>
      <c r="AC736" s="26">
        <f t="shared" si="480"/>
        <v>49.212103052293799</v>
      </c>
      <c r="AD736" s="26">
        <f t="shared" si="481"/>
        <v>89.801610653154398</v>
      </c>
      <c r="AE736" s="26">
        <f t="shared" si="482"/>
        <v>31.961668571657071</v>
      </c>
      <c r="AF736" s="26">
        <f t="shared" si="483"/>
        <v>-90.191811480290596</v>
      </c>
      <c r="AG736" s="26">
        <f t="shared" si="501"/>
        <v>63.934760580666506</v>
      </c>
      <c r="AH736" s="26">
        <f t="shared" si="484"/>
        <v>-196.38631868901524</v>
      </c>
      <c r="AI736" s="26">
        <f t="shared" si="485"/>
        <v>-89.999999991314255</v>
      </c>
      <c r="AJ736" s="26">
        <f t="shared" si="486"/>
        <v>128.38419728044494</v>
      </c>
      <c r="AK736" s="26">
        <f t="shared" si="487"/>
        <v>89.999978177084628</v>
      </c>
      <c r="AL736" s="27">
        <f t="shared" si="488"/>
        <v>-82.363597392366074</v>
      </c>
      <c r="AM736" s="26">
        <f t="shared" si="489"/>
        <v>-89.995635416935158</v>
      </c>
      <c r="AN736" s="26">
        <f t="shared" si="502"/>
        <v>-60.449765385476923</v>
      </c>
      <c r="AO736" s="26">
        <f t="shared" si="503"/>
        <v>-89.945595549470823</v>
      </c>
      <c r="AP736" s="26">
        <f t="shared" si="509"/>
        <v>-146.88072360574679</v>
      </c>
      <c r="AQ736" s="26">
        <f t="shared" si="510"/>
        <v>-179.94125278063561</v>
      </c>
      <c r="AR736" s="25">
        <f t="shared" si="504"/>
        <v>18.562359853877492</v>
      </c>
      <c r="AS736" s="25">
        <f t="shared" si="505"/>
        <v>-26.946600306339011</v>
      </c>
      <c r="AT736" s="56">
        <f t="shared" si="511"/>
        <v>-114.91905503408972</v>
      </c>
      <c r="AU736" s="57">
        <f t="shared" si="490"/>
        <v>-270.13306426092618</v>
      </c>
      <c r="AV736" s="26">
        <f t="shared" si="491"/>
        <v>7.2958254224454731</v>
      </c>
      <c r="AW736" s="26">
        <f t="shared" si="492"/>
        <v>64.422820463986611</v>
      </c>
      <c r="AX736" s="27">
        <f t="shared" si="493"/>
        <v>-7.2958254224454731</v>
      </c>
      <c r="AY736" s="26">
        <f t="shared" si="494"/>
        <v>-64.422820463986611</v>
      </c>
      <c r="AZ736" s="28">
        <f t="shared" si="495"/>
        <v>0</v>
      </c>
      <c r="BA736" s="29">
        <f t="shared" si="496"/>
        <v>0</v>
      </c>
      <c r="BB736" s="5">
        <f t="shared" si="512"/>
        <v>-270.21320395873829</v>
      </c>
      <c r="BC736" s="5">
        <f t="shared" si="513"/>
        <v>-536.48179672634024</v>
      </c>
      <c r="BD736" s="5">
        <f t="shared" si="497"/>
        <v>-356.48179672634024</v>
      </c>
      <c r="BE736" s="31"/>
      <c r="BF736" s="40">
        <f t="shared" si="498"/>
        <v>-270</v>
      </c>
      <c r="BG736" s="40">
        <f t="shared" si="499"/>
        <v>-536</v>
      </c>
      <c r="BH736" s="40">
        <f t="shared" si="500"/>
        <v>-356</v>
      </c>
      <c r="BL736" s="26">
        <f t="shared" si="506"/>
        <v>-54.404812944567013</v>
      </c>
      <c r="BM736" s="26">
        <f t="shared" si="507"/>
        <v>-89.890885555078796</v>
      </c>
      <c r="BO736" s="238" t="str">
        <f t="shared" si="514"/>
        <v>2089296130.85462i</v>
      </c>
      <c r="BP736" s="238" t="str">
        <f t="shared" si="515"/>
        <v>-9.00954248383537E-06-5.57700733609916E-07i</v>
      </c>
      <c r="BQ736" s="238">
        <f t="shared" si="516"/>
        <v>-100.8893359800816</v>
      </c>
      <c r="BR736" s="238">
        <f t="shared" si="517"/>
        <v>-176.45784691033521</v>
      </c>
    </row>
    <row r="737" spans="22:70" x14ac:dyDescent="0.3">
      <c r="V737" s="24">
        <v>8.3300000000001209</v>
      </c>
      <c r="W737" s="32">
        <f t="shared" si="475"/>
        <v>2137962089.5028291</v>
      </c>
      <c r="X737" s="25">
        <f t="shared" si="508"/>
        <v>31.048525809863797</v>
      </c>
      <c r="Y737" s="26">
        <f t="shared" si="476"/>
        <v>-127.33305691186771</v>
      </c>
      <c r="Z737" s="26">
        <f t="shared" si="477"/>
        <v>-89.999975369695179</v>
      </c>
      <c r="AA737" s="26">
        <f t="shared" si="478"/>
        <v>79.034096618810679</v>
      </c>
      <c r="AB737" s="26">
        <f t="shared" si="479"/>
        <v>-89.993596494271529</v>
      </c>
      <c r="AC737" s="26">
        <f t="shared" si="480"/>
        <v>49.412100708830387</v>
      </c>
      <c r="AD737" s="26">
        <f t="shared" si="481"/>
        <v>89.806126511149785</v>
      </c>
      <c r="AE737" s="26">
        <f t="shared" si="482"/>
        <v>32.161666225637155</v>
      </c>
      <c r="AF737" s="26">
        <f t="shared" si="483"/>
        <v>-90.187445352816923</v>
      </c>
      <c r="AG737" s="26">
        <f t="shared" si="501"/>
        <v>63.934760580666506</v>
      </c>
      <c r="AH737" s="26">
        <f t="shared" si="484"/>
        <v>-196.58631868901526</v>
      </c>
      <c r="AI737" s="26">
        <f t="shared" si="485"/>
        <v>-89.99999999151197</v>
      </c>
      <c r="AJ737" s="26">
        <f t="shared" si="486"/>
        <v>128.58419728044495</v>
      </c>
      <c r="AK737" s="26">
        <f t="shared" si="487"/>
        <v>89.999978673834832</v>
      </c>
      <c r="AL737" s="27">
        <f t="shared" si="488"/>
        <v>-82.563597391231866</v>
      </c>
      <c r="AM737" s="26">
        <f t="shared" si="489"/>
        <v>-89.995734766974707</v>
      </c>
      <c r="AN737" s="26">
        <f t="shared" si="502"/>
        <v>-60.649765209242084</v>
      </c>
      <c r="AO737" s="26">
        <f t="shared" si="503"/>
        <v>-89.946833945238097</v>
      </c>
      <c r="AP737" s="26">
        <f t="shared" si="509"/>
        <v>-147.28072342837774</v>
      </c>
      <c r="AQ737" s="26">
        <f t="shared" si="510"/>
        <v>-179.94259002988994</v>
      </c>
      <c r="AR737" s="25">
        <f t="shared" si="504"/>
        <v>18.562359853877492</v>
      </c>
      <c r="AS737" s="25">
        <f t="shared" si="505"/>
        <v>-26.946600306339011</v>
      </c>
      <c r="AT737" s="56">
        <f t="shared" si="511"/>
        <v>-115.11905720274058</v>
      </c>
      <c r="AU737" s="57">
        <f t="shared" si="490"/>
        <v>-270.13003538270686</v>
      </c>
      <c r="AV737" s="26">
        <f t="shared" si="491"/>
        <v>7.4592395142417525</v>
      </c>
      <c r="AW737" s="26">
        <f t="shared" si="492"/>
        <v>64.932855962498053</v>
      </c>
      <c r="AX737" s="27">
        <f t="shared" si="493"/>
        <v>-7.4592395142417534</v>
      </c>
      <c r="AY737" s="26">
        <f t="shared" si="494"/>
        <v>-64.932855962498053</v>
      </c>
      <c r="AZ737" s="28">
        <f t="shared" si="495"/>
        <v>0</v>
      </c>
      <c r="BA737" s="29">
        <f t="shared" si="496"/>
        <v>0</v>
      </c>
      <c r="BB737" s="5">
        <f t="shared" si="512"/>
        <v>-271.01246276444169</v>
      </c>
      <c r="BC737" s="5">
        <f t="shared" si="513"/>
        <v>-536.5616838940532</v>
      </c>
      <c r="BD737" s="5">
        <f t="shared" si="497"/>
        <v>-356.5616838940532</v>
      </c>
      <c r="BE737" s="31"/>
      <c r="BF737" s="40">
        <f t="shared" si="498"/>
        <v>-271</v>
      </c>
      <c r="BG737" s="40">
        <f t="shared" si="499"/>
        <v>-537</v>
      </c>
      <c r="BH737" s="40">
        <f t="shared" si="500"/>
        <v>-357</v>
      </c>
      <c r="BL737" s="26">
        <f t="shared" si="506"/>
        <v>-54.604812235663552</v>
      </c>
      <c r="BM737" s="26">
        <f t="shared" si="507"/>
        <v>-89.89336929727726</v>
      </c>
      <c r="BO737" s="238" t="str">
        <f t="shared" si="514"/>
        <v>2137962089.50283i</v>
      </c>
      <c r="BP737" s="238" t="str">
        <f t="shared" si="515"/>
        <v>-8.60552121686551E-06-5.20565618565341E-07i</v>
      </c>
      <c r="BQ737" s="238">
        <f t="shared" si="516"/>
        <v>-101.28859332603753</v>
      </c>
      <c r="BR737" s="238">
        <f t="shared" si="517"/>
        <v>-176.53827921406904</v>
      </c>
    </row>
    <row r="738" spans="22:70" x14ac:dyDescent="0.3">
      <c r="V738" s="24">
        <v>8.3400000000001207</v>
      </c>
      <c r="W738" s="30">
        <f t="shared" si="475"/>
        <v>2187761623.9501634</v>
      </c>
      <c r="X738" s="25">
        <f t="shared" si="508"/>
        <v>31.048525809863797</v>
      </c>
      <c r="Y738" s="26">
        <f t="shared" si="476"/>
        <v>-127.53305691186769</v>
      </c>
      <c r="Z738" s="26">
        <f t="shared" si="477"/>
        <v>-89.999975930349351</v>
      </c>
      <c r="AA738" s="26">
        <f t="shared" si="478"/>
        <v>79.234096616369158</v>
      </c>
      <c r="AB738" s="26">
        <f t="shared" si="479"/>
        <v>-89.993742255856361</v>
      </c>
      <c r="AC738" s="26">
        <f t="shared" si="480"/>
        <v>49.612098470838994</v>
      </c>
      <c r="AD738" s="26">
        <f t="shared" si="481"/>
        <v>89.81053957799493</v>
      </c>
      <c r="AE738" s="26">
        <f t="shared" si="482"/>
        <v>32.361663985204252</v>
      </c>
      <c r="AF738" s="26">
        <f t="shared" si="483"/>
        <v>-90.183178608210781</v>
      </c>
      <c r="AG738" s="26">
        <f t="shared" si="501"/>
        <v>63.934760580666506</v>
      </c>
      <c r="AH738" s="26">
        <f t="shared" si="484"/>
        <v>-196.78631868901527</v>
      </c>
      <c r="AI738" s="26">
        <f t="shared" si="485"/>
        <v>-89.999999991705195</v>
      </c>
      <c r="AJ738" s="26">
        <f t="shared" si="486"/>
        <v>128.78419728044494</v>
      </c>
      <c r="AK738" s="26">
        <f t="shared" si="487"/>
        <v>89.999979159277615</v>
      </c>
      <c r="AL738" s="27">
        <f t="shared" si="488"/>
        <v>-82.763597390148661</v>
      </c>
      <c r="AM738" s="26">
        <f t="shared" si="489"/>
        <v>-89.995831855531293</v>
      </c>
      <c r="AN738" s="26">
        <f t="shared" si="502"/>
        <v>-60.849765040939083</v>
      </c>
      <c r="AO738" s="26">
        <f t="shared" si="503"/>
        <v>-89.948044151724147</v>
      </c>
      <c r="AP738" s="26">
        <f t="shared" si="509"/>
        <v>-147.68072325899158</v>
      </c>
      <c r="AQ738" s="26">
        <f t="shared" si="510"/>
        <v>-179.94389683968302</v>
      </c>
      <c r="AR738" s="25">
        <f t="shared" si="504"/>
        <v>18.562359853877492</v>
      </c>
      <c r="AS738" s="25">
        <f t="shared" si="505"/>
        <v>-26.946600306339011</v>
      </c>
      <c r="AT738" s="56">
        <f t="shared" si="511"/>
        <v>-115.31905927378733</v>
      </c>
      <c r="AU738" s="57">
        <f t="shared" si="490"/>
        <v>-270.12707544789379</v>
      </c>
      <c r="AV738" s="26">
        <f t="shared" si="491"/>
        <v>7.6240101588290639</v>
      </c>
      <c r="AW738" s="26">
        <f t="shared" si="492"/>
        <v>65.435419528246484</v>
      </c>
      <c r="AX738" s="27">
        <f t="shared" si="493"/>
        <v>-7.6240101588290639</v>
      </c>
      <c r="AY738" s="26">
        <f t="shared" si="494"/>
        <v>-65.435419528246484</v>
      </c>
      <c r="AZ738" s="28">
        <f t="shared" si="495"/>
        <v>0</v>
      </c>
      <c r="BA738" s="29">
        <f t="shared" si="496"/>
        <v>0</v>
      </c>
      <c r="BB738" s="5">
        <f t="shared" si="512"/>
        <v>-271.81175481081561</v>
      </c>
      <c r="BC738" s="5">
        <f t="shared" si="513"/>
        <v>-536.63976571423609</v>
      </c>
      <c r="BD738" s="5">
        <f t="shared" si="497"/>
        <v>-356.63976571423609</v>
      </c>
      <c r="BE738" s="41"/>
      <c r="BF738" s="40">
        <f t="shared" si="498"/>
        <v>-272</v>
      </c>
      <c r="BG738" s="40">
        <f t="shared" si="499"/>
        <v>-537</v>
      </c>
      <c r="BH738" s="40">
        <f t="shared" si="500"/>
        <v>-357</v>
      </c>
      <c r="BL738" s="26">
        <f t="shared" si="506"/>
        <v>-54.804811558665875</v>
      </c>
      <c r="BM738" s="26">
        <f t="shared" si="507"/>
        <v>-89.895796502988091</v>
      </c>
      <c r="BO738" s="238" t="str">
        <f t="shared" si="514"/>
        <v>2187761623.95016i</v>
      </c>
      <c r="BP738" s="238" t="str">
        <f t="shared" si="515"/>
        <v>-0.0000082195545732709-4.85899459472912E-07i</v>
      </c>
      <c r="BQ738" s="238">
        <f t="shared" si="516"/>
        <v>-101.68788397836239</v>
      </c>
      <c r="BR738" s="238">
        <f t="shared" si="517"/>
        <v>-176.6168937633542</v>
      </c>
    </row>
    <row r="739" spans="22:70" x14ac:dyDescent="0.3">
      <c r="V739" s="24">
        <v>8.3500000000001204</v>
      </c>
      <c r="W739" s="32">
        <f t="shared" si="475"/>
        <v>2238721138.5689645</v>
      </c>
      <c r="X739" s="25">
        <f t="shared" si="508"/>
        <v>31.048525809863797</v>
      </c>
      <c r="Y739" s="26">
        <f t="shared" si="476"/>
        <v>-127.73305691186765</v>
      </c>
      <c r="Z739" s="26">
        <f t="shared" si="477"/>
        <v>-89.999976478241507</v>
      </c>
      <c r="AA739" s="26">
        <f t="shared" si="478"/>
        <v>79.434096614037543</v>
      </c>
      <c r="AB739" s="26">
        <f t="shared" si="479"/>
        <v>-89.993884699502516</v>
      </c>
      <c r="AC739" s="26">
        <f t="shared" si="480"/>
        <v>49.812096333572725</v>
      </c>
      <c r="AD739" s="26">
        <f t="shared" si="481"/>
        <v>89.814852193346738</v>
      </c>
      <c r="AE739" s="26">
        <f t="shared" si="482"/>
        <v>32.561661845606409</v>
      </c>
      <c r="AF739" s="26">
        <f t="shared" si="483"/>
        <v>-90.179008984397271</v>
      </c>
      <c r="AG739" s="26">
        <f t="shared" si="501"/>
        <v>63.934760580666506</v>
      </c>
      <c r="AH739" s="26">
        <f t="shared" si="484"/>
        <v>-196.98631868901526</v>
      </c>
      <c r="AI739" s="26">
        <f t="shared" si="485"/>
        <v>-89.999999991894001</v>
      </c>
      <c r="AJ739" s="26">
        <f t="shared" si="486"/>
        <v>128.9841972804449</v>
      </c>
      <c r="AK739" s="26">
        <f t="shared" si="487"/>
        <v>89.999979633670392</v>
      </c>
      <c r="AL739" s="27">
        <f t="shared" si="488"/>
        <v>-82.963597389114213</v>
      </c>
      <c r="AM739" s="26">
        <f t="shared" si="489"/>
        <v>-89.995926734082545</v>
      </c>
      <c r="AN739" s="26">
        <f t="shared" si="502"/>
        <v>-61.049764880210958</v>
      </c>
      <c r="AO739" s="26">
        <f t="shared" si="503"/>
        <v>-89.949226810592137</v>
      </c>
      <c r="AP739" s="26">
        <f t="shared" si="509"/>
        <v>-148.08072309722903</v>
      </c>
      <c r="AQ739" s="26">
        <f t="shared" si="510"/>
        <v>-179.94517390289829</v>
      </c>
      <c r="AR739" s="25">
        <f t="shared" si="504"/>
        <v>18.562359853877492</v>
      </c>
      <c r="AS739" s="25">
        <f t="shared" si="505"/>
        <v>-26.946600306339011</v>
      </c>
      <c r="AT739" s="56">
        <f t="shared" si="511"/>
        <v>-115.51906125162262</v>
      </c>
      <c r="AU739" s="57">
        <f t="shared" si="490"/>
        <v>-270.12418288729555</v>
      </c>
      <c r="AV739" s="26">
        <f t="shared" si="491"/>
        <v>7.7900974965276859</v>
      </c>
      <c r="AW739" s="26">
        <f t="shared" si="492"/>
        <v>65.930468241506247</v>
      </c>
      <c r="AX739" s="27">
        <f t="shared" si="493"/>
        <v>-7.7900974965276868</v>
      </c>
      <c r="AY739" s="26">
        <f t="shared" si="494"/>
        <v>-65.930468241506247</v>
      </c>
      <c r="AZ739" s="28">
        <f t="shared" si="495"/>
        <v>0</v>
      </c>
      <c r="BA739" s="29">
        <f t="shared" si="496"/>
        <v>0</v>
      </c>
      <c r="BB739" s="5">
        <f t="shared" si="512"/>
        <v>-272.6110786121809</v>
      </c>
      <c r="BC739" s="5">
        <f t="shared" si="513"/>
        <v>-536.71608241081822</v>
      </c>
      <c r="BD739" s="5">
        <f t="shared" si="497"/>
        <v>-356.71608241081822</v>
      </c>
      <c r="BE739" s="31"/>
      <c r="BF739" s="40">
        <f t="shared" si="498"/>
        <v>-273</v>
      </c>
      <c r="BG739" s="40">
        <f t="shared" si="499"/>
        <v>-537</v>
      </c>
      <c r="BH739" s="40">
        <f t="shared" si="500"/>
        <v>-357</v>
      </c>
      <c r="BL739" s="26">
        <f t="shared" si="506"/>
        <v>-55.004810912138005</v>
      </c>
      <c r="BM739" s="26">
        <f t="shared" si="507"/>
        <v>-89.898168459113037</v>
      </c>
      <c r="BO739" s="238" t="str">
        <f t="shared" si="514"/>
        <v>2238721138.56896i</v>
      </c>
      <c r="BP739" s="238" t="str">
        <f t="shared" si="515"/>
        <v>-7.85084128284736E-06-4.53538509987126E-07i</v>
      </c>
      <c r="BQ739" s="238">
        <f t="shared" si="516"/>
        <v>-102.08720644842029</v>
      </c>
      <c r="BR739" s="238">
        <f t="shared" si="517"/>
        <v>-176.69373106440966</v>
      </c>
    </row>
    <row r="740" spans="22:70" x14ac:dyDescent="0.3">
      <c r="V740" s="24">
        <v>8.3600000000001202</v>
      </c>
      <c r="W740" s="32">
        <f t="shared" si="475"/>
        <v>2290867652.7684121</v>
      </c>
      <c r="X740" s="25">
        <f t="shared" si="508"/>
        <v>31.048525809863797</v>
      </c>
      <c r="Y740" s="26">
        <f t="shared" si="476"/>
        <v>-127.93305691186761</v>
      </c>
      <c r="Z740" s="26">
        <f t="shared" si="477"/>
        <v>-89.99997701366209</v>
      </c>
      <c r="AA740" s="26">
        <f t="shared" si="478"/>
        <v>79.634096611810861</v>
      </c>
      <c r="AB740" s="26">
        <f t="shared" si="479"/>
        <v>-89.994023900735513</v>
      </c>
      <c r="AC740" s="26">
        <f t="shared" si="480"/>
        <v>50.012094292498297</v>
      </c>
      <c r="AD740" s="26">
        <f t="shared" si="481"/>
        <v>89.819066643615358</v>
      </c>
      <c r="AE740" s="26">
        <f t="shared" si="482"/>
        <v>32.761659802305338</v>
      </c>
      <c r="AF740" s="26">
        <f t="shared" si="483"/>
        <v>-90.174934270782231</v>
      </c>
      <c r="AG740" s="26">
        <f t="shared" si="501"/>
        <v>63.934760580666506</v>
      </c>
      <c r="AH740" s="26">
        <f t="shared" si="484"/>
        <v>-197.18631868901525</v>
      </c>
      <c r="AI740" s="26">
        <f t="shared" si="485"/>
        <v>-89.999999992078514</v>
      </c>
      <c r="AJ740" s="26">
        <f t="shared" si="486"/>
        <v>129.18419728044486</v>
      </c>
      <c r="AK740" s="26">
        <f t="shared" si="487"/>
        <v>89.99998009726464</v>
      </c>
      <c r="AL740" s="27">
        <f t="shared" si="488"/>
        <v>-83.163597388126334</v>
      </c>
      <c r="AM740" s="26">
        <f t="shared" si="489"/>
        <v>-89.996019452934306</v>
      </c>
      <c r="AN740" s="26">
        <f t="shared" si="502"/>
        <v>-61.249764726716776</v>
      </c>
      <c r="AO740" s="26">
        <f t="shared" si="503"/>
        <v>-89.950382548899455</v>
      </c>
      <c r="AP740" s="26">
        <f t="shared" si="509"/>
        <v>-148.48072294274698</v>
      </c>
      <c r="AQ740" s="26">
        <f t="shared" si="510"/>
        <v>-179.94642189664762</v>
      </c>
      <c r="AR740" s="25">
        <f t="shared" si="504"/>
        <v>18.562359853877492</v>
      </c>
      <c r="AS740" s="25">
        <f t="shared" si="505"/>
        <v>-26.946600306339011</v>
      </c>
      <c r="AT740" s="56">
        <f t="shared" si="511"/>
        <v>-115.71906314044165</v>
      </c>
      <c r="AU740" s="57">
        <f t="shared" si="490"/>
        <v>-270.12135616742984</v>
      </c>
      <c r="AV740" s="26">
        <f t="shared" si="491"/>
        <v>7.9574620641036811</v>
      </c>
      <c r="AW740" s="26">
        <f t="shared" si="492"/>
        <v>66.41796886696963</v>
      </c>
      <c r="AX740" s="27">
        <f t="shared" si="493"/>
        <v>-7.9574620641036811</v>
      </c>
      <c r="AY740" s="26">
        <f t="shared" si="494"/>
        <v>-66.41796886696963</v>
      </c>
      <c r="AZ740" s="28">
        <f t="shared" si="495"/>
        <v>0</v>
      </c>
      <c r="BA740" s="29">
        <f t="shared" si="496"/>
        <v>0</v>
      </c>
      <c r="BB740" s="5">
        <f t="shared" si="512"/>
        <v>-273.41043274881451</v>
      </c>
      <c r="BC740" s="5">
        <f t="shared" si="513"/>
        <v>-536.79067334980925</v>
      </c>
      <c r="BD740" s="5">
        <f t="shared" si="497"/>
        <v>-356.79067334980925</v>
      </c>
      <c r="BE740" s="31"/>
      <c r="BF740" s="40">
        <f t="shared" si="498"/>
        <v>-273</v>
      </c>
      <c r="BG740" s="40">
        <f t="shared" si="499"/>
        <v>-537</v>
      </c>
      <c r="BH740" s="40">
        <f t="shared" si="500"/>
        <v>-357</v>
      </c>
      <c r="BL740" s="26">
        <f t="shared" si="506"/>
        <v>-55.204810294708594</v>
      </c>
      <c r="BM740" s="26">
        <f t="shared" si="507"/>
        <v>-89.900486423262066</v>
      </c>
      <c r="BO740" s="238" t="str">
        <f t="shared" si="514"/>
        <v>2290867652.76841i</v>
      </c>
      <c r="BP740" s="238" t="str">
        <f t="shared" si="515"/>
        <v>-7.49861514973597E-06-4.23329839976203E-07i</v>
      </c>
      <c r="BQ740" s="238">
        <f t="shared" si="516"/>
        <v>-102.48655931366427</v>
      </c>
      <c r="BR740" s="238">
        <f t="shared" si="517"/>
        <v>-176.76883075911735</v>
      </c>
    </row>
    <row r="741" spans="22:70" x14ac:dyDescent="0.3">
      <c r="V741" s="24">
        <v>8.37000000000012</v>
      </c>
      <c r="W741" s="30">
        <f t="shared" si="475"/>
        <v>2344228815.3205757</v>
      </c>
      <c r="X741" s="25">
        <f t="shared" si="508"/>
        <v>31.048525809863797</v>
      </c>
      <c r="Y741" s="26">
        <f t="shared" si="476"/>
        <v>-128.13305691186758</v>
      </c>
      <c r="Z741" s="26">
        <f t="shared" si="477"/>
        <v>-89.999977536895017</v>
      </c>
      <c r="AA741" s="26">
        <f t="shared" si="478"/>
        <v>79.834096609684394</v>
      </c>
      <c r="AB741" s="26">
        <f t="shared" si="479"/>
        <v>-89.994159933361672</v>
      </c>
      <c r="AC741" s="26">
        <f t="shared" si="480"/>
        <v>50.212092343286471</v>
      </c>
      <c r="AD741" s="26">
        <f t="shared" si="481"/>
        <v>89.823185163175609</v>
      </c>
      <c r="AE741" s="26">
        <f t="shared" si="482"/>
        <v>32.961657850967086</v>
      </c>
      <c r="AF741" s="26">
        <f t="shared" si="483"/>
        <v>-90.170952307081095</v>
      </c>
      <c r="AG741" s="26">
        <f t="shared" si="501"/>
        <v>63.934760580666506</v>
      </c>
      <c r="AH741" s="26">
        <f t="shared" si="484"/>
        <v>-197.38631868901524</v>
      </c>
      <c r="AI741" s="26">
        <f t="shared" si="485"/>
        <v>-89.999999992258836</v>
      </c>
      <c r="AJ741" s="26">
        <f t="shared" si="486"/>
        <v>129.38419728044485</v>
      </c>
      <c r="AK741" s="26">
        <f t="shared" si="487"/>
        <v>89.999980550306205</v>
      </c>
      <c r="AL741" s="27">
        <f t="shared" si="488"/>
        <v>-83.363597387182892</v>
      </c>
      <c r="AM741" s="26">
        <f t="shared" si="489"/>
        <v>-89.99611006124735</v>
      </c>
      <c r="AN741" s="26">
        <f t="shared" si="502"/>
        <v>-61.449764580130982</v>
      </c>
      <c r="AO741" s="26">
        <f t="shared" si="503"/>
        <v>-89.951511979430052</v>
      </c>
      <c r="AP741" s="26">
        <f t="shared" si="509"/>
        <v>-148.88072279521776</v>
      </c>
      <c r="AQ741" s="26">
        <f t="shared" si="510"/>
        <v>-179.94764148263005</v>
      </c>
      <c r="AR741" s="25">
        <f t="shared" si="504"/>
        <v>18.562359853877492</v>
      </c>
      <c r="AS741" s="25">
        <f t="shared" si="505"/>
        <v>-26.946600306339011</v>
      </c>
      <c r="AT741" s="56">
        <f t="shared" si="511"/>
        <v>-115.91906494425068</v>
      </c>
      <c r="AU741" s="57">
        <f t="shared" si="490"/>
        <v>-270.11859378971116</v>
      </c>
      <c r="AV741" s="26">
        <f t="shared" si="491"/>
        <v>8.126064852511119</v>
      </c>
      <c r="AW741" s="26">
        <f t="shared" si="492"/>
        <v>66.897897485371089</v>
      </c>
      <c r="AX741" s="27">
        <f t="shared" si="493"/>
        <v>-8.126064852511119</v>
      </c>
      <c r="AY741" s="26">
        <f t="shared" si="494"/>
        <v>-66.897897485371089</v>
      </c>
      <c r="AZ741" s="28">
        <f t="shared" si="495"/>
        <v>0</v>
      </c>
      <c r="BA741" s="29">
        <f t="shared" si="496"/>
        <v>0</v>
      </c>
      <c r="BB741" s="5">
        <f t="shared" si="512"/>
        <v>-274.20981586406077</v>
      </c>
      <c r="BC741" s="5">
        <f t="shared" si="513"/>
        <v>-536.86357705502428</v>
      </c>
      <c r="BD741" s="5">
        <f t="shared" si="497"/>
        <v>-356.86357705502428</v>
      </c>
      <c r="BE741" s="41"/>
      <c r="BF741" s="40">
        <f t="shared" si="498"/>
        <v>-274</v>
      </c>
      <c r="BG741" s="40">
        <f t="shared" si="499"/>
        <v>-537</v>
      </c>
      <c r="BH741" s="40">
        <f t="shared" si="500"/>
        <v>-357</v>
      </c>
      <c r="BL741" s="26">
        <f t="shared" si="506"/>
        <v>-55.404809705068004</v>
      </c>
      <c r="BM741" s="26">
        <f t="shared" si="507"/>
        <v>-89.902751624420119</v>
      </c>
      <c r="BO741" s="238" t="str">
        <f t="shared" si="514"/>
        <v>2344228815.32058i</v>
      </c>
      <c r="BP741" s="238" t="str">
        <f t="shared" si="515"/>
        <v>-7.16214355986303E-06-3.95130625804741E-07i</v>
      </c>
      <c r="BQ741" s="238">
        <f t="shared" si="516"/>
        <v>-102.8859412147421</v>
      </c>
      <c r="BR741" s="238">
        <f t="shared" si="517"/>
        <v>-176.84223164089303</v>
      </c>
    </row>
    <row r="742" spans="22:70" x14ac:dyDescent="0.3">
      <c r="V742" s="24">
        <v>8.3800000000001198</v>
      </c>
      <c r="W742" s="32">
        <f t="shared" si="475"/>
        <v>2398832919.0201592</v>
      </c>
      <c r="X742" s="25">
        <f t="shared" si="508"/>
        <v>31.048525809863797</v>
      </c>
      <c r="Y742" s="26">
        <f t="shared" si="476"/>
        <v>-128.33305691186754</v>
      </c>
      <c r="Z742" s="26">
        <f t="shared" si="477"/>
        <v>-89.999978048217713</v>
      </c>
      <c r="AA742" s="26">
        <f t="shared" si="478"/>
        <v>80.034096607653623</v>
      </c>
      <c r="AB742" s="26">
        <f t="shared" si="479"/>
        <v>-89.994292869507262</v>
      </c>
      <c r="AC742" s="26">
        <f t="shared" si="480"/>
        <v>50.412090481802792</v>
      </c>
      <c r="AD742" s="26">
        <f t="shared" si="481"/>
        <v>89.827209935550712</v>
      </c>
      <c r="AE742" s="26">
        <f t="shared" si="482"/>
        <v>33.161655987452676</v>
      </c>
      <c r="AF742" s="26">
        <f t="shared" si="483"/>
        <v>-90.167060982174263</v>
      </c>
      <c r="AG742" s="26">
        <f t="shared" si="501"/>
        <v>63.934760580666506</v>
      </c>
      <c r="AH742" s="26">
        <f t="shared" si="484"/>
        <v>-197.58631868901523</v>
      </c>
      <c r="AI742" s="26">
        <f t="shared" si="485"/>
        <v>-89.999999992435036</v>
      </c>
      <c r="AJ742" s="26">
        <f t="shared" si="486"/>
        <v>129.58419728044481</v>
      </c>
      <c r="AK742" s="26">
        <f t="shared" si="487"/>
        <v>89.999980993035294</v>
      </c>
      <c r="AL742" s="27">
        <f t="shared" si="488"/>
        <v>-83.563597386281927</v>
      </c>
      <c r="AM742" s="26">
        <f t="shared" si="489"/>
        <v>-89.996198607063405</v>
      </c>
      <c r="AN742" s="26">
        <f t="shared" si="502"/>
        <v>-61.649764440142619</v>
      </c>
      <c r="AO742" s="26">
        <f t="shared" si="503"/>
        <v>-89.952615701019454</v>
      </c>
      <c r="AP742" s="26">
        <f t="shared" si="509"/>
        <v>-149.28072265432846</v>
      </c>
      <c r="AQ742" s="26">
        <f t="shared" si="510"/>
        <v>-179.9488333074826</v>
      </c>
      <c r="AR742" s="25">
        <f t="shared" si="504"/>
        <v>18.562359853877492</v>
      </c>
      <c r="AS742" s="25">
        <f t="shared" si="505"/>
        <v>-26.946600306339011</v>
      </c>
      <c r="AT742" s="56">
        <f t="shared" si="511"/>
        <v>-116.11906666687578</v>
      </c>
      <c r="AU742" s="57">
        <f t="shared" si="490"/>
        <v>-270.11589428965686</v>
      </c>
      <c r="AV742" s="26">
        <f t="shared" si="491"/>
        <v>8.2958673597440686</v>
      </c>
      <c r="AW742" s="26">
        <f t="shared" si="492"/>
        <v>67.370239115229865</v>
      </c>
      <c r="AX742" s="27">
        <f t="shared" si="493"/>
        <v>-8.2958673597440686</v>
      </c>
      <c r="AY742" s="26">
        <f t="shared" si="494"/>
        <v>-67.370239115229865</v>
      </c>
      <c r="AZ742" s="28">
        <f t="shared" si="495"/>
        <v>0</v>
      </c>
      <c r="BA742" s="29">
        <f t="shared" si="496"/>
        <v>0</v>
      </c>
      <c r="BB742" s="5">
        <f t="shared" si="512"/>
        <v>-275.00922666156521</v>
      </c>
      <c r="BC742" s="5">
        <f t="shared" si="513"/>
        <v>-536.93483122369935</v>
      </c>
      <c r="BD742" s="5">
        <f t="shared" si="497"/>
        <v>-356.93483122369935</v>
      </c>
      <c r="BE742" s="31"/>
      <c r="BF742" s="40">
        <f t="shared" si="498"/>
        <v>-275</v>
      </c>
      <c r="BG742" s="40">
        <f t="shared" si="499"/>
        <v>-537</v>
      </c>
      <c r="BH742" s="40">
        <f t="shared" si="500"/>
        <v>-357</v>
      </c>
      <c r="BL742" s="26">
        <f t="shared" si="506"/>
        <v>-55.604809141965539</v>
      </c>
      <c r="BM742" s="26">
        <f t="shared" si="507"/>
        <v>-89.90496526359847</v>
      </c>
      <c r="BO742" s="238" t="str">
        <f t="shared" si="514"/>
        <v>2398832919.02016i</v>
      </c>
      <c r="BP742" s="238" t="str">
        <f t="shared" si="515"/>
        <v>-6.84072604810831E-06-3.68807486671126E-07i</v>
      </c>
      <c r="BQ742" s="238">
        <f t="shared" si="516"/>
        <v>-103.28535085272392</v>
      </c>
      <c r="BR742" s="238">
        <f t="shared" si="517"/>
        <v>-176.91397167044406</v>
      </c>
    </row>
    <row r="743" spans="22:70" x14ac:dyDescent="0.3">
      <c r="V743" s="24">
        <v>8.3900000000001196</v>
      </c>
      <c r="W743" s="32">
        <f t="shared" si="475"/>
        <v>2454708915.6857147</v>
      </c>
      <c r="X743" s="25">
        <f t="shared" si="508"/>
        <v>31.048525809863797</v>
      </c>
      <c r="Y743" s="26">
        <f t="shared" si="476"/>
        <v>-128.53305691186753</v>
      </c>
      <c r="Z743" s="26">
        <f t="shared" si="477"/>
        <v>-89.999978547901279</v>
      </c>
      <c r="AA743" s="26">
        <f t="shared" si="478"/>
        <v>80.234096605714257</v>
      </c>
      <c r="AB743" s="26">
        <f t="shared" si="479"/>
        <v>-89.994422779656816</v>
      </c>
      <c r="AC743" s="26">
        <f t="shared" si="480"/>
        <v>50.612088704098952</v>
      </c>
      <c r="AD743" s="26">
        <f t="shared" si="481"/>
        <v>89.831143094569285</v>
      </c>
      <c r="AE743" s="26">
        <f t="shared" si="482"/>
        <v>33.36165420780948</v>
      </c>
      <c r="AF743" s="26">
        <f t="shared" si="483"/>
        <v>-90.163258232988795</v>
      </c>
      <c r="AG743" s="26">
        <f t="shared" si="501"/>
        <v>63.934760580666506</v>
      </c>
      <c r="AH743" s="26">
        <f t="shared" si="484"/>
        <v>-197.78631868901525</v>
      </c>
      <c r="AI743" s="26">
        <f t="shared" si="485"/>
        <v>-89.999999992607243</v>
      </c>
      <c r="AJ743" s="26">
        <f t="shared" si="486"/>
        <v>129.7841972804448</v>
      </c>
      <c r="AK743" s="26">
        <f t="shared" si="487"/>
        <v>89.999981425686642</v>
      </c>
      <c r="AL743" s="27">
        <f t="shared" si="488"/>
        <v>-83.763597385421505</v>
      </c>
      <c r="AM743" s="26">
        <f t="shared" si="489"/>
        <v>-89.996285137330645</v>
      </c>
      <c r="AN743" s="26">
        <f t="shared" si="502"/>
        <v>-61.849764306454773</v>
      </c>
      <c r="AO743" s="26">
        <f t="shared" si="503"/>
        <v>-89.953694298872179</v>
      </c>
      <c r="AP743" s="26">
        <f t="shared" si="509"/>
        <v>-149.6807225197802</v>
      </c>
      <c r="AQ743" s="26">
        <f t="shared" si="510"/>
        <v>-179.94999800312343</v>
      </c>
      <c r="AR743" s="25">
        <f t="shared" si="504"/>
        <v>18.562359853877492</v>
      </c>
      <c r="AS743" s="25">
        <f t="shared" si="505"/>
        <v>-26.946600306339011</v>
      </c>
      <c r="AT743" s="56">
        <f t="shared" si="511"/>
        <v>-116.31906831197072</v>
      </c>
      <c r="AU743" s="57">
        <f t="shared" si="490"/>
        <v>-270.11325623611219</v>
      </c>
      <c r="AV743" s="26">
        <f t="shared" si="491"/>
        <v>8.4668316388817448</v>
      </c>
      <c r="AW743" s="26">
        <f t="shared" si="492"/>
        <v>67.834987327241933</v>
      </c>
      <c r="AX743" s="27">
        <f t="shared" si="493"/>
        <v>-8.4668316388817448</v>
      </c>
      <c r="AY743" s="26">
        <f t="shared" si="494"/>
        <v>-67.834987327241933</v>
      </c>
      <c r="AZ743" s="28">
        <f t="shared" si="495"/>
        <v>0</v>
      </c>
      <c r="BA743" s="29">
        <f t="shared" si="496"/>
        <v>0</v>
      </c>
      <c r="BB743" s="5">
        <f t="shared" si="512"/>
        <v>-275.80866390262713</v>
      </c>
      <c r="BC743" s="5">
        <f t="shared" si="513"/>
        <v>-537.00447274198552</v>
      </c>
      <c r="BD743" s="5">
        <f t="shared" si="497"/>
        <v>-357.00447274198552</v>
      </c>
      <c r="BE743" s="31"/>
      <c r="BF743" s="40">
        <f t="shared" si="498"/>
        <v>-276</v>
      </c>
      <c r="BG743" s="40">
        <f t="shared" si="499"/>
        <v>-537</v>
      </c>
      <c r="BH743" s="40">
        <f t="shared" si="500"/>
        <v>-357</v>
      </c>
      <c r="BL743" s="26">
        <f t="shared" si="506"/>
        <v>-55.804808604206791</v>
      </c>
      <c r="BM743" s="26">
        <f t="shared" si="507"/>
        <v>-89.907128514471481</v>
      </c>
      <c r="BO743" s="238" t="str">
        <f t="shared" si="514"/>
        <v>2454708915.68571i</v>
      </c>
      <c r="BP743" s="238" t="str">
        <f t="shared" si="515"/>
        <v>-6.53369292315132E-06-3.44235864066751E-07i</v>
      </c>
      <c r="BQ743" s="238">
        <f t="shared" si="516"/>
        <v>-103.68478698644962</v>
      </c>
      <c r="BR743" s="238">
        <f t="shared" si="517"/>
        <v>-176.98408799140185</v>
      </c>
    </row>
    <row r="744" spans="22:70" x14ac:dyDescent="0.3">
      <c r="V744" s="24">
        <v>8.4000000000001194</v>
      </c>
      <c r="W744" s="30">
        <f t="shared" si="475"/>
        <v>2511886431.5102711</v>
      </c>
      <c r="X744" s="25">
        <f t="shared" si="508"/>
        <v>31.048525809863797</v>
      </c>
      <c r="Y744" s="26">
        <f t="shared" si="476"/>
        <v>-128.73305691186746</v>
      </c>
      <c r="Z744" s="26">
        <f t="shared" si="477"/>
        <v>-89.999979036210675</v>
      </c>
      <c r="AA744" s="26">
        <f t="shared" si="478"/>
        <v>80.434096603862159</v>
      </c>
      <c r="AB744" s="26">
        <f t="shared" si="479"/>
        <v>-89.994549732690402</v>
      </c>
      <c r="AC744" s="26">
        <f t="shared" si="480"/>
        <v>50.812087006404248</v>
      </c>
      <c r="AD744" s="26">
        <f t="shared" si="481"/>
        <v>89.834986725495966</v>
      </c>
      <c r="AE744" s="26">
        <f t="shared" si="482"/>
        <v>33.561652508262746</v>
      </c>
      <c r="AF744" s="26">
        <f t="shared" si="483"/>
        <v>-90.159542043405125</v>
      </c>
      <c r="AG744" s="26">
        <f t="shared" si="501"/>
        <v>63.934760580666506</v>
      </c>
      <c r="AH744" s="26">
        <f t="shared" si="484"/>
        <v>-197.98631868901523</v>
      </c>
      <c r="AI744" s="26">
        <f t="shared" si="485"/>
        <v>-89.999999992775528</v>
      </c>
      <c r="AJ744" s="26">
        <f t="shared" si="486"/>
        <v>129.98419728044473</v>
      </c>
      <c r="AK744" s="26">
        <f t="shared" si="487"/>
        <v>89.999981848489625</v>
      </c>
      <c r="AL744" s="27">
        <f t="shared" si="488"/>
        <v>-83.963597384599794</v>
      </c>
      <c r="AM744" s="26">
        <f t="shared" si="489"/>
        <v>-89.996369697928529</v>
      </c>
      <c r="AN744" s="26">
        <f t="shared" si="502"/>
        <v>-62.049764178783839</v>
      </c>
      <c r="AO744" s="26">
        <f t="shared" si="503"/>
        <v>-89.954748344872002</v>
      </c>
      <c r="AP744" s="26">
        <f t="shared" si="509"/>
        <v>-150.08072239128762</v>
      </c>
      <c r="AQ744" s="26">
        <f t="shared" si="510"/>
        <v>-179.95113618708643</v>
      </c>
      <c r="AR744" s="25">
        <f t="shared" si="504"/>
        <v>18.562359853877492</v>
      </c>
      <c r="AS744" s="25">
        <f t="shared" si="505"/>
        <v>-26.946600306339011</v>
      </c>
      <c r="AT744" s="56">
        <f t="shared" si="511"/>
        <v>-116.51906988302488</v>
      </c>
      <c r="AU744" s="57">
        <f t="shared" si="490"/>
        <v>-270.11067823049154</v>
      </c>
      <c r="AV744" s="26">
        <f t="shared" si="491"/>
        <v>8.638920341435858</v>
      </c>
      <c r="AW744" s="26">
        <f t="shared" si="492"/>
        <v>68.292143853696345</v>
      </c>
      <c r="AX744" s="27">
        <f t="shared" si="493"/>
        <v>-8.6389203414358597</v>
      </c>
      <c r="AY744" s="26">
        <f t="shared" si="494"/>
        <v>-68.292143853696345</v>
      </c>
      <c r="AZ744" s="28">
        <f t="shared" si="495"/>
        <v>0</v>
      </c>
      <c r="BA744" s="29">
        <f t="shared" si="496"/>
        <v>0</v>
      </c>
      <c r="BB744" s="5">
        <f t="shared" si="512"/>
        <v>-276.60812640366498</v>
      </c>
      <c r="BC744" s="5">
        <f t="shared" si="513"/>
        <v>-537.07253770030616</v>
      </c>
      <c r="BD744" s="5">
        <f t="shared" si="497"/>
        <v>-357.07253770030616</v>
      </c>
      <c r="BE744" s="41"/>
      <c r="BF744" s="40">
        <f t="shared" si="498"/>
        <v>-277</v>
      </c>
      <c r="BG744" s="40">
        <f t="shared" si="499"/>
        <v>-537</v>
      </c>
      <c r="BH744" s="40">
        <f t="shared" si="500"/>
        <v>-357</v>
      </c>
      <c r="BL744" s="26">
        <f t="shared" si="506"/>
        <v>-56.004808090651082</v>
      </c>
      <c r="BM744" s="26">
        <f t="shared" si="507"/>
        <v>-89.909242523998699</v>
      </c>
      <c r="BO744" s="238" t="str">
        <f t="shared" si="514"/>
        <v>2511886431.51027i</v>
      </c>
      <c r="BP744" s="238" t="str">
        <f t="shared" si="515"/>
        <v>-6.24040394798662E-06-3.21299441605144E-07i</v>
      </c>
      <c r="BQ744" s="238">
        <f t="shared" si="516"/>
        <v>-104.08424842998905</v>
      </c>
      <c r="BR744" s="238">
        <f t="shared" si="517"/>
        <v>-177.05261694581583</v>
      </c>
    </row>
    <row r="745" spans="22:70" x14ac:dyDescent="0.3">
      <c r="V745" s="24">
        <v>8.4100000000001192</v>
      </c>
      <c r="W745" s="32">
        <f t="shared" ref="W745:W808" si="518">10*10^V745</f>
        <v>2570395782.7695704</v>
      </c>
      <c r="X745" s="25">
        <f t="shared" si="508"/>
        <v>31.048525809863797</v>
      </c>
      <c r="Y745" s="26">
        <f t="shared" ref="Y745:Y808" si="519">20*LOG(1/SQRT((W745/fp)^2+1))</f>
        <v>-128.93305691186742</v>
      </c>
      <c r="Z745" s="26">
        <f t="shared" ref="Z745:Z808" si="520">-180/PI()*ATAN(W745/fp)</f>
        <v>-89.999979513404767</v>
      </c>
      <c r="AA745" s="26">
        <f t="shared" ref="AA745:AA808" si="521">20*LOG(SQRT((W745/fzRHP)^2+1))</f>
        <v>80.634096602093436</v>
      </c>
      <c r="AB745" s="26">
        <f t="shared" ref="AB745:AB808" si="522">-180/PI()*ATAN(W745/fzRHP)</f>
        <v>-89.994673795920178</v>
      </c>
      <c r="AC745" s="26">
        <f t="shared" ref="AC745:AC808" si="523">20*LOG(SQRT((W745/fzESR)^2+1))</f>
        <v>51.0120853851178</v>
      </c>
      <c r="AD745" s="26">
        <f t="shared" ref="AD745:AD808" si="524">180/PI()*ATAN(W745/fzESR)</f>
        <v>89.838742866136272</v>
      </c>
      <c r="AE745" s="26">
        <f t="shared" ref="AE745:AE808" si="525">X745+Y745+AA745+AC745</f>
        <v>33.761650885207615</v>
      </c>
      <c r="AF745" s="26">
        <f t="shared" ref="AF745:AF808" si="526">Z745+AB745+AD745</f>
        <v>-90.155910443188674</v>
      </c>
      <c r="AG745" s="26">
        <f t="shared" si="501"/>
        <v>63.934760580666506</v>
      </c>
      <c r="AH745" s="26">
        <f t="shared" ref="AH745:AH808" si="527">20*LOG(1/SQRT((W745/fp_comp1)^2+1))</f>
        <v>-198.18631868901522</v>
      </c>
      <c r="AI745" s="26">
        <f t="shared" ref="AI745:AI808" si="528">-180/PI()*ATAN(W745/fp_comp1)</f>
        <v>-89.999999992939976</v>
      </c>
      <c r="AJ745" s="26">
        <f t="shared" ref="AJ745:AJ808" si="529">20*LOG(SQRT((W745/fz_comp)^2+1))</f>
        <v>130.18419728044472</v>
      </c>
      <c r="AK745" s="26">
        <f t="shared" ref="AK745:AK808" si="530">180/PI()*ATAN(W745/fz_comp)</f>
        <v>89.999982261668436</v>
      </c>
      <c r="AL745" s="27">
        <f t="shared" ref="AL745:AL808" si="531">20*LOG(1/SQRT((W745/fp_comp2)^2+1))</f>
        <v>-84.163597383815087</v>
      </c>
      <c r="AM745" s="26">
        <f t="shared" ref="AM745:AM808" si="532">-180/PI()*ATAN(W745/fp_comp2)</f>
        <v>-89.996452333692233</v>
      </c>
      <c r="AN745" s="26">
        <f t="shared" si="502"/>
        <v>-62.249764056859064</v>
      </c>
      <c r="AO745" s="26">
        <f t="shared" si="503"/>
        <v>-89.95577839788524</v>
      </c>
      <c r="AP745" s="26">
        <f t="shared" si="509"/>
        <v>-150.48072226857815</v>
      </c>
      <c r="AQ745" s="26">
        <f t="shared" si="510"/>
        <v>-179.95224846284901</v>
      </c>
      <c r="AR745" s="25">
        <f t="shared" si="504"/>
        <v>18.562359853877492</v>
      </c>
      <c r="AS745" s="25">
        <f t="shared" si="505"/>
        <v>-26.946600306339011</v>
      </c>
      <c r="AT745" s="56">
        <f t="shared" si="511"/>
        <v>-116.71907138337053</v>
      </c>
      <c r="AU745" s="57">
        <f t="shared" ref="AU745:AU808" si="533">AF745+AQ745</f>
        <v>-270.10815890603772</v>
      </c>
      <c r="AV745" s="26">
        <f t="shared" ref="AV745:AV808" si="534">20*LOG(SQRT((W745/fz_ff)^2+1))</f>
        <v>8.8120967561318526</v>
      </c>
      <c r="AW745" s="26">
        <f t="shared" ref="AW745:AW808" si="535">180/PI()*ATAN(W745/fz_ff)</f>
        <v>68.74171819513036</v>
      </c>
      <c r="AX745" s="27">
        <f t="shared" ref="AX745:AX808" si="536">20*LOG(1/SQRT((W745/fp_ff)^2+1))</f>
        <v>-8.8120967561318526</v>
      </c>
      <c r="AY745" s="26">
        <f t="shared" ref="AY745:AY808" si="537">-180/PI()*ATAN(W745/fp_ff)</f>
        <v>-68.74171819513036</v>
      </c>
      <c r="AZ745" s="28">
        <f t="shared" ref="AZ745:AZ808" si="538">AV745+AX745</f>
        <v>0</v>
      </c>
      <c r="BA745" s="29">
        <f t="shared" ref="BA745:BA808" si="539">AW745+AY745</f>
        <v>0</v>
      </c>
      <c r="BB745" s="5">
        <f t="shared" si="512"/>
        <v>-277.40761303379122</v>
      </c>
      <c r="BC745" s="5">
        <f t="shared" si="513"/>
        <v>-537.13906140856932</v>
      </c>
      <c r="BD745" s="5">
        <f t="shared" ref="BD745:BD808" si="540">BC745+180</f>
        <v>-357.13906140856932</v>
      </c>
      <c r="BE745" s="31"/>
      <c r="BF745" s="40">
        <f t="shared" ref="BF745:BF808" si="541">ROUND(BB745,0)</f>
        <v>-277</v>
      </c>
      <c r="BG745" s="40">
        <f t="shared" ref="BG745:BG808" si="542">ROUND(BC745,0)</f>
        <v>-537</v>
      </c>
      <c r="BH745" s="40">
        <f t="shared" ref="BH745:BH808" si="543">ROUND(BD745,0)</f>
        <v>-357</v>
      </c>
      <c r="BL745" s="26">
        <f t="shared" si="506"/>
        <v>-56.204807600209151</v>
      </c>
      <c r="BM745" s="26">
        <f t="shared" si="507"/>
        <v>-89.911308413032927</v>
      </c>
      <c r="BO745" s="238" t="str">
        <f t="shared" si="514"/>
        <v>2570395782.76957i</v>
      </c>
      <c r="BP745" s="238" t="str">
        <f t="shared" si="515"/>
        <v>-5.96024707413763E-06-2.99889602639052E-07i</v>
      </c>
      <c r="BQ745" s="238">
        <f t="shared" si="516"/>
        <v>-104.48373405021151</v>
      </c>
      <c r="BR745" s="238">
        <f t="shared" si="517"/>
        <v>-177.11959408949863</v>
      </c>
    </row>
    <row r="746" spans="22:70" x14ac:dyDescent="0.3">
      <c r="V746" s="24">
        <v>8.4200000000001207</v>
      </c>
      <c r="W746" s="32">
        <f t="shared" si="518"/>
        <v>2630267991.8961139</v>
      </c>
      <c r="X746" s="25">
        <f t="shared" si="508"/>
        <v>31.048525809863797</v>
      </c>
      <c r="Y746" s="26">
        <f t="shared" si="519"/>
        <v>-129.13305691186744</v>
      </c>
      <c r="Z746" s="26">
        <f t="shared" si="520"/>
        <v>-89.999979979736622</v>
      </c>
      <c r="AA746" s="26">
        <f t="shared" si="521"/>
        <v>80.834096600404365</v>
      </c>
      <c r="AB746" s="26">
        <f t="shared" si="522"/>
        <v>-89.994795035126117</v>
      </c>
      <c r="AC746" s="26">
        <f t="shared" si="523"/>
        <v>51.21208383680073</v>
      </c>
      <c r="AD746" s="26">
        <f t="shared" si="524"/>
        <v>89.842413507916476</v>
      </c>
      <c r="AE746" s="26">
        <f t="shared" si="525"/>
        <v>33.961649335201457</v>
      </c>
      <c r="AF746" s="26">
        <f t="shared" si="526"/>
        <v>-90.152361506946264</v>
      </c>
      <c r="AG746" s="26">
        <f t="shared" si="501"/>
        <v>63.934760580666506</v>
      </c>
      <c r="AH746" s="26">
        <f t="shared" si="527"/>
        <v>-198.38631868901527</v>
      </c>
      <c r="AI746" s="26">
        <f t="shared" si="528"/>
        <v>-89.999999993100673</v>
      </c>
      <c r="AJ746" s="26">
        <f t="shared" si="529"/>
        <v>130.38419728044474</v>
      </c>
      <c r="AK746" s="26">
        <f t="shared" si="530"/>
        <v>89.999982665442175</v>
      </c>
      <c r="AL746" s="27">
        <f t="shared" si="531"/>
        <v>-84.363597383065724</v>
      </c>
      <c r="AM746" s="26">
        <f t="shared" si="532"/>
        <v>-89.996533088436323</v>
      </c>
      <c r="AN746" s="26">
        <f t="shared" si="502"/>
        <v>-62.449763940421825</v>
      </c>
      <c r="AO746" s="26">
        <f t="shared" si="503"/>
        <v>-89.956785004056954</v>
      </c>
      <c r="AP746" s="26">
        <f t="shared" si="509"/>
        <v>-150.88072215139158</v>
      </c>
      <c r="AQ746" s="26">
        <f t="shared" si="510"/>
        <v>-179.95333542015177</v>
      </c>
      <c r="AR746" s="25">
        <f t="shared" si="504"/>
        <v>18.562359853877492</v>
      </c>
      <c r="AS746" s="25">
        <f t="shared" si="505"/>
        <v>-26.946600306339011</v>
      </c>
      <c r="AT746" s="56">
        <f t="shared" si="511"/>
        <v>-116.91907281619012</v>
      </c>
      <c r="AU746" s="57">
        <f t="shared" si="533"/>
        <v>-270.10569692709805</v>
      </c>
      <c r="AV746" s="26">
        <f t="shared" si="534"/>
        <v>8.9863248432741649</v>
      </c>
      <c r="AW746" s="26">
        <f t="shared" si="535"/>
        <v>69.183727226269653</v>
      </c>
      <c r="AX746" s="27">
        <f t="shared" si="536"/>
        <v>-8.9863248432741649</v>
      </c>
      <c r="AY746" s="26">
        <f t="shared" si="537"/>
        <v>-69.183727226269653</v>
      </c>
      <c r="AZ746" s="28">
        <f t="shared" si="538"/>
        <v>0</v>
      </c>
      <c r="BA746" s="29">
        <f t="shared" si="539"/>
        <v>0</v>
      </c>
      <c r="BB746" s="5">
        <f t="shared" si="512"/>
        <v>-278.20712271249056</v>
      </c>
      <c r="BC746" s="5">
        <f t="shared" si="513"/>
        <v>-537.20407841122471</v>
      </c>
      <c r="BD746" s="5">
        <f t="shared" si="540"/>
        <v>-357.20407841122471</v>
      </c>
      <c r="BE746" s="31"/>
      <c r="BF746" s="40">
        <f t="shared" si="541"/>
        <v>-278</v>
      </c>
      <c r="BG746" s="40">
        <f t="shared" si="542"/>
        <v>-537</v>
      </c>
      <c r="BH746" s="40">
        <f t="shared" si="543"/>
        <v>-357</v>
      </c>
      <c r="BL746" s="26">
        <f t="shared" si="506"/>
        <v>-56.404807131840727</v>
      </c>
      <c r="BM746" s="26">
        <f t="shared" si="507"/>
        <v>-89.913327276914359</v>
      </c>
      <c r="BO746" s="238" t="str">
        <f t="shared" si="514"/>
        <v>2630267991.89611i</v>
      </c>
      <c r="BP746" s="238" t="str">
        <f t="shared" si="515"/>
        <v>-5.69263722764247E-06-2.79904923243944E-07i</v>
      </c>
      <c r="BQ746" s="238">
        <f t="shared" si="516"/>
        <v>-104.88324276445968</v>
      </c>
      <c r="BR746" s="238">
        <f t="shared" si="517"/>
        <v>-177.18505420721235</v>
      </c>
    </row>
    <row r="747" spans="22:70" x14ac:dyDescent="0.3">
      <c r="V747" s="24">
        <v>8.4300000000001205</v>
      </c>
      <c r="W747" s="30">
        <f t="shared" si="518"/>
        <v>2691534803.9276648</v>
      </c>
      <c r="X747" s="25">
        <f t="shared" si="508"/>
        <v>31.048525809863797</v>
      </c>
      <c r="Y747" s="26">
        <f t="shared" si="519"/>
        <v>-129.33305691186743</v>
      </c>
      <c r="Z747" s="26">
        <f t="shared" si="520"/>
        <v>-89.999980435453438</v>
      </c>
      <c r="AA747" s="26">
        <f t="shared" si="521"/>
        <v>81.034096598791265</v>
      </c>
      <c r="AB747" s="26">
        <f t="shared" si="522"/>
        <v>-89.994913514590849</v>
      </c>
      <c r="AC747" s="26">
        <f t="shared" si="523"/>
        <v>51.41208235816886</v>
      </c>
      <c r="AD747" s="26">
        <f t="shared" si="524"/>
        <v>89.846000596938836</v>
      </c>
      <c r="AE747" s="26">
        <f t="shared" si="525"/>
        <v>34.161647854956499</v>
      </c>
      <c r="AF747" s="26">
        <f t="shared" si="526"/>
        <v>-90.14889335310545</v>
      </c>
      <c r="AG747" s="26">
        <f t="shared" si="501"/>
        <v>63.934760580666506</v>
      </c>
      <c r="AH747" s="26">
        <f t="shared" si="527"/>
        <v>-198.58631868901526</v>
      </c>
      <c r="AI747" s="26">
        <f t="shared" si="528"/>
        <v>-89.999999993257717</v>
      </c>
      <c r="AJ747" s="26">
        <f t="shared" si="529"/>
        <v>130.58419728044473</v>
      </c>
      <c r="AK747" s="26">
        <f t="shared" si="530"/>
        <v>89.999983060024874</v>
      </c>
      <c r="AL747" s="27">
        <f t="shared" si="531"/>
        <v>-84.563597382350068</v>
      </c>
      <c r="AM747" s="26">
        <f t="shared" si="532"/>
        <v>-89.996612004978033</v>
      </c>
      <c r="AN747" s="26">
        <f t="shared" si="502"/>
        <v>-62.649763829225108</v>
      </c>
      <c r="AO747" s="26">
        <f t="shared" si="503"/>
        <v>-89.957768697100576</v>
      </c>
      <c r="AP747" s="26">
        <f t="shared" si="509"/>
        <v>-151.2807220394792</v>
      </c>
      <c r="AQ747" s="26">
        <f t="shared" si="510"/>
        <v>-179.95439763531147</v>
      </c>
      <c r="AR747" s="25">
        <f t="shared" si="504"/>
        <v>18.562359853877492</v>
      </c>
      <c r="AS747" s="25">
        <f t="shared" si="505"/>
        <v>-26.946600306339011</v>
      </c>
      <c r="AT747" s="56">
        <f t="shared" si="511"/>
        <v>-117.1190741845227</v>
      </c>
      <c r="AU747" s="57">
        <f t="shared" si="533"/>
        <v>-270.10329098841692</v>
      </c>
      <c r="AV747" s="26">
        <f t="shared" si="534"/>
        <v>9.1615692648625338</v>
      </c>
      <c r="AW747" s="26">
        <f t="shared" si="535"/>
        <v>69.618194803134571</v>
      </c>
      <c r="AX747" s="27">
        <f t="shared" si="536"/>
        <v>-9.1615692648625338</v>
      </c>
      <c r="AY747" s="26">
        <f t="shared" si="537"/>
        <v>-69.618194803134571</v>
      </c>
      <c r="AZ747" s="28">
        <f t="shared" si="538"/>
        <v>0</v>
      </c>
      <c r="BA747" s="29">
        <f t="shared" si="539"/>
        <v>0</v>
      </c>
      <c r="BB747" s="5">
        <f t="shared" si="512"/>
        <v>-279.00665440739908</v>
      </c>
      <c r="BC747" s="5">
        <f t="shared" si="513"/>
        <v>-537.26762250215506</v>
      </c>
      <c r="BD747" s="5">
        <f t="shared" si="540"/>
        <v>-357.26762250215506</v>
      </c>
      <c r="BE747" s="41"/>
      <c r="BF747" s="40">
        <f t="shared" si="541"/>
        <v>-279</v>
      </c>
      <c r="BG747" s="40">
        <f t="shared" si="542"/>
        <v>-537</v>
      </c>
      <c r="BH747" s="40">
        <f t="shared" si="543"/>
        <v>-357</v>
      </c>
      <c r="BL747" s="26">
        <f t="shared" si="506"/>
        <v>-56.604806684552287</v>
      </c>
      <c r="BM747" s="26">
        <f t="shared" si="507"/>
        <v>-89.915300186051326</v>
      </c>
      <c r="BO747" s="238" t="str">
        <f t="shared" si="514"/>
        <v>2691534803.92766i</v>
      </c>
      <c r="BP747" s="238" t="str">
        <f t="shared" si="515"/>
        <v>-5.43701514492988E-06-2.61250698297201E-07i</v>
      </c>
      <c r="BQ747" s="238">
        <f t="shared" si="516"/>
        <v>-105.28277353832405</v>
      </c>
      <c r="BR747" s="238">
        <f t="shared" si="517"/>
        <v>-177.24903132768682</v>
      </c>
    </row>
    <row r="748" spans="22:70" x14ac:dyDescent="0.3">
      <c r="V748" s="24">
        <v>8.4400000000001203</v>
      </c>
      <c r="W748" s="32">
        <f t="shared" si="518"/>
        <v>2754228703.3389325</v>
      </c>
      <c r="X748" s="25">
        <f t="shared" si="508"/>
        <v>31.048525809863797</v>
      </c>
      <c r="Y748" s="26">
        <f t="shared" si="519"/>
        <v>-129.53305691186739</v>
      </c>
      <c r="Z748" s="26">
        <f t="shared" si="520"/>
        <v>-89.999980880796898</v>
      </c>
      <c r="AA748" s="26">
        <f t="shared" si="521"/>
        <v>81.234096597250769</v>
      </c>
      <c r="AB748" s="26">
        <f t="shared" si="522"/>
        <v>-89.995029297133726</v>
      </c>
      <c r="AC748" s="26">
        <f t="shared" si="523"/>
        <v>51.612080946085925</v>
      </c>
      <c r="AD748" s="26">
        <f t="shared" si="524"/>
        <v>89.849506035012894</v>
      </c>
      <c r="AE748" s="26">
        <f t="shared" si="525"/>
        <v>34.361646441333107</v>
      </c>
      <c r="AF748" s="26">
        <f t="shared" si="526"/>
        <v>-90.14550414291773</v>
      </c>
      <c r="AG748" s="26">
        <f t="shared" si="501"/>
        <v>63.934760580666506</v>
      </c>
      <c r="AH748" s="26">
        <f t="shared" si="527"/>
        <v>-198.78631868901525</v>
      </c>
      <c r="AI748" s="26">
        <f t="shared" si="528"/>
        <v>-89.999999993411194</v>
      </c>
      <c r="AJ748" s="26">
        <f t="shared" si="529"/>
        <v>130.78419728044469</v>
      </c>
      <c r="AK748" s="26">
        <f t="shared" si="530"/>
        <v>89.999983445625787</v>
      </c>
      <c r="AL748" s="27">
        <f t="shared" si="531"/>
        <v>-84.763597381666614</v>
      </c>
      <c r="AM748" s="26">
        <f t="shared" si="532"/>
        <v>-89.996689125159946</v>
      </c>
      <c r="AN748" s="26">
        <f t="shared" si="502"/>
        <v>-62.849763723033057</v>
      </c>
      <c r="AO748" s="26">
        <f t="shared" si="503"/>
        <v>-89.958729998580836</v>
      </c>
      <c r="AP748" s="26">
        <f t="shared" si="509"/>
        <v>-151.68072193260372</v>
      </c>
      <c r="AQ748" s="26">
        <f t="shared" si="510"/>
        <v>-179.95543567152617</v>
      </c>
      <c r="AR748" s="25">
        <f t="shared" si="504"/>
        <v>18.562359853877492</v>
      </c>
      <c r="AS748" s="25">
        <f t="shared" si="505"/>
        <v>-26.946600306339011</v>
      </c>
      <c r="AT748" s="56">
        <f t="shared" si="511"/>
        <v>-117.31907549127061</v>
      </c>
      <c r="AU748" s="57">
        <f t="shared" si="533"/>
        <v>-270.1009398144439</v>
      </c>
      <c r="AV748" s="26">
        <f t="shared" si="534"/>
        <v>9.3377954106389076</v>
      </c>
      <c r="AW748" s="26">
        <f t="shared" si="535"/>
        <v>70.045151373024282</v>
      </c>
      <c r="AX748" s="27">
        <f t="shared" si="536"/>
        <v>-9.3377954106389076</v>
      </c>
      <c r="AY748" s="26">
        <f t="shared" si="537"/>
        <v>-70.045151373024282</v>
      </c>
      <c r="AZ748" s="28">
        <f t="shared" si="538"/>
        <v>0</v>
      </c>
      <c r="BA748" s="29">
        <f t="shared" si="539"/>
        <v>0</v>
      </c>
      <c r="BB748" s="5">
        <f t="shared" si="512"/>
        <v>-279.80620713217911</v>
      </c>
      <c r="BC748" s="5">
        <f t="shared" si="513"/>
        <v>-537.3297267393948</v>
      </c>
      <c r="BD748" s="5">
        <f t="shared" si="540"/>
        <v>-357.3297267393948</v>
      </c>
      <c r="BE748" s="31"/>
      <c r="BF748" s="40">
        <f t="shared" si="541"/>
        <v>-280</v>
      </c>
      <c r="BG748" s="40">
        <f t="shared" si="542"/>
        <v>-537</v>
      </c>
      <c r="BH748" s="40">
        <f t="shared" si="543"/>
        <v>-357</v>
      </c>
      <c r="BL748" s="26">
        <f t="shared" si="506"/>
        <v>-56.804806257395093</v>
      </c>
      <c r="BM748" s="26">
        <f t="shared" si="507"/>
        <v>-89.917228186487591</v>
      </c>
      <c r="BO748" s="238" t="str">
        <f t="shared" si="514"/>
        <v>2754228703.33893i</v>
      </c>
      <c r="BP748" s="238" t="str">
        <f t="shared" si="515"/>
        <v>-5.19284625674975E-06-2.43838498524205E-07i</v>
      </c>
      <c r="BQ748" s="238">
        <f t="shared" si="516"/>
        <v>-105.68232538351339</v>
      </c>
      <c r="BR748" s="238">
        <f t="shared" si="517"/>
        <v>-177.31155873846325</v>
      </c>
    </row>
    <row r="749" spans="22:70" x14ac:dyDescent="0.3">
      <c r="V749" s="24">
        <v>8.4500000000001201</v>
      </c>
      <c r="W749" s="32">
        <f t="shared" si="518"/>
        <v>2818382931.2652373</v>
      </c>
      <c r="X749" s="25">
        <f t="shared" si="508"/>
        <v>31.048525809863797</v>
      </c>
      <c r="Y749" s="26">
        <f t="shared" si="519"/>
        <v>-129.73305691186738</v>
      </c>
      <c r="Z749" s="26">
        <f t="shared" si="520"/>
        <v>-89.999981316003101</v>
      </c>
      <c r="AA749" s="26">
        <f t="shared" si="521"/>
        <v>81.434096595779621</v>
      </c>
      <c r="AB749" s="26">
        <f t="shared" si="522"/>
        <v>-89.995142444144221</v>
      </c>
      <c r="AC749" s="26">
        <f t="shared" si="523"/>
        <v>51.812079597556753</v>
      </c>
      <c r="AD749" s="26">
        <f t="shared" si="524"/>
        <v>89.852931680663289</v>
      </c>
      <c r="AE749" s="26">
        <f t="shared" si="525"/>
        <v>34.561645091332799</v>
      </c>
      <c r="AF749" s="26">
        <f t="shared" si="526"/>
        <v>-90.142192079484033</v>
      </c>
      <c r="AG749" s="26">
        <f t="shared" si="501"/>
        <v>63.934760580666506</v>
      </c>
      <c r="AH749" s="26">
        <f t="shared" si="527"/>
        <v>-198.98631868901526</v>
      </c>
      <c r="AI749" s="26">
        <f t="shared" si="528"/>
        <v>-89.99999999356119</v>
      </c>
      <c r="AJ749" s="26">
        <f t="shared" si="529"/>
        <v>130.98419728044468</v>
      </c>
      <c r="AK749" s="26">
        <f t="shared" si="530"/>
        <v>89.999983822449352</v>
      </c>
      <c r="AL749" s="27">
        <f t="shared" si="531"/>
        <v>-84.963597381013912</v>
      </c>
      <c r="AM749" s="26">
        <f t="shared" si="532"/>
        <v>-89.996764489872206</v>
      </c>
      <c r="AN749" s="26">
        <f t="shared" si="502"/>
        <v>-63.049763621620436</v>
      </c>
      <c r="AO749" s="26">
        <f t="shared" si="503"/>
        <v>-89.959669418190373</v>
      </c>
      <c r="AP749" s="26">
        <f t="shared" si="509"/>
        <v>-152.08072183053844</v>
      </c>
      <c r="AQ749" s="26">
        <f t="shared" si="510"/>
        <v>-179.95645007917443</v>
      </c>
      <c r="AR749" s="25">
        <f t="shared" si="504"/>
        <v>18.562359853877492</v>
      </c>
      <c r="AS749" s="25">
        <f t="shared" si="505"/>
        <v>-26.946600306339011</v>
      </c>
      <c r="AT749" s="56">
        <f t="shared" si="511"/>
        <v>-117.51907673920564</v>
      </c>
      <c r="AU749" s="57">
        <f t="shared" si="533"/>
        <v>-270.09864215865844</v>
      </c>
      <c r="AV749" s="26">
        <f t="shared" si="534"/>
        <v>9.514969420254447</v>
      </c>
      <c r="AW749" s="26">
        <f t="shared" si="535"/>
        <v>70.464633588923562</v>
      </c>
      <c r="AX749" s="27">
        <f t="shared" si="536"/>
        <v>-9.514969420254447</v>
      </c>
      <c r="AY749" s="26">
        <f t="shared" si="537"/>
        <v>-70.464633588923562</v>
      </c>
      <c r="AZ749" s="28">
        <f t="shared" si="538"/>
        <v>0</v>
      </c>
      <c r="BA749" s="29">
        <f t="shared" si="539"/>
        <v>0</v>
      </c>
      <c r="BB749" s="5">
        <f t="shared" si="512"/>
        <v>-280.60577994448636</v>
      </c>
      <c r="BC749" s="5">
        <f t="shared" si="513"/>
        <v>-537.39042345967039</v>
      </c>
      <c r="BD749" s="5">
        <f t="shared" si="540"/>
        <v>-357.39042345967039</v>
      </c>
      <c r="BE749" s="31"/>
      <c r="BF749" s="40">
        <f t="shared" si="541"/>
        <v>-281</v>
      </c>
      <c r="BG749" s="40">
        <f t="shared" si="542"/>
        <v>-537</v>
      </c>
      <c r="BH749" s="40">
        <f t="shared" si="543"/>
        <v>-357</v>
      </c>
      <c r="BL749" s="26">
        <f t="shared" si="506"/>
        <v>-57.004805849463096</v>
      </c>
      <c r="BM749" s="26">
        <f t="shared" si="507"/>
        <v>-89.919112300457087</v>
      </c>
      <c r="BO749" s="238" t="str">
        <f t="shared" si="514"/>
        <v>2818382931.26524i</v>
      </c>
      <c r="BP749" s="238" t="str">
        <f t="shared" si="515"/>
        <v>-4.95961961837065E-06-2.27585756516076E-07i</v>
      </c>
      <c r="BQ749" s="238">
        <f t="shared" si="516"/>
        <v>-106.08189735581757</v>
      </c>
      <c r="BR749" s="238">
        <f t="shared" si="517"/>
        <v>-177.37266900055488</v>
      </c>
    </row>
    <row r="750" spans="22:70" x14ac:dyDescent="0.3">
      <c r="V750" s="24">
        <v>8.4600000000001199</v>
      </c>
      <c r="W750" s="30">
        <f t="shared" si="518"/>
        <v>2884031503.1274076</v>
      </c>
      <c r="X750" s="25">
        <f t="shared" si="508"/>
        <v>31.048525809863797</v>
      </c>
      <c r="Y750" s="26">
        <f t="shared" si="519"/>
        <v>-129.93305691186737</v>
      </c>
      <c r="Z750" s="26">
        <f t="shared" si="520"/>
        <v>-89.99998174130279</v>
      </c>
      <c r="AA750" s="26">
        <f t="shared" si="521"/>
        <v>81.634096594374682</v>
      </c>
      <c r="AB750" s="26">
        <f t="shared" si="522"/>
        <v>-89.995253015614352</v>
      </c>
      <c r="AC750" s="26">
        <f t="shared" si="523"/>
        <v>52.012078309721005</v>
      </c>
      <c r="AD750" s="26">
        <f t="shared" si="524"/>
        <v>89.856279350114676</v>
      </c>
      <c r="AE750" s="26">
        <f t="shared" si="525"/>
        <v>34.761643802092124</v>
      </c>
      <c r="AF750" s="26">
        <f t="shared" si="526"/>
        <v>-90.138955406802467</v>
      </c>
      <c r="AG750" s="26">
        <f t="shared" si="501"/>
        <v>63.934760580666506</v>
      </c>
      <c r="AH750" s="26">
        <f t="shared" si="527"/>
        <v>-199.18631868901525</v>
      </c>
      <c r="AI750" s="26">
        <f t="shared" si="528"/>
        <v>-89.999999993707746</v>
      </c>
      <c r="AJ750" s="26">
        <f t="shared" si="529"/>
        <v>131.18419728044466</v>
      </c>
      <c r="AK750" s="26">
        <f t="shared" si="530"/>
        <v>89.999984190695358</v>
      </c>
      <c r="AL750" s="27">
        <f t="shared" si="531"/>
        <v>-85.163597380390584</v>
      </c>
      <c r="AM750" s="26">
        <f t="shared" si="532"/>
        <v>-89.996838139074185</v>
      </c>
      <c r="AN750" s="26">
        <f t="shared" si="502"/>
        <v>-63.249763524772135</v>
      </c>
      <c r="AO750" s="26">
        <f t="shared" si="503"/>
        <v>-89.960587454019858</v>
      </c>
      <c r="AP750" s="26">
        <f t="shared" si="509"/>
        <v>-152.48072173306679</v>
      </c>
      <c r="AQ750" s="26">
        <f t="shared" si="510"/>
        <v>-179.95744139610645</v>
      </c>
      <c r="AR750" s="25">
        <f t="shared" si="504"/>
        <v>18.562359853877492</v>
      </c>
      <c r="AS750" s="25">
        <f t="shared" si="505"/>
        <v>-26.946600306339011</v>
      </c>
      <c r="AT750" s="56">
        <f t="shared" si="511"/>
        <v>-117.71907793097466</v>
      </c>
      <c r="AU750" s="57">
        <f t="shared" si="533"/>
        <v>-270.09639680290888</v>
      </c>
      <c r="AV750" s="26">
        <f t="shared" si="534"/>
        <v>9.693058201754388</v>
      </c>
      <c r="AW750" s="26">
        <f t="shared" si="535"/>
        <v>70.876683929717316</v>
      </c>
      <c r="AX750" s="27">
        <f t="shared" si="536"/>
        <v>-9.693058201754388</v>
      </c>
      <c r="AY750" s="26">
        <f t="shared" si="537"/>
        <v>-70.876683929717316</v>
      </c>
      <c r="AZ750" s="28">
        <f t="shared" si="538"/>
        <v>0</v>
      </c>
      <c r="BA750" s="29">
        <f t="shared" si="539"/>
        <v>0</v>
      </c>
      <c r="BB750" s="5">
        <f t="shared" si="512"/>
        <v>-281.40537194402384</v>
      </c>
      <c r="BC750" s="5">
        <f t="shared" si="513"/>
        <v>-537.44974429275453</v>
      </c>
      <c r="BD750" s="5">
        <f t="shared" si="540"/>
        <v>-357.44974429275453</v>
      </c>
      <c r="BE750" s="41"/>
      <c r="BF750" s="40">
        <f t="shared" si="541"/>
        <v>-281</v>
      </c>
      <c r="BG750" s="40">
        <f t="shared" si="542"/>
        <v>-537</v>
      </c>
      <c r="BH750" s="40">
        <f t="shared" si="543"/>
        <v>-357</v>
      </c>
      <c r="BL750" s="26">
        <f t="shared" si="506"/>
        <v>-57.204805459891034</v>
      </c>
      <c r="BM750" s="26">
        <f t="shared" si="507"/>
        <v>-89.920953526925615</v>
      </c>
      <c r="BO750" s="238" t="str">
        <f t="shared" si="514"/>
        <v>2884031503.12741i</v>
      </c>
      <c r="BP750" s="238" t="str">
        <f t="shared" si="515"/>
        <v>-4.73684688430488E-06-2.12415379849248E-07i</v>
      </c>
      <c r="BQ750" s="238">
        <f t="shared" si="516"/>
        <v>-106.48148855315816</v>
      </c>
      <c r="BR750" s="238">
        <f t="shared" si="517"/>
        <v>-177.43239396292012</v>
      </c>
    </row>
    <row r="751" spans="22:70" x14ac:dyDescent="0.3">
      <c r="V751" s="24">
        <v>8.4700000000001197</v>
      </c>
      <c r="W751" s="32">
        <f t="shared" si="518"/>
        <v>2951209226.6672058</v>
      </c>
      <c r="X751" s="25">
        <f t="shared" si="508"/>
        <v>31.048525809863797</v>
      </c>
      <c r="Y751" s="26">
        <f t="shared" si="519"/>
        <v>-130.13305691186733</v>
      </c>
      <c r="Z751" s="26">
        <f t="shared" si="520"/>
        <v>-89.999982156921476</v>
      </c>
      <c r="AA751" s="26">
        <f t="shared" si="521"/>
        <v>81.834096593032953</v>
      </c>
      <c r="AB751" s="26">
        <f t="shared" si="522"/>
        <v>-89.995361070170574</v>
      </c>
      <c r="AC751" s="26">
        <f t="shared" si="523"/>
        <v>52.212077079847049</v>
      </c>
      <c r="AD751" s="26">
        <f t="shared" si="524"/>
        <v>89.859550818254206</v>
      </c>
      <c r="AE751" s="26">
        <f t="shared" si="525"/>
        <v>34.961642570876478</v>
      </c>
      <c r="AF751" s="26">
        <f t="shared" si="526"/>
        <v>-90.135792408837858</v>
      </c>
      <c r="AG751" s="26">
        <f t="shared" si="501"/>
        <v>63.934760580666506</v>
      </c>
      <c r="AH751" s="26">
        <f t="shared" si="527"/>
        <v>-199.38631868901524</v>
      </c>
      <c r="AI751" s="26">
        <f t="shared" si="528"/>
        <v>-89.999999993850963</v>
      </c>
      <c r="AJ751" s="26">
        <f t="shared" si="529"/>
        <v>131.38419728044465</v>
      </c>
      <c r="AK751" s="26">
        <f t="shared" si="530"/>
        <v>89.999984550559063</v>
      </c>
      <c r="AL751" s="27">
        <f t="shared" si="531"/>
        <v>-85.363597379795323</v>
      </c>
      <c r="AM751" s="26">
        <f t="shared" si="532"/>
        <v>-89.99691011181568</v>
      </c>
      <c r="AN751" s="26">
        <f t="shared" si="502"/>
        <v>-63.449763432282715</v>
      </c>
      <c r="AO751" s="26">
        <f t="shared" si="503"/>
        <v>-89.961484592822174</v>
      </c>
      <c r="AP751" s="26">
        <f t="shared" si="509"/>
        <v>-152.88072163998211</v>
      </c>
      <c r="AQ751" s="26">
        <f t="shared" si="510"/>
        <v>-179.95841014792975</v>
      </c>
      <c r="AR751" s="25">
        <f t="shared" si="504"/>
        <v>18.562359853877492</v>
      </c>
      <c r="AS751" s="25">
        <f t="shared" si="505"/>
        <v>-26.946600306339011</v>
      </c>
      <c r="AT751" s="56">
        <f t="shared" si="511"/>
        <v>-117.91907906910563</v>
      </c>
      <c r="AU751" s="57">
        <f t="shared" si="533"/>
        <v>-270.09420255676764</v>
      </c>
      <c r="AV751" s="26">
        <f t="shared" si="534"/>
        <v>9.8720294465833973</v>
      </c>
      <c r="AW751" s="26">
        <f t="shared" si="535"/>
        <v>71.281350327437991</v>
      </c>
      <c r="AX751" s="27">
        <f t="shared" si="536"/>
        <v>-9.8720294465833973</v>
      </c>
      <c r="AY751" s="26">
        <f t="shared" si="537"/>
        <v>-71.281350327437991</v>
      </c>
      <c r="AZ751" s="28">
        <f t="shared" si="538"/>
        <v>0</v>
      </c>
      <c r="BA751" s="29">
        <f t="shared" si="539"/>
        <v>0</v>
      </c>
      <c r="BB751" s="5">
        <f t="shared" si="512"/>
        <v>-282.20498227068282</v>
      </c>
      <c r="BC751" s="5">
        <f t="shared" si="513"/>
        <v>-537.50772017562986</v>
      </c>
      <c r="BD751" s="5">
        <f t="shared" si="540"/>
        <v>-357.50772017562986</v>
      </c>
      <c r="BE751" s="31"/>
      <c r="BF751" s="40">
        <f t="shared" si="541"/>
        <v>-282</v>
      </c>
      <c r="BG751" s="40">
        <f t="shared" si="542"/>
        <v>-538</v>
      </c>
      <c r="BH751" s="40">
        <f t="shared" si="543"/>
        <v>-358</v>
      </c>
      <c r="BL751" s="26">
        <f t="shared" si="506"/>
        <v>-57.404805087852566</v>
      </c>
      <c r="BM751" s="26">
        <f t="shared" si="507"/>
        <v>-89.92275284212063</v>
      </c>
      <c r="BO751" s="238" t="str">
        <f t="shared" si="514"/>
        <v>2951209226.66721i</v>
      </c>
      <c r="BP751" s="238" t="str">
        <f t="shared" si="515"/>
        <v>-4.52406132586964E-06-1.9825538955499E-07i</v>
      </c>
      <c r="BQ751" s="238">
        <f t="shared" si="516"/>
        <v>-106.88109811372462</v>
      </c>
      <c r="BR751" s="238">
        <f t="shared" si="517"/>
        <v>-177.49076477674151</v>
      </c>
    </row>
    <row r="752" spans="22:70" x14ac:dyDescent="0.3">
      <c r="V752" s="24">
        <v>8.4800000000001194</v>
      </c>
      <c r="W752" s="32">
        <f t="shared" si="518"/>
        <v>3019951720.4028554</v>
      </c>
      <c r="X752" s="25">
        <f t="shared" si="508"/>
        <v>31.048525809863797</v>
      </c>
      <c r="Y752" s="26">
        <f t="shared" si="519"/>
        <v>-130.33305691186732</v>
      </c>
      <c r="Z752" s="26">
        <f t="shared" si="520"/>
        <v>-89.999982563079527</v>
      </c>
      <c r="AA752" s="26">
        <f t="shared" si="521"/>
        <v>82.034096591751634</v>
      </c>
      <c r="AB752" s="26">
        <f t="shared" si="522"/>
        <v>-89.995466665104829</v>
      </c>
      <c r="AC752" s="26">
        <f t="shared" si="523"/>
        <v>52.412075905326233</v>
      </c>
      <c r="AD752" s="26">
        <f t="shared" si="524"/>
        <v>89.862747819572235</v>
      </c>
      <c r="AE752" s="26">
        <f t="shared" si="525"/>
        <v>35.161641395074355</v>
      </c>
      <c r="AF752" s="26">
        <f t="shared" si="526"/>
        <v>-90.132701408612121</v>
      </c>
      <c r="AG752" s="26">
        <f t="shared" si="501"/>
        <v>63.934760580666506</v>
      </c>
      <c r="AH752" s="26">
        <f t="shared" si="527"/>
        <v>-199.58631868901523</v>
      </c>
      <c r="AI752" s="26">
        <f t="shared" si="528"/>
        <v>-89.99999999399094</v>
      </c>
      <c r="AJ752" s="26">
        <f t="shared" si="529"/>
        <v>131.58419728044464</v>
      </c>
      <c r="AK752" s="26">
        <f t="shared" si="530"/>
        <v>89.999984902231276</v>
      </c>
      <c r="AL752" s="27">
        <f t="shared" si="531"/>
        <v>-85.563597379226849</v>
      </c>
      <c r="AM752" s="26">
        <f t="shared" si="532"/>
        <v>-89.996980446257552</v>
      </c>
      <c r="AN752" s="26">
        <f t="shared" si="502"/>
        <v>-63.64976334395601</v>
      </c>
      <c r="AO752" s="26">
        <f t="shared" si="503"/>
        <v>-89.962361310270381</v>
      </c>
      <c r="AP752" s="26">
        <f t="shared" si="509"/>
        <v>-153.28072155108694</v>
      </c>
      <c r="AQ752" s="26">
        <f t="shared" si="510"/>
        <v>-179.9593568482876</v>
      </c>
      <c r="AR752" s="25">
        <f t="shared" si="504"/>
        <v>18.562359853877492</v>
      </c>
      <c r="AS752" s="25">
        <f t="shared" si="505"/>
        <v>-26.946600306339011</v>
      </c>
      <c r="AT752" s="56">
        <f t="shared" si="511"/>
        <v>-118.11908015601259</v>
      </c>
      <c r="AU752" s="57">
        <f t="shared" si="533"/>
        <v>-270.09205825689969</v>
      </c>
      <c r="AV752" s="26">
        <f t="shared" si="534"/>
        <v>10.051851641317139</v>
      </c>
      <c r="AW752" s="26">
        <f t="shared" si="535"/>
        <v>71.678685802620862</v>
      </c>
      <c r="AX752" s="27">
        <f t="shared" si="536"/>
        <v>-10.051851641317139</v>
      </c>
      <c r="AY752" s="26">
        <f t="shared" si="537"/>
        <v>-71.678685802620862</v>
      </c>
      <c r="AZ752" s="28">
        <f t="shared" si="538"/>
        <v>0</v>
      </c>
      <c r="BA752" s="29">
        <f t="shared" si="539"/>
        <v>0</v>
      </c>
      <c r="BB752" s="5">
        <f t="shared" si="512"/>
        <v>-283.00461010276183</v>
      </c>
      <c r="BC752" s="5">
        <f t="shared" si="513"/>
        <v>-537.5643813664559</v>
      </c>
      <c r="BD752" s="5">
        <f t="shared" si="540"/>
        <v>-357.5643813664559</v>
      </c>
      <c r="BE752" s="31"/>
      <c r="BF752" s="40">
        <f t="shared" si="541"/>
        <v>-283</v>
      </c>
      <c r="BG752" s="40">
        <f t="shared" si="542"/>
        <v>-538</v>
      </c>
      <c r="BH752" s="40">
        <f t="shared" si="543"/>
        <v>-358</v>
      </c>
      <c r="BL752" s="26">
        <f t="shared" si="506"/>
        <v>-57.604804732558563</v>
      </c>
      <c r="BM752" s="26">
        <f t="shared" si="507"/>
        <v>-89.92451120004867</v>
      </c>
      <c r="BO752" s="238" t="str">
        <f t="shared" si="514"/>
        <v>3019951720.40286i</v>
      </c>
      <c r="BP752" s="238" t="str">
        <f t="shared" si="515"/>
        <v>-4.32081688994421E-06-0.0000001850385822979i</v>
      </c>
      <c r="BQ752" s="238">
        <f t="shared" si="516"/>
        <v>-107.28072521419068</v>
      </c>
      <c r="BR752" s="238">
        <f t="shared" si="517"/>
        <v>-177.54781190950757</v>
      </c>
    </row>
    <row r="753" spans="22:70" x14ac:dyDescent="0.3">
      <c r="V753" s="24">
        <v>8.4900000000001192</v>
      </c>
      <c r="W753" s="30">
        <f t="shared" si="518"/>
        <v>3090295432.5144486</v>
      </c>
      <c r="X753" s="25">
        <f t="shared" si="508"/>
        <v>31.048525809863797</v>
      </c>
      <c r="Y753" s="26">
        <f t="shared" si="519"/>
        <v>-130.53305691186728</v>
      </c>
      <c r="Z753" s="26">
        <f t="shared" si="520"/>
        <v>-89.999982959992295</v>
      </c>
      <c r="AA753" s="26">
        <f t="shared" si="521"/>
        <v>82.234096590527983</v>
      </c>
      <c r="AB753" s="26">
        <f t="shared" si="522"/>
        <v>-89.99556985640497</v>
      </c>
      <c r="AC753" s="26">
        <f t="shared" si="523"/>
        <v>52.612074783667246</v>
      </c>
      <c r="AD753" s="26">
        <f t="shared" si="524"/>
        <v>89.865872049081489</v>
      </c>
      <c r="AE753" s="26">
        <f t="shared" si="525"/>
        <v>35.361640272191757</v>
      </c>
      <c r="AF753" s="26">
        <f t="shared" si="526"/>
        <v>-90.129680767315776</v>
      </c>
      <c r="AG753" s="26">
        <f t="shared" si="501"/>
        <v>63.934760580666506</v>
      </c>
      <c r="AH753" s="26">
        <f t="shared" si="527"/>
        <v>-199.78631868901522</v>
      </c>
      <c r="AI753" s="26">
        <f t="shared" si="528"/>
        <v>-89.999999994127734</v>
      </c>
      <c r="AJ753" s="26">
        <f t="shared" si="529"/>
        <v>131.78419728044463</v>
      </c>
      <c r="AK753" s="26">
        <f t="shared" si="530"/>
        <v>89.999985245898444</v>
      </c>
      <c r="AL753" s="27">
        <f t="shared" si="531"/>
        <v>-85.763597378683983</v>
      </c>
      <c r="AM753" s="26">
        <f t="shared" si="532"/>
        <v>-89.99704917969207</v>
      </c>
      <c r="AN753" s="26">
        <f t="shared" si="502"/>
        <v>-63.849763259604664</v>
      </c>
      <c r="AO753" s="26">
        <f t="shared" si="503"/>
        <v>-89.963218071210079</v>
      </c>
      <c r="AP753" s="26">
        <f t="shared" si="509"/>
        <v>-153.68072146619272</v>
      </c>
      <c r="AQ753" s="26">
        <f t="shared" si="510"/>
        <v>-179.96028199913144</v>
      </c>
      <c r="AR753" s="25">
        <f t="shared" si="504"/>
        <v>18.562359853877492</v>
      </c>
      <c r="AS753" s="25">
        <f t="shared" si="505"/>
        <v>-26.946600306339011</v>
      </c>
      <c r="AT753" s="56">
        <f t="shared" si="511"/>
        <v>-118.31908119400097</v>
      </c>
      <c r="AU753" s="57">
        <f t="shared" si="533"/>
        <v>-270.08996276644723</v>
      </c>
      <c r="AV753" s="26">
        <f t="shared" si="534"/>
        <v>10.232494076327042</v>
      </c>
      <c r="AW753" s="26">
        <f t="shared" si="535"/>
        <v>72.068748108696369</v>
      </c>
      <c r="AX753" s="27">
        <f t="shared" si="536"/>
        <v>-10.232494076327042</v>
      </c>
      <c r="AY753" s="26">
        <f t="shared" si="537"/>
        <v>-72.068748108696369</v>
      </c>
      <c r="AZ753" s="28">
        <f t="shared" si="538"/>
        <v>0</v>
      </c>
      <c r="BA753" s="29">
        <f t="shared" si="539"/>
        <v>0</v>
      </c>
      <c r="BB753" s="5">
        <f t="shared" si="512"/>
        <v>-283.80425465526548</v>
      </c>
      <c r="BC753" s="5">
        <f t="shared" si="513"/>
        <v>-537.6197574583407</v>
      </c>
      <c r="BD753" s="5">
        <f t="shared" si="540"/>
        <v>-357.6197574583407</v>
      </c>
      <c r="BE753" s="41"/>
      <c r="BF753" s="40">
        <f t="shared" si="541"/>
        <v>-284</v>
      </c>
      <c r="BG753" s="40">
        <f t="shared" si="542"/>
        <v>-538</v>
      </c>
      <c r="BH753" s="40">
        <f t="shared" si="543"/>
        <v>-358</v>
      </c>
      <c r="BL753" s="26">
        <f t="shared" si="506"/>
        <v>-57.804804393255395</v>
      </c>
      <c r="BM753" s="26">
        <f t="shared" si="507"/>
        <v>-89.926229533001106</v>
      </c>
      <c r="BO753" s="238" t="str">
        <f t="shared" si="514"/>
        <v>3090295432.51445i</v>
      </c>
      <c r="BP753" s="238" t="str">
        <f t="shared" si="515"/>
        <v>-4.12668729732963E-06-1.7270221472629E-07i</v>
      </c>
      <c r="BQ753" s="238">
        <f t="shared" si="516"/>
        <v>-107.68036906800907</v>
      </c>
      <c r="BR753" s="238">
        <f t="shared" si="517"/>
        <v>-177.60356515889234</v>
      </c>
    </row>
    <row r="754" spans="22:70" x14ac:dyDescent="0.3">
      <c r="V754" s="24">
        <v>8.5000000000001208</v>
      </c>
      <c r="W754" s="32">
        <f t="shared" si="518"/>
        <v>3162277660.1692681</v>
      </c>
      <c r="X754" s="25">
        <f t="shared" si="508"/>
        <v>31.048525809863797</v>
      </c>
      <c r="Y754" s="26">
        <f t="shared" si="519"/>
        <v>-130.73305691186729</v>
      </c>
      <c r="Z754" s="26">
        <f t="shared" si="520"/>
        <v>-89.999983347870227</v>
      </c>
      <c r="AA754" s="26">
        <f t="shared" si="521"/>
        <v>82.434096589359442</v>
      </c>
      <c r="AB754" s="26">
        <f t="shared" si="522"/>
        <v>-89.995670698784366</v>
      </c>
      <c r="AC754" s="26">
        <f t="shared" si="523"/>
        <v>52.812073712490999</v>
      </c>
      <c r="AD754" s="26">
        <f t="shared" si="524"/>
        <v>89.868925163215465</v>
      </c>
      <c r="AE754" s="26">
        <f t="shared" si="525"/>
        <v>35.561639199846951</v>
      </c>
      <c r="AF754" s="26">
        <f t="shared" si="526"/>
        <v>-90.126728883439114</v>
      </c>
      <c r="AG754" s="26">
        <f t="shared" si="501"/>
        <v>63.934760580666506</v>
      </c>
      <c r="AH754" s="26">
        <f t="shared" si="527"/>
        <v>-199.98631868901526</v>
      </c>
      <c r="AI754" s="26">
        <f t="shared" si="528"/>
        <v>-89.999999994261387</v>
      </c>
      <c r="AJ754" s="26">
        <f t="shared" si="529"/>
        <v>131.98419728044462</v>
      </c>
      <c r="AK754" s="26">
        <f t="shared" si="530"/>
        <v>89.999985581742806</v>
      </c>
      <c r="AL754" s="27">
        <f t="shared" si="531"/>
        <v>-85.963597378165545</v>
      </c>
      <c r="AM754" s="26">
        <f t="shared" si="532"/>
        <v>-89.997116348562628</v>
      </c>
      <c r="AN754" s="26">
        <f t="shared" si="502"/>
        <v>-64.049763179049776</v>
      </c>
      <c r="AO754" s="26">
        <f t="shared" si="503"/>
        <v>-89.964055329905705</v>
      </c>
      <c r="AP754" s="26">
        <f t="shared" si="509"/>
        <v>-154.08072138511946</v>
      </c>
      <c r="AQ754" s="26">
        <f t="shared" si="510"/>
        <v>-179.96118609098693</v>
      </c>
      <c r="AR754" s="25">
        <f t="shared" si="504"/>
        <v>18.562359853877492</v>
      </c>
      <c r="AS754" s="25">
        <f t="shared" si="505"/>
        <v>-26.946600306339011</v>
      </c>
      <c r="AT754" s="56">
        <f t="shared" si="511"/>
        <v>-118.51908218527251</v>
      </c>
      <c r="AU754" s="57">
        <f t="shared" si="533"/>
        <v>-270.08791497442604</v>
      </c>
      <c r="AV754" s="26">
        <f t="shared" si="534"/>
        <v>10.413926851584471</v>
      </c>
      <c r="AW754" s="26">
        <f t="shared" si="535"/>
        <v>72.451599386212337</v>
      </c>
      <c r="AX754" s="27">
        <f t="shared" si="536"/>
        <v>-10.413926851584471</v>
      </c>
      <c r="AY754" s="26">
        <f t="shared" si="537"/>
        <v>-72.451599386212337</v>
      </c>
      <c r="AZ754" s="28">
        <f t="shared" si="538"/>
        <v>0</v>
      </c>
      <c r="BA754" s="29">
        <f t="shared" si="539"/>
        <v>0</v>
      </c>
      <c r="BB754" s="5">
        <f t="shared" si="512"/>
        <v>-284.60391517827628</v>
      </c>
      <c r="BC754" s="5">
        <f t="shared" si="513"/>
        <v>-537.67387739290473</v>
      </c>
      <c r="BD754" s="5">
        <f t="shared" si="540"/>
        <v>-357.67387739290473</v>
      </c>
      <c r="BE754" s="31"/>
      <c r="BF754" s="40">
        <f t="shared" si="541"/>
        <v>-285</v>
      </c>
      <c r="BG754" s="40">
        <f t="shared" si="542"/>
        <v>-538</v>
      </c>
      <c r="BH754" s="40">
        <f t="shared" si="543"/>
        <v>-358</v>
      </c>
      <c r="BL754" s="26">
        <f t="shared" si="506"/>
        <v>-58.00480406922339</v>
      </c>
      <c r="BM754" s="26">
        <f t="shared" si="507"/>
        <v>-89.927908752048452</v>
      </c>
      <c r="BO754" s="238" t="str">
        <f t="shared" si="514"/>
        <v>3162277660.16927i</v>
      </c>
      <c r="BP754" s="238" t="str">
        <f t="shared" si="515"/>
        <v>-3.94126517916862E-06-1.61187708555241E-07i</v>
      </c>
      <c r="BQ754" s="238">
        <f t="shared" si="516"/>
        <v>-108.08002892378039</v>
      </c>
      <c r="BR754" s="238">
        <f t="shared" si="517"/>
        <v>-177.65805366643022</v>
      </c>
    </row>
    <row r="755" spans="22:70" x14ac:dyDescent="0.3">
      <c r="V755" s="24">
        <v>8.5100000000001206</v>
      </c>
      <c r="W755" s="32">
        <f t="shared" si="518"/>
        <v>3235936569.2971921</v>
      </c>
      <c r="X755" s="25">
        <f t="shared" si="508"/>
        <v>31.048525809863797</v>
      </c>
      <c r="Y755" s="26">
        <f t="shared" si="519"/>
        <v>-130.93305691186728</v>
      </c>
      <c r="Z755" s="26">
        <f t="shared" si="520"/>
        <v>-89.99998372691897</v>
      </c>
      <c r="AA755" s="26">
        <f t="shared" si="521"/>
        <v>82.634096588243438</v>
      </c>
      <c r="AB755" s="26">
        <f t="shared" si="522"/>
        <v>-89.995769245710989</v>
      </c>
      <c r="AC755" s="26">
        <f t="shared" si="523"/>
        <v>53.012072689525347</v>
      </c>
      <c r="AD755" s="26">
        <f t="shared" si="524"/>
        <v>89.871908780706292</v>
      </c>
      <c r="AE755" s="26">
        <f t="shared" si="525"/>
        <v>35.761638175765306</v>
      </c>
      <c r="AF755" s="26">
        <f t="shared" si="526"/>
        <v>-90.123844191923666</v>
      </c>
      <c r="AG755" s="26">
        <f t="shared" si="501"/>
        <v>63.934760580666506</v>
      </c>
      <c r="AH755" s="26">
        <f t="shared" si="527"/>
        <v>-200.18631868901525</v>
      </c>
      <c r="AI755" s="26">
        <f t="shared" si="528"/>
        <v>-89.999999994392027</v>
      </c>
      <c r="AJ755" s="26">
        <f t="shared" si="529"/>
        <v>132.18419728044464</v>
      </c>
      <c r="AK755" s="26">
        <f t="shared" si="530"/>
        <v>89.99998590994241</v>
      </c>
      <c r="AL755" s="27">
        <f t="shared" si="531"/>
        <v>-86.163597377670428</v>
      </c>
      <c r="AM755" s="26">
        <f t="shared" si="532"/>
        <v>-89.997181988483035</v>
      </c>
      <c r="AN755" s="26">
        <f t="shared" si="502"/>
        <v>-64.249763102120426</v>
      </c>
      <c r="AO755" s="26">
        <f t="shared" si="503"/>
        <v>-89.96487353028148</v>
      </c>
      <c r="AP755" s="26">
        <f t="shared" si="509"/>
        <v>-154.48072130769498</v>
      </c>
      <c r="AQ755" s="26">
        <f t="shared" si="510"/>
        <v>-179.96206960321413</v>
      </c>
      <c r="AR755" s="25">
        <f t="shared" si="504"/>
        <v>18.562359853877492</v>
      </c>
      <c r="AS755" s="25">
        <f t="shared" si="505"/>
        <v>-26.946600306339011</v>
      </c>
      <c r="AT755" s="56">
        <f t="shared" si="511"/>
        <v>-118.71908313192966</v>
      </c>
      <c r="AU755" s="57">
        <f t="shared" si="533"/>
        <v>-270.0859137951378</v>
      </c>
      <c r="AV755" s="26">
        <f t="shared" si="534"/>
        <v>10.596120879808293</v>
      </c>
      <c r="AW755" s="26">
        <f t="shared" si="535"/>
        <v>72.827305827548415</v>
      </c>
      <c r="AX755" s="27">
        <f t="shared" si="536"/>
        <v>-10.596120879808295</v>
      </c>
      <c r="AY755" s="26">
        <f t="shared" si="537"/>
        <v>-72.827305827548415</v>
      </c>
      <c r="AZ755" s="28">
        <f t="shared" si="538"/>
        <v>0</v>
      </c>
      <c r="BA755" s="29">
        <f t="shared" si="539"/>
        <v>0</v>
      </c>
      <c r="BB755" s="5">
        <f t="shared" si="512"/>
        <v>-285.40359095539816</v>
      </c>
      <c r="BC755" s="5">
        <f t="shared" si="513"/>
        <v>-537.72676947364459</v>
      </c>
      <c r="BD755" s="5">
        <f t="shared" si="540"/>
        <v>-357.72676947364459</v>
      </c>
      <c r="BE755" s="31"/>
      <c r="BF755" s="40">
        <f t="shared" si="541"/>
        <v>-285</v>
      </c>
      <c r="BG755" s="40">
        <f t="shared" si="542"/>
        <v>-538</v>
      </c>
      <c r="BH755" s="40">
        <f t="shared" si="543"/>
        <v>-358</v>
      </c>
      <c r="BL755" s="26">
        <f t="shared" si="506"/>
        <v>-58.204803759775174</v>
      </c>
      <c r="BM755" s="26">
        <f t="shared" si="507"/>
        <v>-89.929549747523339</v>
      </c>
      <c r="BO755" s="238" t="str">
        <f t="shared" si="514"/>
        <v>3235936569.29719i</v>
      </c>
      <c r="BP755" s="238" t="str">
        <f t="shared" si="515"/>
        <v>-3.76416124993133E-06-1.50440375034673E-07i</v>
      </c>
      <c r="BQ755" s="238">
        <f t="shared" si="516"/>
        <v>-108.47970406369333</v>
      </c>
      <c r="BR755" s="238">
        <f t="shared" si="517"/>
        <v>-177.71130593098349</v>
      </c>
    </row>
    <row r="756" spans="22:70" x14ac:dyDescent="0.3">
      <c r="V756" s="24">
        <v>8.5200000000001204</v>
      </c>
      <c r="W756" s="30">
        <f t="shared" si="518"/>
        <v>3311311214.8268294</v>
      </c>
      <c r="X756" s="25">
        <f t="shared" si="508"/>
        <v>31.048525809863797</v>
      </c>
      <c r="Y756" s="26">
        <f t="shared" si="519"/>
        <v>-131.13305691186724</v>
      </c>
      <c r="Z756" s="26">
        <f t="shared" si="520"/>
        <v>-89.999984097339521</v>
      </c>
      <c r="AA756" s="26">
        <f t="shared" si="521"/>
        <v>82.834096587177655</v>
      </c>
      <c r="AB756" s="26">
        <f t="shared" si="522"/>
        <v>-89.995865549435734</v>
      </c>
      <c r="AC756" s="26">
        <f t="shared" si="523"/>
        <v>53.212071712600483</v>
      </c>
      <c r="AD756" s="26">
        <f t="shared" si="524"/>
        <v>89.87482448344268</v>
      </c>
      <c r="AE756" s="26">
        <f t="shared" si="525"/>
        <v>35.961637197774699</v>
      </c>
      <c r="AF756" s="26">
        <f t="shared" si="526"/>
        <v>-90.121025163332561</v>
      </c>
      <c r="AG756" s="26">
        <f t="shared" si="501"/>
        <v>63.934760580666506</v>
      </c>
      <c r="AH756" s="26">
        <f t="shared" si="527"/>
        <v>-200.38631868901524</v>
      </c>
      <c r="AI756" s="26">
        <f t="shared" si="528"/>
        <v>-89.999999994519669</v>
      </c>
      <c r="AJ756" s="26">
        <f t="shared" si="529"/>
        <v>132.3841972804446</v>
      </c>
      <c r="AK756" s="26">
        <f t="shared" si="530"/>
        <v>89.999986230671269</v>
      </c>
      <c r="AL756" s="27">
        <f t="shared" si="531"/>
        <v>-86.363597377197564</v>
      </c>
      <c r="AM756" s="26">
        <f t="shared" si="532"/>
        <v>-89.997246134256443</v>
      </c>
      <c r="AN756" s="26">
        <f t="shared" si="502"/>
        <v>-64.449763028653436</v>
      </c>
      <c r="AO756" s="26">
        <f t="shared" si="503"/>
        <v>-89.965673106156714</v>
      </c>
      <c r="AP756" s="26">
        <f t="shared" si="509"/>
        <v>-154.88072123375514</v>
      </c>
      <c r="AQ756" s="26">
        <f t="shared" si="510"/>
        <v>-179.96293300426157</v>
      </c>
      <c r="AR756" s="25">
        <f t="shared" si="504"/>
        <v>18.562359853877492</v>
      </c>
      <c r="AS756" s="25">
        <f t="shared" si="505"/>
        <v>-26.946600306339011</v>
      </c>
      <c r="AT756" s="56">
        <f t="shared" si="511"/>
        <v>-118.91908403598043</v>
      </c>
      <c r="AU756" s="57">
        <f t="shared" si="533"/>
        <v>-270.08395816759412</v>
      </c>
      <c r="AV756" s="26">
        <f t="shared" si="534"/>
        <v>10.77904788715678</v>
      </c>
      <c r="AW756" s="26">
        <f t="shared" si="535"/>
        <v>73.195937352665865</v>
      </c>
      <c r="AX756" s="27">
        <f t="shared" si="536"/>
        <v>-10.77904788715678</v>
      </c>
      <c r="AY756" s="26">
        <f t="shared" si="537"/>
        <v>-73.195937352665865</v>
      </c>
      <c r="AZ756" s="28">
        <f t="shared" si="538"/>
        <v>0</v>
      </c>
      <c r="BA756" s="29">
        <f t="shared" si="539"/>
        <v>0</v>
      </c>
      <c r="BB756" s="5">
        <f t="shared" si="512"/>
        <v>-286.20328130226773</v>
      </c>
      <c r="BC756" s="5">
        <f t="shared" si="513"/>
        <v>-537.77846137908648</v>
      </c>
      <c r="BD756" s="5">
        <f t="shared" si="540"/>
        <v>-357.77846137908648</v>
      </c>
      <c r="BE756" s="41"/>
      <c r="BF756" s="40">
        <f t="shared" si="541"/>
        <v>-286</v>
      </c>
      <c r="BG756" s="40">
        <f t="shared" si="542"/>
        <v>-538</v>
      </c>
      <c r="BH756" s="40">
        <f t="shared" si="543"/>
        <v>-358</v>
      </c>
      <c r="BL756" s="26">
        <f t="shared" si="506"/>
        <v>-58.404803464254371</v>
      </c>
      <c r="BM756" s="26">
        <f t="shared" si="507"/>
        <v>-89.931153389492479</v>
      </c>
      <c r="BO756" s="238" t="str">
        <f t="shared" si="514"/>
        <v>3311311214.82683i</v>
      </c>
      <c r="BP756" s="238" t="str">
        <f t="shared" si="515"/>
        <v>-3.59500351552099E-06-1.40409157540936E-07i</v>
      </c>
      <c r="BQ756" s="238">
        <f t="shared" si="516"/>
        <v>-108.87939380203294</v>
      </c>
      <c r="BR756" s="238">
        <f t="shared" si="517"/>
        <v>-177.76334982199992</v>
      </c>
    </row>
    <row r="757" spans="22:70" x14ac:dyDescent="0.3">
      <c r="V757" s="24">
        <v>8.5300000000001202</v>
      </c>
      <c r="W757" s="32">
        <f t="shared" si="518"/>
        <v>3388441561.3929653</v>
      </c>
      <c r="X757" s="25">
        <f t="shared" si="508"/>
        <v>31.048525809863797</v>
      </c>
      <c r="Y757" s="26">
        <f t="shared" si="519"/>
        <v>-131.33305691186723</v>
      </c>
      <c r="Z757" s="26">
        <f t="shared" si="520"/>
        <v>-89.999984459328275</v>
      </c>
      <c r="AA757" s="26">
        <f t="shared" si="521"/>
        <v>83.034096586159876</v>
      </c>
      <c r="AB757" s="26">
        <f t="shared" si="522"/>
        <v>-89.99595966102008</v>
      </c>
      <c r="AC757" s="26">
        <f t="shared" si="523"/>
        <v>53.412070779644296</v>
      </c>
      <c r="AD757" s="26">
        <f t="shared" si="524"/>
        <v>89.877673817308406</v>
      </c>
      <c r="AE757" s="26">
        <f t="shared" si="525"/>
        <v>36.161636263800744</v>
      </c>
      <c r="AF757" s="26">
        <f t="shared" si="526"/>
        <v>-90.118270303039949</v>
      </c>
      <c r="AG757" s="26">
        <f t="shared" si="501"/>
        <v>63.934760580666506</v>
      </c>
      <c r="AH757" s="26">
        <f t="shared" si="527"/>
        <v>-200.58631868901526</v>
      </c>
      <c r="AI757" s="26">
        <f t="shared" si="528"/>
        <v>-89.999999994644412</v>
      </c>
      <c r="AJ757" s="26">
        <f t="shared" si="529"/>
        <v>132.58419728044456</v>
      </c>
      <c r="AK757" s="26">
        <f t="shared" si="530"/>
        <v>89.999986544099457</v>
      </c>
      <c r="AL757" s="27">
        <f t="shared" si="531"/>
        <v>-86.563597376746003</v>
      </c>
      <c r="AM757" s="26">
        <f t="shared" si="532"/>
        <v>-89.997308819893789</v>
      </c>
      <c r="AN757" s="26">
        <f t="shared" si="502"/>
        <v>-64.649762958493028</v>
      </c>
      <c r="AO757" s="26">
        <f t="shared" si="503"/>
        <v>-89.966454481475907</v>
      </c>
      <c r="AP757" s="26">
        <f t="shared" si="509"/>
        <v>-155.28072116314323</v>
      </c>
      <c r="AQ757" s="26">
        <f t="shared" si="510"/>
        <v>-179.96377675191465</v>
      </c>
      <c r="AR757" s="25">
        <f t="shared" si="504"/>
        <v>18.562359853877492</v>
      </c>
      <c r="AS757" s="25">
        <f t="shared" si="505"/>
        <v>-26.946600306339011</v>
      </c>
      <c r="AT757" s="56">
        <f t="shared" si="511"/>
        <v>-119.11908489934248</v>
      </c>
      <c r="AU757" s="57">
        <f t="shared" si="533"/>
        <v>-270.08204705495461</v>
      </c>
      <c r="AV757" s="26">
        <f t="shared" si="534"/>
        <v>10.962680411659383</v>
      </c>
      <c r="AW757" s="26">
        <f t="shared" si="535"/>
        <v>73.557567296321409</v>
      </c>
      <c r="AX757" s="27">
        <f t="shared" si="536"/>
        <v>-10.962680411659383</v>
      </c>
      <c r="AY757" s="26">
        <f t="shared" si="537"/>
        <v>-73.557567296321409</v>
      </c>
      <c r="AZ757" s="28">
        <f t="shared" si="538"/>
        <v>0</v>
      </c>
      <c r="BA757" s="29">
        <f t="shared" si="539"/>
        <v>0</v>
      </c>
      <c r="BB757" s="5">
        <f t="shared" si="512"/>
        <v>-287.00298556513189</v>
      </c>
      <c r="BC757" s="5">
        <f t="shared" si="513"/>
        <v>-537.82898017573234</v>
      </c>
      <c r="BD757" s="5">
        <f t="shared" si="540"/>
        <v>-357.82898017573234</v>
      </c>
      <c r="BE757" s="31"/>
      <c r="BF757" s="40">
        <f t="shared" si="541"/>
        <v>-287</v>
      </c>
      <c r="BG757" s="40">
        <f t="shared" si="542"/>
        <v>-538</v>
      </c>
      <c r="BH757" s="40">
        <f t="shared" si="543"/>
        <v>-358</v>
      </c>
      <c r="BL757" s="26">
        <f t="shared" si="506"/>
        <v>-58.60480318203421</v>
      </c>
      <c r="BM757" s="26">
        <f t="shared" si="507"/>
        <v>-89.932720528218056</v>
      </c>
      <c r="BO757" s="238" t="str">
        <f t="shared" si="514"/>
        <v>3388441561.39297i</v>
      </c>
      <c r="BP757" s="238" t="str">
        <f t="shared" si="515"/>
        <v>-3.43343651510111E-06-1.31046391111036E-07i</v>
      </c>
      <c r="BQ757" s="238">
        <f t="shared" si="516"/>
        <v>-109.27909748375521</v>
      </c>
      <c r="BR757" s="238">
        <f t="shared" si="517"/>
        <v>-177.81421259255961</v>
      </c>
    </row>
    <row r="758" spans="22:70" x14ac:dyDescent="0.3">
      <c r="V758" s="24">
        <v>8.5400000000001199</v>
      </c>
      <c r="W758" s="32">
        <f t="shared" si="518"/>
        <v>3467368504.5262775</v>
      </c>
      <c r="X758" s="25">
        <f t="shared" si="508"/>
        <v>31.048525809863797</v>
      </c>
      <c r="Y758" s="26">
        <f t="shared" si="519"/>
        <v>-131.53305691186719</v>
      </c>
      <c r="Z758" s="26">
        <f t="shared" si="520"/>
        <v>-89.999984813077148</v>
      </c>
      <c r="AA758" s="26">
        <f t="shared" si="521"/>
        <v>83.234096585187871</v>
      </c>
      <c r="AB758" s="26">
        <f t="shared" si="522"/>
        <v>-89.996051630363255</v>
      </c>
      <c r="AC758" s="26">
        <f t="shared" si="523"/>
        <v>53.612069888677865</v>
      </c>
      <c r="AD758" s="26">
        <f t="shared" si="524"/>
        <v>89.880458293001567</v>
      </c>
      <c r="AE758" s="26">
        <f t="shared" si="525"/>
        <v>36.361635371862349</v>
      </c>
      <c r="AF758" s="26">
        <f t="shared" si="526"/>
        <v>-90.115578150438836</v>
      </c>
      <c r="AG758" s="26">
        <f t="shared" si="501"/>
        <v>63.934760580666506</v>
      </c>
      <c r="AH758" s="26">
        <f t="shared" si="527"/>
        <v>-200.78631868901525</v>
      </c>
      <c r="AI758" s="26">
        <f t="shared" si="528"/>
        <v>-89.999999994766327</v>
      </c>
      <c r="AJ758" s="26">
        <f t="shared" si="529"/>
        <v>132.78419728044457</v>
      </c>
      <c r="AK758" s="26">
        <f t="shared" si="530"/>
        <v>89.999986850393157</v>
      </c>
      <c r="AL758" s="27">
        <f t="shared" si="531"/>
        <v>-86.763597376314777</v>
      </c>
      <c r="AM758" s="26">
        <f t="shared" si="532"/>
        <v>-89.997370078631818</v>
      </c>
      <c r="AN758" s="26">
        <f t="shared" si="502"/>
        <v>-64.849762891490371</v>
      </c>
      <c r="AO758" s="26">
        <f t="shared" si="503"/>
        <v>-89.967218070533406</v>
      </c>
      <c r="AP758" s="26">
        <f t="shared" si="509"/>
        <v>-155.68072109570932</v>
      </c>
      <c r="AQ758" s="26">
        <f t="shared" si="510"/>
        <v>-179.96460129353841</v>
      </c>
      <c r="AR758" s="25">
        <f t="shared" si="504"/>
        <v>18.562359853877492</v>
      </c>
      <c r="AS758" s="25">
        <f t="shared" si="505"/>
        <v>-26.946600306339011</v>
      </c>
      <c r="AT758" s="56">
        <f t="shared" si="511"/>
        <v>-119.31908572384697</v>
      </c>
      <c r="AU758" s="57">
        <f t="shared" si="533"/>
        <v>-270.08017944397727</v>
      </c>
      <c r="AV758" s="26">
        <f t="shared" si="534"/>
        <v>11.146991799578638</v>
      </c>
      <c r="AW758" s="26">
        <f t="shared" si="535"/>
        <v>73.91227210707136</v>
      </c>
      <c r="AX758" s="27">
        <f t="shared" si="536"/>
        <v>-11.14699179957864</v>
      </c>
      <c r="AY758" s="26">
        <f t="shared" si="537"/>
        <v>-73.91227210707136</v>
      </c>
      <c r="AZ758" s="28">
        <f t="shared" si="538"/>
        <v>0</v>
      </c>
      <c r="BA758" s="29">
        <f t="shared" si="539"/>
        <v>0</v>
      </c>
      <c r="BB758" s="5">
        <f t="shared" si="512"/>
        <v>-287.8027031194855</v>
      </c>
      <c r="BC758" s="5">
        <f t="shared" si="513"/>
        <v>-537.87835233079454</v>
      </c>
      <c r="BD758" s="5">
        <f t="shared" si="540"/>
        <v>-357.87835233079454</v>
      </c>
      <c r="BE758" s="31"/>
      <c r="BF758" s="40">
        <f t="shared" si="541"/>
        <v>-288</v>
      </c>
      <c r="BG758" s="40">
        <f t="shared" si="542"/>
        <v>-538</v>
      </c>
      <c r="BH758" s="40">
        <f t="shared" si="543"/>
        <v>-358</v>
      </c>
      <c r="BL758" s="26">
        <f t="shared" si="506"/>
        <v>-58.804802912516024</v>
      </c>
      <c r="BM758" s="26">
        <f t="shared" si="507"/>
        <v>-89.934251994608346</v>
      </c>
      <c r="BO758" s="238" t="str">
        <f t="shared" si="514"/>
        <v>3467368504.52628i</v>
      </c>
      <c r="BP758" s="238" t="str">
        <f t="shared" si="515"/>
        <v>-3.27912059529446E-06-1.22307577814482E-07i</v>
      </c>
      <c r="BQ758" s="238">
        <f t="shared" si="516"/>
        <v>-109.67881448312249</v>
      </c>
      <c r="BR758" s="238">
        <f t="shared" si="517"/>
        <v>-177.86392089220897</v>
      </c>
    </row>
    <row r="759" spans="22:70" x14ac:dyDescent="0.3">
      <c r="V759" s="24">
        <v>8.5500000000001197</v>
      </c>
      <c r="W759" s="30">
        <f t="shared" si="518"/>
        <v>3548133892.3367381</v>
      </c>
      <c r="X759" s="25">
        <f t="shared" si="508"/>
        <v>31.048525809863797</v>
      </c>
      <c r="Y759" s="26">
        <f t="shared" si="519"/>
        <v>-131.73305691186721</v>
      </c>
      <c r="Z759" s="26">
        <f t="shared" si="520"/>
        <v>-89.999985158773711</v>
      </c>
      <c r="AA759" s="26">
        <f t="shared" si="521"/>
        <v>83.434096584259635</v>
      </c>
      <c r="AB759" s="26">
        <f t="shared" si="522"/>
        <v>-89.996141506228597</v>
      </c>
      <c r="AC759" s="26">
        <f t="shared" si="523"/>
        <v>53.812069037811369</v>
      </c>
      <c r="AD759" s="26">
        <f t="shared" si="524"/>
        <v>89.883179386835394</v>
      </c>
      <c r="AE759" s="26">
        <f t="shared" si="525"/>
        <v>36.561634520067599</v>
      </c>
      <c r="AF759" s="26">
        <f t="shared" si="526"/>
        <v>-90.112947278166899</v>
      </c>
      <c r="AG759" s="26">
        <f t="shared" si="501"/>
        <v>63.934760580666506</v>
      </c>
      <c r="AH759" s="26">
        <f t="shared" si="527"/>
        <v>-200.98631868901523</v>
      </c>
      <c r="AI759" s="26">
        <f t="shared" si="528"/>
        <v>-89.999999994885471</v>
      </c>
      <c r="AJ759" s="26">
        <f t="shared" si="529"/>
        <v>132.98419728044453</v>
      </c>
      <c r="AK759" s="26">
        <f t="shared" si="530"/>
        <v>89.999987149714755</v>
      </c>
      <c r="AL759" s="27">
        <f t="shared" si="531"/>
        <v>-86.963597375902964</v>
      </c>
      <c r="AM759" s="26">
        <f t="shared" si="532"/>
        <v>-89.997429942950745</v>
      </c>
      <c r="AN759" s="26">
        <f t="shared" si="502"/>
        <v>-65.049762827503315</v>
      </c>
      <c r="AO759" s="26">
        <f t="shared" si="503"/>
        <v>-89.967964278193165</v>
      </c>
      <c r="AP759" s="26">
        <f t="shared" si="509"/>
        <v>-156.08072103131047</v>
      </c>
      <c r="AQ759" s="26">
        <f t="shared" si="510"/>
        <v>-179.96540706631464</v>
      </c>
      <c r="AR759" s="25">
        <f t="shared" si="504"/>
        <v>18.562359853877492</v>
      </c>
      <c r="AS759" s="25">
        <f t="shared" si="505"/>
        <v>-26.946600306339011</v>
      </c>
      <c r="AT759" s="56">
        <f t="shared" si="511"/>
        <v>-119.51908651124288</v>
      </c>
      <c r="AU759" s="57">
        <f t="shared" si="533"/>
        <v>-270.07835434448157</v>
      </c>
      <c r="AV759" s="26">
        <f t="shared" si="534"/>
        <v>11.331956199886509</v>
      </c>
      <c r="AW759" s="26">
        <f t="shared" si="535"/>
        <v>74.260131058297304</v>
      </c>
      <c r="AX759" s="27">
        <f t="shared" si="536"/>
        <v>-11.331956199886511</v>
      </c>
      <c r="AY759" s="26">
        <f t="shared" si="537"/>
        <v>-74.260131058297304</v>
      </c>
      <c r="AZ759" s="28">
        <f t="shared" si="538"/>
        <v>0</v>
      </c>
      <c r="BA759" s="29">
        <f t="shared" si="539"/>
        <v>0</v>
      </c>
      <c r="BB759" s="5">
        <f t="shared" si="512"/>
        <v>-288.60243336877164</v>
      </c>
      <c r="BC759" s="5">
        <f t="shared" si="513"/>
        <v>-537.92660372472221</v>
      </c>
      <c r="BD759" s="5">
        <f t="shared" si="540"/>
        <v>-357.92660372472221</v>
      </c>
      <c r="BE759" s="41"/>
      <c r="BF759" s="40">
        <f t="shared" si="541"/>
        <v>-289</v>
      </c>
      <c r="BG759" s="40">
        <f t="shared" si="542"/>
        <v>-538</v>
      </c>
      <c r="BH759" s="40">
        <f t="shared" si="543"/>
        <v>-358</v>
      </c>
      <c r="BL759" s="26">
        <f t="shared" si="506"/>
        <v>-59.004802655128145</v>
      </c>
      <c r="BM759" s="26">
        <f t="shared" si="507"/>
        <v>-89.935748600658371</v>
      </c>
      <c r="BO759" s="238" t="str">
        <f t="shared" si="514"/>
        <v>3548133892.33674i</v>
      </c>
      <c r="BP759" s="238" t="str">
        <f t="shared" si="515"/>
        <v>-3.13173121544787E-06-0.0000001141511769285i</v>
      </c>
      <c r="BQ759" s="238">
        <f t="shared" si="516"/>
        <v>-110.07854420240062</v>
      </c>
      <c r="BR759" s="238">
        <f t="shared" si="517"/>
        <v>-177.9125007795823</v>
      </c>
    </row>
    <row r="760" spans="22:70" x14ac:dyDescent="0.3">
      <c r="V760" s="24">
        <v>8.5600000000001195</v>
      </c>
      <c r="W760" s="32">
        <f t="shared" si="518"/>
        <v>3630780547.7020192</v>
      </c>
      <c r="X760" s="25">
        <f t="shared" si="508"/>
        <v>31.048525809863797</v>
      </c>
      <c r="Y760" s="26">
        <f t="shared" si="519"/>
        <v>-131.93305691186717</v>
      </c>
      <c r="Z760" s="26">
        <f t="shared" si="520"/>
        <v>-89.999985496601283</v>
      </c>
      <c r="AA760" s="26">
        <f t="shared" si="521"/>
        <v>83.634096583373179</v>
      </c>
      <c r="AB760" s="26">
        <f t="shared" si="522"/>
        <v>-89.996229336269494</v>
      </c>
      <c r="AC760" s="26">
        <f t="shared" si="523"/>
        <v>54.012068225240021</v>
      </c>
      <c r="AD760" s="26">
        <f t="shared" si="524"/>
        <v>89.885838541520727</v>
      </c>
      <c r="AE760" s="26">
        <f t="shared" si="525"/>
        <v>36.761633706609835</v>
      </c>
      <c r="AF760" s="26">
        <f t="shared" si="526"/>
        <v>-90.11037629135005</v>
      </c>
      <c r="AG760" s="26">
        <f t="shared" si="501"/>
        <v>63.934760580666506</v>
      </c>
      <c r="AH760" s="26">
        <f t="shared" si="527"/>
        <v>-201.18631868901525</v>
      </c>
      <c r="AI760" s="26">
        <f t="shared" si="528"/>
        <v>-89.999999995001886</v>
      </c>
      <c r="AJ760" s="26">
        <f t="shared" si="529"/>
        <v>133.18419728044455</v>
      </c>
      <c r="AK760" s="26">
        <f t="shared" si="530"/>
        <v>89.999987442222945</v>
      </c>
      <c r="AL760" s="27">
        <f t="shared" si="531"/>
        <v>-87.163597375509667</v>
      </c>
      <c r="AM760" s="26">
        <f t="shared" si="532"/>
        <v>-89.997488444591426</v>
      </c>
      <c r="AN760" s="26">
        <f t="shared" si="502"/>
        <v>-65.249762766396159</v>
      </c>
      <c r="AO760" s="26">
        <f t="shared" si="503"/>
        <v>-89.968693500103342</v>
      </c>
      <c r="AP760" s="26">
        <f t="shared" si="509"/>
        <v>-156.48072096981002</v>
      </c>
      <c r="AQ760" s="26">
        <f t="shared" si="510"/>
        <v>-179.96619449747371</v>
      </c>
      <c r="AR760" s="25">
        <f t="shared" si="504"/>
        <v>18.562359853877492</v>
      </c>
      <c r="AS760" s="25">
        <f t="shared" si="505"/>
        <v>-26.946600306339011</v>
      </c>
      <c r="AT760" s="56">
        <f t="shared" si="511"/>
        <v>-119.71908726320018</v>
      </c>
      <c r="AU760" s="57">
        <f t="shared" si="533"/>
        <v>-270.07657078882374</v>
      </c>
      <c r="AV760" s="26">
        <f t="shared" si="534"/>
        <v>11.517548557031445</v>
      </c>
      <c r="AW760" s="26">
        <f t="shared" si="535"/>
        <v>74.601225971397028</v>
      </c>
      <c r="AX760" s="27">
        <f t="shared" si="536"/>
        <v>-11.517548557031445</v>
      </c>
      <c r="AY760" s="26">
        <f t="shared" si="537"/>
        <v>-74.601225971397028</v>
      </c>
      <c r="AZ760" s="28">
        <f t="shared" si="538"/>
        <v>0</v>
      </c>
      <c r="BA760" s="29">
        <f t="shared" si="539"/>
        <v>0</v>
      </c>
      <c r="BB760" s="5">
        <f t="shared" si="512"/>
        <v>-289.40217574313687</v>
      </c>
      <c r="BC760" s="5">
        <f t="shared" si="513"/>
        <v>-537.97375966351331</v>
      </c>
      <c r="BD760" s="5">
        <f t="shared" si="540"/>
        <v>-357.97375966351331</v>
      </c>
      <c r="BE760" s="31"/>
      <c r="BF760" s="40">
        <f t="shared" si="541"/>
        <v>-289</v>
      </c>
      <c r="BG760" s="40">
        <f t="shared" si="542"/>
        <v>-538</v>
      </c>
      <c r="BH760" s="40">
        <f t="shared" si="543"/>
        <v>-358</v>
      </c>
      <c r="BL760" s="26">
        <f t="shared" si="506"/>
        <v>-59.204802409324614</v>
      </c>
      <c r="BM760" s="26">
        <f t="shared" si="507"/>
        <v>-89.93721113988029</v>
      </c>
      <c r="BO760" s="238" t="str">
        <f t="shared" si="514"/>
        <v>3630780547.70202i</v>
      </c>
      <c r="BP760" s="238" t="str">
        <f t="shared" si="515"/>
        <v>-2.99095828270502E-06-1.0653840894914E-07i</v>
      </c>
      <c r="BQ760" s="238">
        <f t="shared" si="516"/>
        <v>-110.47828607061206</v>
      </c>
      <c r="BR760" s="238">
        <f t="shared" si="517"/>
        <v>-177.95997773480929</v>
      </c>
    </row>
    <row r="761" spans="22:70" x14ac:dyDescent="0.3">
      <c r="V761" s="24">
        <v>8.5700000000001193</v>
      </c>
      <c r="W761" s="32">
        <f t="shared" si="518"/>
        <v>3715352290.9727545</v>
      </c>
      <c r="X761" s="25">
        <f t="shared" si="508"/>
        <v>31.048525809863797</v>
      </c>
      <c r="Y761" s="26">
        <f t="shared" si="519"/>
        <v>-132.13305691186716</v>
      </c>
      <c r="Z761" s="26">
        <f t="shared" si="520"/>
        <v>-89.999985826738936</v>
      </c>
      <c r="AA761" s="26">
        <f t="shared" si="521"/>
        <v>83.834096582526612</v>
      </c>
      <c r="AB761" s="26">
        <f t="shared" si="522"/>
        <v>-89.996315167054604</v>
      </c>
      <c r="AC761" s="26">
        <f t="shared" si="523"/>
        <v>54.212067449240251</v>
      </c>
      <c r="AD761" s="26">
        <f t="shared" si="524"/>
        <v>89.888437166930757</v>
      </c>
      <c r="AE761" s="26">
        <f t="shared" si="525"/>
        <v>36.96163292976351</v>
      </c>
      <c r="AF761" s="26">
        <f t="shared" si="526"/>
        <v>-90.107863826862783</v>
      </c>
      <c r="AG761" s="26">
        <f t="shared" si="501"/>
        <v>63.934760580666506</v>
      </c>
      <c r="AH761" s="26">
        <f t="shared" si="527"/>
        <v>-201.38631868901524</v>
      </c>
      <c r="AI761" s="26">
        <f t="shared" si="528"/>
        <v>-89.999999995115658</v>
      </c>
      <c r="AJ761" s="26">
        <f t="shared" si="529"/>
        <v>133.38419728044454</v>
      </c>
      <c r="AK761" s="26">
        <f t="shared" si="530"/>
        <v>89.999987728072853</v>
      </c>
      <c r="AL761" s="27">
        <f t="shared" si="531"/>
        <v>-87.363597375134091</v>
      </c>
      <c r="AM761" s="26">
        <f t="shared" si="532"/>
        <v>-89.997545614572175</v>
      </c>
      <c r="AN761" s="26">
        <f t="shared" si="502"/>
        <v>-65.449762708039273</v>
      </c>
      <c r="AO761" s="26">
        <f t="shared" si="503"/>
        <v>-89.969406122906108</v>
      </c>
      <c r="AP761" s="26">
        <f t="shared" si="509"/>
        <v>-156.88072091107756</v>
      </c>
      <c r="AQ761" s="26">
        <f t="shared" si="510"/>
        <v>-179.96696400452109</v>
      </c>
      <c r="AR761" s="25">
        <f t="shared" si="504"/>
        <v>18.562359853877492</v>
      </c>
      <c r="AS761" s="25">
        <f t="shared" si="505"/>
        <v>-26.946600306339011</v>
      </c>
      <c r="AT761" s="56">
        <f t="shared" si="511"/>
        <v>-119.91908798131405</v>
      </c>
      <c r="AU761" s="57">
        <f t="shared" si="533"/>
        <v>-270.07482783138386</v>
      </c>
      <c r="AV761" s="26">
        <f t="shared" si="534"/>
        <v>11.703744602165592</v>
      </c>
      <c r="AW761" s="26">
        <f t="shared" si="535"/>
        <v>74.935640951206338</v>
      </c>
      <c r="AX761" s="27">
        <f t="shared" si="536"/>
        <v>-11.703744602165592</v>
      </c>
      <c r="AY761" s="26">
        <f t="shared" si="537"/>
        <v>-74.935640951206338</v>
      </c>
      <c r="AZ761" s="28">
        <f t="shared" si="538"/>
        <v>0</v>
      </c>
      <c r="BA761" s="29">
        <f t="shared" si="539"/>
        <v>0</v>
      </c>
      <c r="BB761" s="5">
        <f t="shared" si="512"/>
        <v>-290.20192969824291</v>
      </c>
      <c r="BC761" s="5">
        <f t="shared" si="513"/>
        <v>-538.01984489081781</v>
      </c>
      <c r="BD761" s="5">
        <f t="shared" si="540"/>
        <v>-358.01984489081781</v>
      </c>
      <c r="BE761" s="31"/>
      <c r="BF761" s="40">
        <f t="shared" si="541"/>
        <v>-290</v>
      </c>
      <c r="BG761" s="40">
        <f t="shared" si="542"/>
        <v>-538</v>
      </c>
      <c r="BH761" s="40">
        <f t="shared" si="543"/>
        <v>-358</v>
      </c>
      <c r="BL761" s="26">
        <f t="shared" si="506"/>
        <v>-59.404802174584042</v>
      </c>
      <c r="BM761" s="26">
        <f t="shared" si="507"/>
        <v>-89.938640387724121</v>
      </c>
      <c r="BO761" s="238" t="str">
        <f t="shared" si="514"/>
        <v>3715352290.97275i</v>
      </c>
      <c r="BP761" s="238" t="str">
        <f t="shared" si="515"/>
        <v>-2.85650551567223E-06-9.94330725330194E-08i</v>
      </c>
      <c r="BQ761" s="238">
        <f t="shared" si="516"/>
        <v>-110.87803954234479</v>
      </c>
      <c r="BR761" s="238">
        <f t="shared" si="517"/>
        <v>-178.00637667170989</v>
      </c>
    </row>
    <row r="762" spans="22:70" x14ac:dyDescent="0.3">
      <c r="V762" s="24">
        <v>8.5800000000001209</v>
      </c>
      <c r="W762" s="30">
        <f t="shared" si="518"/>
        <v>3801893963.2066779</v>
      </c>
      <c r="X762" s="25">
        <f t="shared" si="508"/>
        <v>31.048525809863797</v>
      </c>
      <c r="Y762" s="26">
        <f t="shared" si="519"/>
        <v>-132.33305691186717</v>
      </c>
      <c r="Z762" s="26">
        <f t="shared" si="520"/>
        <v>-89.999986149361746</v>
      </c>
      <c r="AA762" s="26">
        <f t="shared" si="521"/>
        <v>84.034096581718188</v>
      </c>
      <c r="AB762" s="26">
        <f t="shared" si="522"/>
        <v>-89.996399044092541</v>
      </c>
      <c r="AC762" s="26">
        <f t="shared" si="523"/>
        <v>54.412066708166137</v>
      </c>
      <c r="AD762" s="26">
        <f t="shared" si="524"/>
        <v>89.890976640848251</v>
      </c>
      <c r="AE762" s="26">
        <f t="shared" si="525"/>
        <v>37.161632187880954</v>
      </c>
      <c r="AF762" s="26">
        <f t="shared" si="526"/>
        <v>-90.105408552606022</v>
      </c>
      <c r="AG762" s="26">
        <f t="shared" si="501"/>
        <v>63.934760580666506</v>
      </c>
      <c r="AH762" s="26">
        <f t="shared" si="527"/>
        <v>-201.58631868901526</v>
      </c>
      <c r="AI762" s="26">
        <f t="shared" si="528"/>
        <v>-89.999999995226844</v>
      </c>
      <c r="AJ762" s="26">
        <f t="shared" si="529"/>
        <v>133.58419728044456</v>
      </c>
      <c r="AK762" s="26">
        <f t="shared" si="530"/>
        <v>89.999988007416022</v>
      </c>
      <c r="AL762" s="27">
        <f t="shared" si="531"/>
        <v>-87.563597374775441</v>
      </c>
      <c r="AM762" s="26">
        <f t="shared" si="532"/>
        <v>-89.997601483205287</v>
      </c>
      <c r="AN762" s="26">
        <f t="shared" si="502"/>
        <v>-65.649762652308908</v>
      </c>
      <c r="AO762" s="26">
        <f t="shared" si="503"/>
        <v>-89.970102524442609</v>
      </c>
      <c r="AP762" s="26">
        <f t="shared" si="509"/>
        <v>-157.28072085498854</v>
      </c>
      <c r="AQ762" s="26">
        <f t="shared" si="510"/>
        <v>-179.96771599545872</v>
      </c>
      <c r="AR762" s="25">
        <f t="shared" si="504"/>
        <v>18.562359853877492</v>
      </c>
      <c r="AS762" s="25">
        <f t="shared" si="505"/>
        <v>-26.946600306339011</v>
      </c>
      <c r="AT762" s="56">
        <f t="shared" si="511"/>
        <v>-120.11908866710759</v>
      </c>
      <c r="AU762" s="57">
        <f t="shared" si="533"/>
        <v>-270.07312454806475</v>
      </c>
      <c r="AV762" s="26">
        <f t="shared" si="534"/>
        <v>11.89052084299332</v>
      </c>
      <c r="AW762" s="26">
        <f t="shared" si="535"/>
        <v>75.263462133647081</v>
      </c>
      <c r="AX762" s="27">
        <f t="shared" si="536"/>
        <v>-11.89052084299332</v>
      </c>
      <c r="AY762" s="26">
        <f t="shared" si="537"/>
        <v>-75.263462133647081</v>
      </c>
      <c r="AZ762" s="28">
        <f t="shared" si="538"/>
        <v>0</v>
      </c>
      <c r="BA762" s="29">
        <f t="shared" si="539"/>
        <v>0</v>
      </c>
      <c r="BB762" s="5">
        <f t="shared" si="512"/>
        <v>-291.00169471412931</v>
      </c>
      <c r="BC762" s="5">
        <f t="shared" si="513"/>
        <v>-538.06488359982882</v>
      </c>
      <c r="BD762" s="5">
        <f t="shared" si="540"/>
        <v>-358.06488359982882</v>
      </c>
      <c r="BE762" s="41"/>
      <c r="BF762" s="40">
        <f t="shared" si="541"/>
        <v>-291</v>
      </c>
      <c r="BG762" s="40">
        <f t="shared" si="542"/>
        <v>-538</v>
      </c>
      <c r="BH762" s="40">
        <f t="shared" si="543"/>
        <v>-358</v>
      </c>
      <c r="BL762" s="26">
        <f t="shared" si="506"/>
        <v>-59.604801950408572</v>
      </c>
      <c r="BM762" s="26">
        <f t="shared" si="507"/>
        <v>-89.940037101988864</v>
      </c>
      <c r="BO762" s="238" t="str">
        <f t="shared" si="514"/>
        <v>3801893963.20668i</v>
      </c>
      <c r="BP762" s="238" t="str">
        <f t="shared" si="515"/>
        <v>-2.72808983550683E-06-9.28013735229495E-08i</v>
      </c>
      <c r="BQ762" s="238">
        <f t="shared" si="516"/>
        <v>-111.27780409661314</v>
      </c>
      <c r="BR762" s="238">
        <f t="shared" si="517"/>
        <v>-178.05172194977519</v>
      </c>
    </row>
    <row r="763" spans="22:70" x14ac:dyDescent="0.3">
      <c r="V763" s="24">
        <v>8.5900000000001207</v>
      </c>
      <c r="W763" s="32">
        <f t="shared" si="518"/>
        <v>3890451449.9438963</v>
      </c>
      <c r="X763" s="25">
        <f t="shared" si="508"/>
        <v>31.048525809863797</v>
      </c>
      <c r="Y763" s="26">
        <f t="shared" si="519"/>
        <v>-132.53305691186716</v>
      </c>
      <c r="Z763" s="26">
        <f t="shared" si="520"/>
        <v>-89.99998646464077</v>
      </c>
      <c r="AA763" s="26">
        <f t="shared" si="521"/>
        <v>84.234096580946115</v>
      </c>
      <c r="AB763" s="26">
        <f t="shared" si="522"/>
        <v>-89.996481011855991</v>
      </c>
      <c r="AC763" s="26">
        <f t="shared" si="523"/>
        <v>54.612066000445701</v>
      </c>
      <c r="AD763" s="26">
        <f t="shared" si="524"/>
        <v>89.893458309695987</v>
      </c>
      <c r="AE763" s="26">
        <f t="shared" si="525"/>
        <v>37.361631479388457</v>
      </c>
      <c r="AF763" s="26">
        <f t="shared" si="526"/>
        <v>-90.103009166800788</v>
      </c>
      <c r="AG763" s="26">
        <f t="shared" si="501"/>
        <v>63.934760580666506</v>
      </c>
      <c r="AH763" s="26">
        <f t="shared" si="527"/>
        <v>-201.78631868901527</v>
      </c>
      <c r="AI763" s="26">
        <f t="shared" si="528"/>
        <v>-89.999999995335486</v>
      </c>
      <c r="AJ763" s="26">
        <f t="shared" si="529"/>
        <v>133.78419728044454</v>
      </c>
      <c r="AK763" s="26">
        <f t="shared" si="530"/>
        <v>89.999988280400572</v>
      </c>
      <c r="AL763" s="27">
        <f t="shared" si="531"/>
        <v>-87.763597374432891</v>
      </c>
      <c r="AM763" s="26">
        <f t="shared" si="532"/>
        <v>-89.997656080113046</v>
      </c>
      <c r="AN763" s="26">
        <f t="shared" si="502"/>
        <v>-65.849762599086802</v>
      </c>
      <c r="AO763" s="26">
        <f t="shared" si="503"/>
        <v>-89.970783073953342</v>
      </c>
      <c r="AP763" s="26">
        <f t="shared" si="509"/>
        <v>-157.68072080142392</v>
      </c>
      <c r="AQ763" s="26">
        <f t="shared" si="510"/>
        <v>-179.96845086900129</v>
      </c>
      <c r="AR763" s="25">
        <f t="shared" si="504"/>
        <v>18.562359853877492</v>
      </c>
      <c r="AS763" s="25">
        <f t="shared" si="505"/>
        <v>-26.946600306339011</v>
      </c>
      <c r="AT763" s="56">
        <f t="shared" si="511"/>
        <v>-120.31908932203547</v>
      </c>
      <c r="AU763" s="57">
        <f t="shared" si="533"/>
        <v>-270.07146003580209</v>
      </c>
      <c r="AV763" s="26">
        <f t="shared" si="534"/>
        <v>12.077854552393887</v>
      </c>
      <c r="AW763" s="26">
        <f t="shared" si="535"/>
        <v>75.584777445533618</v>
      </c>
      <c r="AX763" s="27">
        <f t="shared" si="536"/>
        <v>-12.077854552393887</v>
      </c>
      <c r="AY763" s="26">
        <f t="shared" si="537"/>
        <v>-75.584777445533618</v>
      </c>
      <c r="AZ763" s="28">
        <f t="shared" si="538"/>
        <v>0</v>
      </c>
      <c r="BA763" s="29">
        <f t="shared" si="539"/>
        <v>0</v>
      </c>
      <c r="BB763" s="5">
        <f t="shared" si="512"/>
        <v>-291.801470294127</v>
      </c>
      <c r="BC763" s="5">
        <f t="shared" si="513"/>
        <v>-538.10889944496307</v>
      </c>
      <c r="BD763" s="5">
        <f t="shared" si="540"/>
        <v>-358.10889944496307</v>
      </c>
      <c r="BE763" s="31"/>
      <c r="BF763" s="40">
        <f t="shared" si="541"/>
        <v>-292</v>
      </c>
      <c r="BG763" s="40">
        <f t="shared" si="542"/>
        <v>-538</v>
      </c>
      <c r="BH763" s="40">
        <f t="shared" si="543"/>
        <v>-358</v>
      </c>
      <c r="BL763" s="26">
        <f t="shared" si="506"/>
        <v>-59.804801736322602</v>
      </c>
      <c r="BM763" s="26">
        <f t="shared" si="507"/>
        <v>-89.941402023224271</v>
      </c>
      <c r="BO763" s="238" t="str">
        <f t="shared" si="514"/>
        <v>3890451449.9439i</v>
      </c>
      <c r="BP763" s="238" t="str">
        <f t="shared" si="515"/>
        <v>-2.60544078329984E-06-8.66117652654632E-08i</v>
      </c>
      <c r="BQ763" s="238">
        <f t="shared" si="516"/>
        <v>-111.67757923576893</v>
      </c>
      <c r="BR763" s="238">
        <f t="shared" si="517"/>
        <v>-178.09603738593668</v>
      </c>
    </row>
    <row r="764" spans="22:70" x14ac:dyDescent="0.3">
      <c r="V764" s="24">
        <v>8.6000000000001204</v>
      </c>
      <c r="W764" s="32">
        <f t="shared" si="518"/>
        <v>3981071705.5360885</v>
      </c>
      <c r="X764" s="25">
        <f t="shared" si="508"/>
        <v>31.048525809863797</v>
      </c>
      <c r="Y764" s="26">
        <f t="shared" si="519"/>
        <v>-132.73305691186715</v>
      </c>
      <c r="Z764" s="26">
        <f t="shared" si="520"/>
        <v>-89.999986772743156</v>
      </c>
      <c r="AA764" s="26">
        <f t="shared" si="521"/>
        <v>84.434096580208802</v>
      </c>
      <c r="AB764" s="26">
        <f t="shared" si="522"/>
        <v>-89.996561113805384</v>
      </c>
      <c r="AC764" s="26">
        <f t="shared" si="523"/>
        <v>54.812065324577823</v>
      </c>
      <c r="AD764" s="26">
        <f t="shared" si="524"/>
        <v>89.895883489250338</v>
      </c>
      <c r="AE764" s="26">
        <f t="shared" si="525"/>
        <v>37.561630802783277</v>
      </c>
      <c r="AF764" s="26">
        <f t="shared" si="526"/>
        <v>-90.100664397298203</v>
      </c>
      <c r="AG764" s="26">
        <f t="shared" si="501"/>
        <v>63.934760580666506</v>
      </c>
      <c r="AH764" s="26">
        <f t="shared" si="527"/>
        <v>-201.98631868901526</v>
      </c>
      <c r="AI764" s="26">
        <f t="shared" si="528"/>
        <v>-89.999999995441669</v>
      </c>
      <c r="AJ764" s="26">
        <f t="shared" si="529"/>
        <v>133.98419728044453</v>
      </c>
      <c r="AK764" s="26">
        <f t="shared" si="530"/>
        <v>89.999988547171213</v>
      </c>
      <c r="AL764" s="27">
        <f t="shared" si="531"/>
        <v>-87.963597374105774</v>
      </c>
      <c r="AM764" s="26">
        <f t="shared" si="532"/>
        <v>-89.99770943424349</v>
      </c>
      <c r="AN764" s="26">
        <f t="shared" si="502"/>
        <v>-66.049762548260077</v>
      </c>
      <c r="AO764" s="26">
        <f t="shared" si="503"/>
        <v>-89.97144813227392</v>
      </c>
      <c r="AP764" s="26">
        <f t="shared" si="509"/>
        <v>-158.08072075027007</v>
      </c>
      <c r="AQ764" s="26">
        <f t="shared" si="510"/>
        <v>-179.96916901478787</v>
      </c>
      <c r="AR764" s="25">
        <f t="shared" si="504"/>
        <v>18.562359853877492</v>
      </c>
      <c r="AS764" s="25">
        <f t="shared" si="505"/>
        <v>-26.946600306339011</v>
      </c>
      <c r="AT764" s="56">
        <f t="shared" si="511"/>
        <v>-120.5190899474868</v>
      </c>
      <c r="AU764" s="57">
        <f t="shared" si="533"/>
        <v>-270.06983341208604</v>
      </c>
      <c r="AV764" s="26">
        <f t="shared" si="534"/>
        <v>12.265723755963315</v>
      </c>
      <c r="AW764" s="26">
        <f t="shared" si="535"/>
        <v>75.89967637641459</v>
      </c>
      <c r="AX764" s="27">
        <f t="shared" si="536"/>
        <v>-12.265723755963315</v>
      </c>
      <c r="AY764" s="26">
        <f t="shared" si="537"/>
        <v>-75.89967637641459</v>
      </c>
      <c r="AZ764" s="28">
        <f t="shared" si="538"/>
        <v>0</v>
      </c>
      <c r="BA764" s="29">
        <f t="shared" si="539"/>
        <v>0</v>
      </c>
      <c r="BB764" s="5">
        <f t="shared" si="512"/>
        <v>-292.60125596382011</v>
      </c>
      <c r="BC764" s="5">
        <f t="shared" si="513"/>
        <v>-538.15191555333297</v>
      </c>
      <c r="BD764" s="5">
        <f t="shared" si="540"/>
        <v>-358.15191555333297</v>
      </c>
      <c r="BE764" s="31"/>
      <c r="BF764" s="40">
        <f t="shared" si="541"/>
        <v>-293</v>
      </c>
      <c r="BG764" s="40">
        <f t="shared" si="542"/>
        <v>-538</v>
      </c>
      <c r="BH764" s="40">
        <f t="shared" si="543"/>
        <v>-358</v>
      </c>
      <c r="BL764" s="26">
        <f t="shared" si="506"/>
        <v>-60.00480153187209</v>
      </c>
      <c r="BM764" s="26">
        <f t="shared" si="507"/>
        <v>-89.942735875123461</v>
      </c>
      <c r="BO764" s="238" t="str">
        <f t="shared" si="514"/>
        <v>3981071705.53609i</v>
      </c>
      <c r="BP764" s="238" t="str">
        <f t="shared" si="515"/>
        <v>-2.48829996266635E-06-8.08347994794961E-08i</v>
      </c>
      <c r="BQ764" s="238">
        <f t="shared" si="516"/>
        <v>-112.07736448446119</v>
      </c>
      <c r="BR764" s="238">
        <f t="shared" si="517"/>
        <v>-178.13934626612351</v>
      </c>
    </row>
    <row r="765" spans="22:70" x14ac:dyDescent="0.3">
      <c r="V765" s="24">
        <v>8.6100000000001202</v>
      </c>
      <c r="W765" s="30">
        <f t="shared" si="518"/>
        <v>4073802778.0422688</v>
      </c>
      <c r="X765" s="25">
        <f t="shared" si="508"/>
        <v>31.048525809863797</v>
      </c>
      <c r="Y765" s="26">
        <f t="shared" si="519"/>
        <v>-132.93305691186714</v>
      </c>
      <c r="Z765" s="26">
        <f t="shared" si="520"/>
        <v>-89.999987073832273</v>
      </c>
      <c r="AA765" s="26">
        <f t="shared" si="521"/>
        <v>84.634096579504643</v>
      </c>
      <c r="AB765" s="26">
        <f t="shared" si="522"/>
        <v>-89.996639392411808</v>
      </c>
      <c r="AC765" s="26">
        <f t="shared" si="523"/>
        <v>55.012064679128912</v>
      </c>
      <c r="AD765" s="26">
        <f t="shared" si="524"/>
        <v>89.898253465338854</v>
      </c>
      <c r="AE765" s="26">
        <f t="shared" si="525"/>
        <v>37.761630156630218</v>
      </c>
      <c r="AF765" s="26">
        <f t="shared" si="526"/>
        <v>-90.098373000905241</v>
      </c>
      <c r="AG765" s="26">
        <f t="shared" si="501"/>
        <v>63.934760580666506</v>
      </c>
      <c r="AH765" s="26">
        <f t="shared" si="527"/>
        <v>-202.18631868901525</v>
      </c>
      <c r="AI765" s="26">
        <f t="shared" si="528"/>
        <v>-89.999999995545423</v>
      </c>
      <c r="AJ765" s="26">
        <f t="shared" si="529"/>
        <v>134.18419728044452</v>
      </c>
      <c r="AK765" s="26">
        <f t="shared" si="530"/>
        <v>89.999988807869428</v>
      </c>
      <c r="AL765" s="27">
        <f t="shared" si="531"/>
        <v>-88.16359737379338</v>
      </c>
      <c r="AM765" s="26">
        <f t="shared" si="532"/>
        <v>-89.99776157388564</v>
      </c>
      <c r="AN765" s="26">
        <f t="shared" si="502"/>
        <v>-66.24976249972093</v>
      </c>
      <c r="AO765" s="26">
        <f t="shared" si="503"/>
        <v>-89.972098052026325</v>
      </c>
      <c r="AP765" s="26">
        <f t="shared" si="509"/>
        <v>-158.48072070141853</v>
      </c>
      <c r="AQ765" s="26">
        <f t="shared" si="510"/>
        <v>-179.96987081358796</v>
      </c>
      <c r="AR765" s="25">
        <f t="shared" si="504"/>
        <v>18.562359853877492</v>
      </c>
      <c r="AS765" s="25">
        <f t="shared" si="505"/>
        <v>-26.946600306339011</v>
      </c>
      <c r="AT765" s="56">
        <f t="shared" si="511"/>
        <v>-120.71909054478832</v>
      </c>
      <c r="AU765" s="57">
        <f t="shared" si="533"/>
        <v>-270.0682438144932</v>
      </c>
      <c r="AV765" s="26">
        <f t="shared" si="534"/>
        <v>12.454107218611043</v>
      </c>
      <c r="AW765" s="26">
        <f t="shared" si="535"/>
        <v>76.208249762277674</v>
      </c>
      <c r="AX765" s="27">
        <f t="shared" si="536"/>
        <v>-12.454107218611043</v>
      </c>
      <c r="AY765" s="26">
        <f t="shared" si="537"/>
        <v>-76.208249762277674</v>
      </c>
      <c r="AZ765" s="28">
        <f t="shared" si="538"/>
        <v>0</v>
      </c>
      <c r="BA765" s="29">
        <f t="shared" si="539"/>
        <v>0</v>
      </c>
      <c r="BB765" s="5">
        <f t="shared" si="512"/>
        <v>-293.40105127005285</v>
      </c>
      <c r="BC765" s="5">
        <f t="shared" si="513"/>
        <v>-538.1939545360085</v>
      </c>
      <c r="BD765" s="5">
        <f t="shared" si="540"/>
        <v>-358.1939545360085</v>
      </c>
      <c r="BE765" s="41"/>
      <c r="BF765" s="40">
        <f t="shared" si="541"/>
        <v>-293</v>
      </c>
      <c r="BG765" s="40">
        <f t="shared" si="542"/>
        <v>-538</v>
      </c>
      <c r="BH765" s="40">
        <f t="shared" si="543"/>
        <v>-358</v>
      </c>
      <c r="BL765" s="26">
        <f t="shared" si="506"/>
        <v>-60.204801336623355</v>
      </c>
      <c r="BM765" s="26">
        <f t="shared" si="507"/>
        <v>-89.944039364906558</v>
      </c>
      <c r="BO765" s="238" t="str">
        <f t="shared" si="514"/>
        <v>4073802778.04227i</v>
      </c>
      <c r="BP765" s="238" t="str">
        <f t="shared" si="515"/>
        <v>-2.37642050649781E-06-7.54429869835968E-08i</v>
      </c>
      <c r="BQ765" s="238">
        <f t="shared" si="516"/>
        <v>-112.47715938864118</v>
      </c>
      <c r="BR765" s="238">
        <f t="shared" si="517"/>
        <v>-178.18167135660875</v>
      </c>
    </row>
    <row r="766" spans="22:70" x14ac:dyDescent="0.3">
      <c r="V766" s="24">
        <v>8.62000000000012</v>
      </c>
      <c r="W766" s="32">
        <f t="shared" si="518"/>
        <v>4168693834.7045064</v>
      </c>
      <c r="X766" s="25">
        <f t="shared" si="508"/>
        <v>31.048525809863797</v>
      </c>
      <c r="Y766" s="26">
        <f t="shared" si="519"/>
        <v>-133.1330569118671</v>
      </c>
      <c r="Z766" s="26">
        <f t="shared" si="520"/>
        <v>-89.999987368067778</v>
      </c>
      <c r="AA766" s="26">
        <f t="shared" si="521"/>
        <v>84.83409657883216</v>
      </c>
      <c r="AB766" s="26">
        <f t="shared" si="522"/>
        <v>-89.996715889179626</v>
      </c>
      <c r="AC766" s="26">
        <f t="shared" si="523"/>
        <v>55.212064062729873</v>
      </c>
      <c r="AD766" s="26">
        <f t="shared" si="524"/>
        <v>89.900569494521761</v>
      </c>
      <c r="AE766" s="26">
        <f t="shared" si="525"/>
        <v>37.961629539558736</v>
      </c>
      <c r="AF766" s="26">
        <f t="shared" si="526"/>
        <v>-90.096133762725657</v>
      </c>
      <c r="AG766" s="26">
        <f t="shared" si="501"/>
        <v>63.934760580666506</v>
      </c>
      <c r="AH766" s="26">
        <f t="shared" si="527"/>
        <v>-202.38631868901524</v>
      </c>
      <c r="AI766" s="26">
        <f t="shared" si="528"/>
        <v>-89.999999995646832</v>
      </c>
      <c r="AJ766" s="26">
        <f t="shared" si="529"/>
        <v>134.38419728044448</v>
      </c>
      <c r="AK766" s="26">
        <f t="shared" si="530"/>
        <v>89.999989062633418</v>
      </c>
      <c r="AL766" s="27">
        <f t="shared" si="531"/>
        <v>-88.363597373494997</v>
      </c>
      <c r="AM766" s="26">
        <f t="shared" si="532"/>
        <v>-89.997812526684626</v>
      </c>
      <c r="AN766" s="26">
        <f t="shared" si="502"/>
        <v>-66.449762453366375</v>
      </c>
      <c r="AO766" s="26">
        <f t="shared" si="503"/>
        <v>-89.972733177805935</v>
      </c>
      <c r="AP766" s="26">
        <f t="shared" si="509"/>
        <v>-158.88072065476564</v>
      </c>
      <c r="AQ766" s="26">
        <f t="shared" si="510"/>
        <v>-179.97055663750399</v>
      </c>
      <c r="AR766" s="25">
        <f t="shared" si="504"/>
        <v>18.562359853877492</v>
      </c>
      <c r="AS766" s="25">
        <f t="shared" si="505"/>
        <v>-26.946600306339011</v>
      </c>
      <c r="AT766" s="56">
        <f t="shared" si="511"/>
        <v>-120.9190911152069</v>
      </c>
      <c r="AU766" s="57">
        <f t="shared" si="533"/>
        <v>-270.06669040022962</v>
      </c>
      <c r="AV766" s="26">
        <f t="shared" si="534"/>
        <v>12.642984430339517</v>
      </c>
      <c r="AW766" s="26">
        <f t="shared" si="535"/>
        <v>76.5105895809033</v>
      </c>
      <c r="AX766" s="27">
        <f t="shared" si="536"/>
        <v>-12.642984430339517</v>
      </c>
      <c r="AY766" s="26">
        <f t="shared" si="537"/>
        <v>-76.5105895809033</v>
      </c>
      <c r="AZ766" s="28">
        <f t="shared" si="538"/>
        <v>0</v>
      </c>
      <c r="BA766" s="29">
        <f t="shared" si="539"/>
        <v>0</v>
      </c>
      <c r="BB766" s="5">
        <f t="shared" si="512"/>
        <v>-294.20085577998077</v>
      </c>
      <c r="BC766" s="5">
        <f t="shared" si="513"/>
        <v>-538.23503849907297</v>
      </c>
      <c r="BD766" s="5">
        <f t="shared" si="540"/>
        <v>-358.23503849907297</v>
      </c>
      <c r="BE766" s="31"/>
      <c r="BF766" s="40">
        <f t="shared" si="541"/>
        <v>-294</v>
      </c>
      <c r="BG766" s="40">
        <f t="shared" si="542"/>
        <v>-538</v>
      </c>
      <c r="BH766" s="40">
        <f t="shared" si="543"/>
        <v>-358</v>
      </c>
      <c r="BL766" s="26">
        <f t="shared" si="506"/>
        <v>-60.404801150162221</v>
      </c>
      <c r="BM766" s="26">
        <f t="shared" si="507"/>
        <v>-89.945313183695717</v>
      </c>
      <c r="BO766" s="238" t="str">
        <f t="shared" si="514"/>
        <v>4168693834.70451i</v>
      </c>
      <c r="BP766" s="238" t="str">
        <f t="shared" si="515"/>
        <v>-2.26956656686934E-06-7.04106676339365E-08i</v>
      </c>
      <c r="BQ766" s="238">
        <f t="shared" si="516"/>
        <v>-112.87696351461167</v>
      </c>
      <c r="BR766" s="238">
        <f t="shared" si="517"/>
        <v>-178.22303491514759</v>
      </c>
    </row>
    <row r="767" spans="22:70" x14ac:dyDescent="0.3">
      <c r="V767" s="24">
        <v>8.6300000000001198</v>
      </c>
      <c r="W767" s="32">
        <f t="shared" si="518"/>
        <v>4265795188.0171056</v>
      </c>
      <c r="X767" s="25">
        <f t="shared" si="508"/>
        <v>31.048525809863797</v>
      </c>
      <c r="Y767" s="26">
        <f t="shared" si="519"/>
        <v>-133.33305691186709</v>
      </c>
      <c r="Z767" s="26">
        <f t="shared" si="520"/>
        <v>-89.999987655605665</v>
      </c>
      <c r="AA767" s="26">
        <f t="shared" si="521"/>
        <v>85.034096578189988</v>
      </c>
      <c r="AB767" s="26">
        <f t="shared" si="522"/>
        <v>-89.996790644668422</v>
      </c>
      <c r="AC767" s="26">
        <f t="shared" si="523"/>
        <v>55.412063474073307</v>
      </c>
      <c r="AD767" s="26">
        <f t="shared" si="524"/>
        <v>89.902832804758106</v>
      </c>
      <c r="AE767" s="26">
        <f t="shared" si="525"/>
        <v>38.16162895026001</v>
      </c>
      <c r="AF767" s="26">
        <f t="shared" si="526"/>
        <v>-90.093945495515982</v>
      </c>
      <c r="AG767" s="26">
        <f t="shared" si="501"/>
        <v>63.934760580666506</v>
      </c>
      <c r="AH767" s="26">
        <f t="shared" si="527"/>
        <v>-202.58631868901523</v>
      </c>
      <c r="AI767" s="26">
        <f t="shared" si="528"/>
        <v>-89.999999995745924</v>
      </c>
      <c r="AJ767" s="26">
        <f t="shared" si="529"/>
        <v>134.58419728044447</v>
      </c>
      <c r="AK767" s="26">
        <f t="shared" si="530"/>
        <v>89.99998931159827</v>
      </c>
      <c r="AL767" s="27">
        <f t="shared" si="531"/>
        <v>-88.563597373210087</v>
      </c>
      <c r="AM767" s="26">
        <f t="shared" si="532"/>
        <v>-89.997862319656321</v>
      </c>
      <c r="AN767" s="26">
        <f t="shared" si="502"/>
        <v>-66.649762409098145</v>
      </c>
      <c r="AO767" s="26">
        <f t="shared" si="503"/>
        <v>-89.973353846364247</v>
      </c>
      <c r="AP767" s="26">
        <f t="shared" si="509"/>
        <v>-159.28072061021248</v>
      </c>
      <c r="AQ767" s="26">
        <f t="shared" si="510"/>
        <v>-179.97122685016822</v>
      </c>
      <c r="AR767" s="25">
        <f t="shared" si="504"/>
        <v>18.562359853877492</v>
      </c>
      <c r="AS767" s="25">
        <f t="shared" si="505"/>
        <v>-26.946600306339011</v>
      </c>
      <c r="AT767" s="56">
        <f t="shared" si="511"/>
        <v>-121.11909165995247</v>
      </c>
      <c r="AU767" s="57">
        <f t="shared" si="533"/>
        <v>-270.06517234568423</v>
      </c>
      <c r="AV767" s="26">
        <f t="shared" si="534"/>
        <v>12.8323355913261</v>
      </c>
      <c r="AW767" s="26">
        <f t="shared" si="535"/>
        <v>76.806788758616875</v>
      </c>
      <c r="AX767" s="27">
        <f t="shared" si="536"/>
        <v>-12.832335591326103</v>
      </c>
      <c r="AY767" s="26">
        <f t="shared" si="537"/>
        <v>-76.806788758616875</v>
      </c>
      <c r="AZ767" s="28">
        <f t="shared" si="538"/>
        <v>0</v>
      </c>
      <c r="BA767" s="29">
        <f t="shared" si="539"/>
        <v>0</v>
      </c>
      <c r="BB767" s="5">
        <f t="shared" si="512"/>
        <v>-295.00066908016441</v>
      </c>
      <c r="BC767" s="5">
        <f t="shared" si="513"/>
        <v>-538.27518905447243</v>
      </c>
      <c r="BD767" s="5">
        <f t="shared" si="540"/>
        <v>-358.27518905447243</v>
      </c>
      <c r="BE767" s="31"/>
      <c r="BF767" s="40">
        <f t="shared" si="541"/>
        <v>-295</v>
      </c>
      <c r="BG767" s="40">
        <f t="shared" si="542"/>
        <v>-538</v>
      </c>
      <c r="BH767" s="40">
        <f t="shared" si="543"/>
        <v>-358</v>
      </c>
      <c r="BL767" s="26">
        <f t="shared" si="506"/>
        <v>-60.604800972093244</v>
      </c>
      <c r="BM767" s="26">
        <f t="shared" si="507"/>
        <v>-89.946558006881475</v>
      </c>
      <c r="BO767" s="238" t="str">
        <f t="shared" si="514"/>
        <v>4265795188.01711i</v>
      </c>
      <c r="BP767" s="238" t="str">
        <f t="shared" si="515"/>
        <v>-2.16751282713361E-06-6.57138888675667E-08i</v>
      </c>
      <c r="BQ767" s="238">
        <f t="shared" si="516"/>
        <v>-113.27677644811871</v>
      </c>
      <c r="BR767" s="238">
        <f t="shared" si="517"/>
        <v>-178.26345870190673</v>
      </c>
    </row>
    <row r="768" spans="22:70" x14ac:dyDescent="0.3">
      <c r="V768" s="24">
        <v>8.6400000000001196</v>
      </c>
      <c r="W768" s="30">
        <f t="shared" si="518"/>
        <v>4365158322.4028664</v>
      </c>
      <c r="X768" s="25">
        <f t="shared" si="508"/>
        <v>31.048525809863797</v>
      </c>
      <c r="Y768" s="26">
        <f t="shared" si="519"/>
        <v>-133.53305691186708</v>
      </c>
      <c r="Z768" s="26">
        <f t="shared" si="520"/>
        <v>-89.999987936598387</v>
      </c>
      <c r="AA768" s="26">
        <f t="shared" si="521"/>
        <v>85.234096577576707</v>
      </c>
      <c r="AB768" s="26">
        <f t="shared" si="522"/>
        <v>-89.996863698514559</v>
      </c>
      <c r="AC768" s="26">
        <f t="shared" si="523"/>
        <v>55.612062911910563</v>
      </c>
      <c r="AD768" s="26">
        <f t="shared" si="524"/>
        <v>89.905044596056641</v>
      </c>
      <c r="AE768" s="26">
        <f t="shared" si="525"/>
        <v>38.361628387483997</v>
      </c>
      <c r="AF768" s="26">
        <f t="shared" si="526"/>
        <v>-90.091807039056292</v>
      </c>
      <c r="AG768" s="26">
        <f t="shared" si="501"/>
        <v>63.934760580666506</v>
      </c>
      <c r="AH768" s="26">
        <f t="shared" si="527"/>
        <v>-202.78631868901525</v>
      </c>
      <c r="AI768" s="26">
        <f t="shared" si="528"/>
        <v>-89.999999995842742</v>
      </c>
      <c r="AJ768" s="26">
        <f t="shared" si="529"/>
        <v>134.78419728044446</v>
      </c>
      <c r="AK768" s="26">
        <f t="shared" si="530"/>
        <v>89.999989554896004</v>
      </c>
      <c r="AL768" s="27">
        <f t="shared" si="531"/>
        <v>-88.763597372937994</v>
      </c>
      <c r="AM768" s="26">
        <f t="shared" si="532"/>
        <v>-89.997910979201606</v>
      </c>
      <c r="AN768" s="26">
        <f t="shared" si="502"/>
        <v>-66.849762366822304</v>
      </c>
      <c r="AO768" s="26">
        <f t="shared" si="503"/>
        <v>-89.973960386787326</v>
      </c>
      <c r="AP768" s="26">
        <f t="shared" si="509"/>
        <v>-159.68072056766459</v>
      </c>
      <c r="AQ768" s="26">
        <f t="shared" si="510"/>
        <v>-179.97188180693567</v>
      </c>
      <c r="AR768" s="25">
        <f t="shared" si="504"/>
        <v>18.562359853877492</v>
      </c>
      <c r="AS768" s="25">
        <f t="shared" si="505"/>
        <v>-26.946600306339011</v>
      </c>
      <c r="AT768" s="56">
        <f t="shared" si="511"/>
        <v>-121.3190921801806</v>
      </c>
      <c r="AU768" s="57">
        <f t="shared" si="533"/>
        <v>-270.06368884599198</v>
      </c>
      <c r="AV768" s="26">
        <f t="shared" si="534"/>
        <v>13.02214159641813</v>
      </c>
      <c r="AW768" s="26">
        <f t="shared" si="535"/>
        <v>77.096940988157698</v>
      </c>
      <c r="AX768" s="27">
        <f t="shared" si="536"/>
        <v>-13.02214159641813</v>
      </c>
      <c r="AY768" s="26">
        <f t="shared" si="537"/>
        <v>-77.096940988157698</v>
      </c>
      <c r="AZ768" s="28">
        <f t="shared" si="538"/>
        <v>0</v>
      </c>
      <c r="BA768" s="29">
        <f t="shared" si="539"/>
        <v>0</v>
      </c>
      <c r="BB768" s="5">
        <f t="shared" si="512"/>
        <v>-295.80049077570209</v>
      </c>
      <c r="BC768" s="5">
        <f t="shared" si="513"/>
        <v>-538.31442733066126</v>
      </c>
      <c r="BD768" s="5">
        <f t="shared" si="540"/>
        <v>-358.31442733066126</v>
      </c>
      <c r="BE768" s="41"/>
      <c r="BF768" s="40">
        <f t="shared" si="541"/>
        <v>-296</v>
      </c>
      <c r="BG768" s="40">
        <f t="shared" si="542"/>
        <v>-538</v>
      </c>
      <c r="BH768" s="40">
        <f t="shared" si="543"/>
        <v>-358</v>
      </c>
      <c r="BL768" s="26">
        <f t="shared" si="506"/>
        <v>-60.804800802038685</v>
      </c>
      <c r="BM768" s="26">
        <f t="shared" si="507"/>
        <v>-89.947774494480853</v>
      </c>
      <c r="BO768" s="238" t="str">
        <f t="shared" si="514"/>
        <v>4365158322.40287i</v>
      </c>
      <c r="BP768" s="238" t="str">
        <f t="shared" si="515"/>
        <v>-2.07004403527042E-06-6.13302922847708E-08i</v>
      </c>
      <c r="BQ768" s="238">
        <f t="shared" si="516"/>
        <v>-113.67659779348278</v>
      </c>
      <c r="BR768" s="238">
        <f t="shared" si="517"/>
        <v>-178.30296399018846</v>
      </c>
    </row>
    <row r="769" spans="22:70" x14ac:dyDescent="0.3">
      <c r="V769" s="24">
        <v>8.6500000000001194</v>
      </c>
      <c r="W769" s="32">
        <f t="shared" si="518"/>
        <v>4466835921.5108652</v>
      </c>
      <c r="X769" s="25">
        <f t="shared" si="508"/>
        <v>31.048525809863797</v>
      </c>
      <c r="Y769" s="26">
        <f t="shared" si="519"/>
        <v>-133.7330569118671</v>
      </c>
      <c r="Z769" s="26">
        <f t="shared" si="520"/>
        <v>-89.999988211194932</v>
      </c>
      <c r="AA769" s="26">
        <f t="shared" si="521"/>
        <v>85.434096576991024</v>
      </c>
      <c r="AB769" s="26">
        <f t="shared" si="522"/>
        <v>-89.996935089452151</v>
      </c>
      <c r="AC769" s="26">
        <f t="shared" si="523"/>
        <v>55.812062375049258</v>
      </c>
      <c r="AD769" s="26">
        <f t="shared" si="524"/>
        <v>89.907206041112019</v>
      </c>
      <c r="AE769" s="26">
        <f t="shared" si="525"/>
        <v>38.561627850036992</v>
      </c>
      <c r="AF769" s="26">
        <f t="shared" si="526"/>
        <v>-90.089717259535078</v>
      </c>
      <c r="AG769" s="26">
        <f t="shared" si="501"/>
        <v>63.934760580666506</v>
      </c>
      <c r="AH769" s="26">
        <f t="shared" si="527"/>
        <v>-202.98631868901523</v>
      </c>
      <c r="AI769" s="26">
        <f t="shared" si="528"/>
        <v>-89.999999995937372</v>
      </c>
      <c r="AJ769" s="26">
        <f t="shared" si="529"/>
        <v>134.98419728044445</v>
      </c>
      <c r="AK769" s="26">
        <f t="shared" si="530"/>
        <v>89.999989792655612</v>
      </c>
      <c r="AL769" s="27">
        <f t="shared" si="531"/>
        <v>-88.963597372678166</v>
      </c>
      <c r="AM769" s="26">
        <f t="shared" si="532"/>
        <v>-89.997958531120418</v>
      </c>
      <c r="AN769" s="26">
        <f t="shared" si="502"/>
        <v>-67.049762326449212</v>
      </c>
      <c r="AO769" s="26">
        <f t="shared" si="503"/>
        <v>-89.974553120670436</v>
      </c>
      <c r="AP769" s="26">
        <f t="shared" si="509"/>
        <v>-160.08072052703164</v>
      </c>
      <c r="AQ769" s="26">
        <f t="shared" si="510"/>
        <v>-179.97252185507261</v>
      </c>
      <c r="AR769" s="25">
        <f t="shared" si="504"/>
        <v>18.562359853877492</v>
      </c>
      <c r="AS769" s="25">
        <f t="shared" si="505"/>
        <v>-26.946600306339011</v>
      </c>
      <c r="AT769" s="56">
        <f t="shared" si="511"/>
        <v>-121.51909267699466</v>
      </c>
      <c r="AU769" s="57">
        <f t="shared" si="533"/>
        <v>-270.06223911460768</v>
      </c>
      <c r="AV769" s="26">
        <f t="shared" si="534"/>
        <v>13.212384019144839</v>
      </c>
      <c r="AW769" s="26">
        <f t="shared" si="535"/>
        <v>77.381140557358648</v>
      </c>
      <c r="AX769" s="27">
        <f t="shared" si="536"/>
        <v>-13.212384019144839</v>
      </c>
      <c r="AY769" s="26">
        <f t="shared" si="537"/>
        <v>-77.381140557358648</v>
      </c>
      <c r="AZ769" s="28">
        <f t="shared" si="538"/>
        <v>0</v>
      </c>
      <c r="BA769" s="29">
        <f t="shared" si="539"/>
        <v>0</v>
      </c>
      <c r="BB769" s="5">
        <f t="shared" si="512"/>
        <v>-296.60032048940178</v>
      </c>
      <c r="BC769" s="5">
        <f t="shared" si="513"/>
        <v>-538.35277398304538</v>
      </c>
      <c r="BD769" s="5">
        <f t="shared" si="540"/>
        <v>-358.35277398304538</v>
      </c>
      <c r="BE769" s="31"/>
      <c r="BF769" s="40">
        <f t="shared" si="541"/>
        <v>-297</v>
      </c>
      <c r="BG769" s="40">
        <f t="shared" si="542"/>
        <v>-538</v>
      </c>
      <c r="BH769" s="40">
        <f t="shared" si="543"/>
        <v>-358</v>
      </c>
      <c r="BL769" s="26">
        <f t="shared" si="506"/>
        <v>-61.004800639637828</v>
      </c>
      <c r="BM769" s="26">
        <f t="shared" si="507"/>
        <v>-89.948963291487303</v>
      </c>
      <c r="BO769" s="238" t="str">
        <f t="shared" si="514"/>
        <v>4466835921.51087i</v>
      </c>
      <c r="BP769" s="238" t="str">
        <f t="shared" si="515"/>
        <v>-1.97695455759645E-06-5.7239007741248E-08i</v>
      </c>
      <c r="BQ769" s="238">
        <f t="shared" si="516"/>
        <v>-114.0764271727693</v>
      </c>
      <c r="BR769" s="238">
        <f t="shared" si="517"/>
        <v>-178.34157157695046</v>
      </c>
    </row>
    <row r="770" spans="22:70" x14ac:dyDescent="0.3">
      <c r="V770" s="24">
        <v>8.6600000000001192</v>
      </c>
      <c r="W770" s="32">
        <f t="shared" si="518"/>
        <v>4570881896.150012</v>
      </c>
      <c r="X770" s="25">
        <f t="shared" si="508"/>
        <v>31.048525809863797</v>
      </c>
      <c r="Y770" s="26">
        <f t="shared" si="519"/>
        <v>-133.93305691186708</v>
      </c>
      <c r="Z770" s="26">
        <f t="shared" si="520"/>
        <v>-89.999988479540903</v>
      </c>
      <c r="AA770" s="26">
        <f t="shared" si="521"/>
        <v>85.634096576431702</v>
      </c>
      <c r="AB770" s="26">
        <f t="shared" si="522"/>
        <v>-89.997004855333614</v>
      </c>
      <c r="AC770" s="26">
        <f t="shared" si="523"/>
        <v>56.01206186235062</v>
      </c>
      <c r="AD770" s="26">
        <f t="shared" si="524"/>
        <v>89.909318285926403</v>
      </c>
      <c r="AE770" s="26">
        <f t="shared" si="525"/>
        <v>38.761627336779043</v>
      </c>
      <c r="AF770" s="26">
        <f t="shared" si="526"/>
        <v>-90.0876750489481</v>
      </c>
      <c r="AG770" s="26">
        <f t="shared" si="501"/>
        <v>63.934760580666506</v>
      </c>
      <c r="AH770" s="26">
        <f t="shared" si="527"/>
        <v>-203.18631868901522</v>
      </c>
      <c r="AI770" s="26">
        <f t="shared" si="528"/>
        <v>-89.999999996029857</v>
      </c>
      <c r="AJ770" s="26">
        <f t="shared" si="529"/>
        <v>135.18419728044447</v>
      </c>
      <c r="AK770" s="26">
        <f t="shared" si="530"/>
        <v>89.999990025003129</v>
      </c>
      <c r="AL770" s="27">
        <f t="shared" si="531"/>
        <v>-89.163597372430004</v>
      </c>
      <c r="AM770" s="26">
        <f t="shared" si="532"/>
        <v>-89.998005000625426</v>
      </c>
      <c r="AN770" s="26">
        <f t="shared" si="502"/>
        <v>-67.249762287893191</v>
      </c>
      <c r="AO770" s="26">
        <f t="shared" si="503"/>
        <v>-89.975132362288392</v>
      </c>
      <c r="AP770" s="26">
        <f t="shared" si="509"/>
        <v>-160.48072048822746</v>
      </c>
      <c r="AQ770" s="26">
        <f t="shared" si="510"/>
        <v>-179.97314733394055</v>
      </c>
      <c r="AR770" s="25">
        <f t="shared" si="504"/>
        <v>18.562359853877492</v>
      </c>
      <c r="AS770" s="25">
        <f t="shared" si="505"/>
        <v>-26.946600306339011</v>
      </c>
      <c r="AT770" s="56">
        <f t="shared" si="511"/>
        <v>-121.71909315144842</v>
      </c>
      <c r="AU770" s="57">
        <f t="shared" si="533"/>
        <v>-270.06082238288866</v>
      </c>
      <c r="AV770" s="26">
        <f t="shared" si="534"/>
        <v>13.403045095341193</v>
      </c>
      <c r="AW770" s="26">
        <f t="shared" si="535"/>
        <v>77.659482188308402</v>
      </c>
      <c r="AX770" s="27">
        <f t="shared" si="536"/>
        <v>-13.403045095341193</v>
      </c>
      <c r="AY770" s="26">
        <f t="shared" si="537"/>
        <v>-77.659482188308402</v>
      </c>
      <c r="AZ770" s="28">
        <f t="shared" si="538"/>
        <v>0</v>
      </c>
      <c r="BA770" s="29">
        <f t="shared" si="539"/>
        <v>0</v>
      </c>
      <c r="BB770" s="5">
        <f t="shared" si="512"/>
        <v>-297.40015786098985</v>
      </c>
      <c r="BC770" s="5">
        <f t="shared" si="513"/>
        <v>-538.39024920422469</v>
      </c>
      <c r="BD770" s="5">
        <f t="shared" si="540"/>
        <v>-358.39024920422469</v>
      </c>
      <c r="BE770" s="31"/>
      <c r="BF770" s="40">
        <f t="shared" si="541"/>
        <v>-297</v>
      </c>
      <c r="BG770" s="40">
        <f t="shared" si="542"/>
        <v>-538</v>
      </c>
      <c r="BH770" s="40">
        <f t="shared" si="543"/>
        <v>-358</v>
      </c>
      <c r="BL770" s="26">
        <f t="shared" si="506"/>
        <v>-61.204800484546212</v>
      </c>
      <c r="BM770" s="26">
        <f t="shared" si="507"/>
        <v>-89.950125028212611</v>
      </c>
      <c r="BO770" s="238" t="str">
        <f t="shared" si="514"/>
        <v>4570881896.15001i</v>
      </c>
      <c r="BP770" s="238" t="str">
        <f t="shared" si="515"/>
        <v>-1.88804795197522E-06-5.34205544554326E-08i</v>
      </c>
      <c r="BQ770" s="238">
        <f t="shared" si="516"/>
        <v>-114.47626422499523</v>
      </c>
      <c r="BR770" s="238">
        <f t="shared" si="517"/>
        <v>-178.3793017931234</v>
      </c>
    </row>
    <row r="771" spans="22:70" x14ac:dyDescent="0.3">
      <c r="V771" s="24">
        <v>8.6700000000001207</v>
      </c>
      <c r="W771" s="30">
        <f t="shared" si="518"/>
        <v>4677351412.8732891</v>
      </c>
      <c r="X771" s="25">
        <f t="shared" si="508"/>
        <v>31.048525809863797</v>
      </c>
      <c r="Y771" s="26">
        <f t="shared" si="519"/>
        <v>-134.1330569118671</v>
      </c>
      <c r="Z771" s="26">
        <f t="shared" si="520"/>
        <v>-89.999988741778552</v>
      </c>
      <c r="AA771" s="26">
        <f t="shared" si="521"/>
        <v>85.834096575897576</v>
      </c>
      <c r="AB771" s="26">
        <f t="shared" si="522"/>
        <v>-89.997073033149746</v>
      </c>
      <c r="AC771" s="26">
        <f t="shared" si="523"/>
        <v>56.212061372727206</v>
      </c>
      <c r="AD771" s="26">
        <f t="shared" si="524"/>
        <v>89.911382450416966</v>
      </c>
      <c r="AE771" s="26">
        <f t="shared" si="525"/>
        <v>38.961626846621485</v>
      </c>
      <c r="AF771" s="26">
        <f t="shared" si="526"/>
        <v>-90.085679324511318</v>
      </c>
      <c r="AG771" s="26">
        <f t="shared" si="501"/>
        <v>63.934760580666506</v>
      </c>
      <c r="AH771" s="26">
        <f t="shared" si="527"/>
        <v>-203.38631868901527</v>
      </c>
      <c r="AI771" s="26">
        <f t="shared" si="528"/>
        <v>-89.999999996120238</v>
      </c>
      <c r="AJ771" s="26">
        <f t="shared" si="529"/>
        <v>135.38419728044448</v>
      </c>
      <c r="AK771" s="26">
        <f t="shared" si="530"/>
        <v>89.999990252061778</v>
      </c>
      <c r="AL771" s="27">
        <f t="shared" si="531"/>
        <v>-89.36359737219307</v>
      </c>
      <c r="AM771" s="26">
        <f t="shared" si="532"/>
        <v>-89.99805041235534</v>
      </c>
      <c r="AN771" s="26">
        <f t="shared" si="502"/>
        <v>-67.449762251072514</v>
      </c>
      <c r="AO771" s="26">
        <f t="shared" si="503"/>
        <v>-89.975698418762292</v>
      </c>
      <c r="AP771" s="26">
        <f t="shared" si="509"/>
        <v>-160.88072045116985</v>
      </c>
      <c r="AQ771" s="26">
        <f t="shared" si="510"/>
        <v>-179.97375857517608</v>
      </c>
      <c r="AR771" s="25">
        <f t="shared" si="504"/>
        <v>18.562359853877492</v>
      </c>
      <c r="AS771" s="25">
        <f t="shared" si="505"/>
        <v>-26.946600306339011</v>
      </c>
      <c r="AT771" s="56">
        <f t="shared" si="511"/>
        <v>-121.91909360454837</v>
      </c>
      <c r="AU771" s="57">
        <f t="shared" si="533"/>
        <v>-270.0594378996874</v>
      </c>
      <c r="AV771" s="26">
        <f t="shared" si="534"/>
        <v>13.594107706471732</v>
      </c>
      <c r="AW771" s="26">
        <f t="shared" si="535"/>
        <v>77.93206088665238</v>
      </c>
      <c r="AX771" s="27">
        <f t="shared" si="536"/>
        <v>-13.59410770647173</v>
      </c>
      <c r="AY771" s="26">
        <f t="shared" si="537"/>
        <v>-77.93206088665238</v>
      </c>
      <c r="AZ771" s="28">
        <f t="shared" si="538"/>
        <v>0</v>
      </c>
      <c r="BA771" s="29">
        <f t="shared" si="539"/>
        <v>0</v>
      </c>
      <c r="BB771" s="5">
        <f t="shared" si="512"/>
        <v>-298.20000254635511</v>
      </c>
      <c r="BC771" s="5">
        <f t="shared" si="513"/>
        <v>-538.42687273403726</v>
      </c>
      <c r="BD771" s="5">
        <f t="shared" si="540"/>
        <v>-358.42687273403726</v>
      </c>
      <c r="BE771" s="41"/>
      <c r="BF771" s="40">
        <f t="shared" si="541"/>
        <v>-298</v>
      </c>
      <c r="BG771" s="40">
        <f t="shared" si="542"/>
        <v>-538</v>
      </c>
      <c r="BH771" s="40">
        <f t="shared" si="543"/>
        <v>-358</v>
      </c>
      <c r="BL771" s="26">
        <f t="shared" si="506"/>
        <v>-61.404800336434903</v>
      </c>
      <c r="BM771" s="26">
        <f t="shared" si="507"/>
        <v>-89.951260320621188</v>
      </c>
      <c r="BO771" s="238" t="str">
        <f t="shared" si="514"/>
        <v>4677351412.87329i</v>
      </c>
      <c r="BP771" s="238" t="str">
        <f t="shared" si="515"/>
        <v>-1.80313655970053E-06-4.98567486685223E-08i</v>
      </c>
      <c r="BQ771" s="238">
        <f t="shared" si="516"/>
        <v>-114.87610860537183</v>
      </c>
      <c r="BR771" s="238">
        <f t="shared" si="517"/>
        <v>-178.41617451372869</v>
      </c>
    </row>
    <row r="772" spans="22:70" x14ac:dyDescent="0.3">
      <c r="V772" s="24">
        <v>8.6800000000001294</v>
      </c>
      <c r="W772" s="32">
        <f t="shared" si="518"/>
        <v>4786300923.2278233</v>
      </c>
      <c r="X772" s="25">
        <f t="shared" si="508"/>
        <v>31.048525809863797</v>
      </c>
      <c r="Y772" s="26">
        <f t="shared" si="519"/>
        <v>-134.33305691186726</v>
      </c>
      <c r="Z772" s="26">
        <f t="shared" si="520"/>
        <v>-89.999988998046973</v>
      </c>
      <c r="AA772" s="26">
        <f t="shared" si="521"/>
        <v>86.034096575387679</v>
      </c>
      <c r="AB772" s="26">
        <f t="shared" si="522"/>
        <v>-89.99713965904931</v>
      </c>
      <c r="AC772" s="26">
        <f t="shared" si="523"/>
        <v>56.412060905140571</v>
      </c>
      <c r="AD772" s="26">
        <f t="shared" si="524"/>
        <v>89.913399629009575</v>
      </c>
      <c r="AE772" s="26">
        <f t="shared" si="525"/>
        <v>39.161626378524794</v>
      </c>
      <c r="AF772" s="26">
        <f t="shared" si="526"/>
        <v>-90.083729028086708</v>
      </c>
      <c r="AG772" s="26">
        <f t="shared" ref="AG772:AG822" si="544">DC_gain_comp</f>
        <v>63.934760580666506</v>
      </c>
      <c r="AH772" s="26">
        <f t="shared" si="527"/>
        <v>-203.58631868901543</v>
      </c>
      <c r="AI772" s="26">
        <f t="shared" si="528"/>
        <v>-89.99999999620853</v>
      </c>
      <c r="AJ772" s="26">
        <f t="shared" si="529"/>
        <v>135.58419728044467</v>
      </c>
      <c r="AK772" s="26">
        <f t="shared" si="530"/>
        <v>89.999990473951939</v>
      </c>
      <c r="AL772" s="27">
        <f t="shared" si="531"/>
        <v>-89.563597371966935</v>
      </c>
      <c r="AM772" s="26">
        <f t="shared" si="532"/>
        <v>-89.99809479038808</v>
      </c>
      <c r="AN772" s="26">
        <f t="shared" ref="AN772:AN822" si="545">20*LOG(1/SQRT((W772/fp3p)^2+1))</f>
        <v>-67.649762215909192</v>
      </c>
      <c r="AO772" s="26">
        <f t="shared" ref="AO772:AO822" si="546">-180/PI()*ATAN(W772/fp3p)</f>
        <v>-89.976251590222333</v>
      </c>
      <c r="AP772" s="26">
        <f t="shared" si="509"/>
        <v>-161.28072041578037</v>
      </c>
      <c r="AQ772" s="26">
        <f t="shared" si="510"/>
        <v>-179.97435590286699</v>
      </c>
      <c r="AR772" s="25">
        <f t="shared" ref="AR772:AR822" si="547">-20*LOG(GmPS*Rsns)</f>
        <v>18.562359853877492</v>
      </c>
      <c r="AS772" s="25">
        <f t="shared" ref="AS772:AS822" si="548">20*LOG(Vref/Vout)</f>
        <v>-26.946600306339011</v>
      </c>
      <c r="AT772" s="56">
        <f t="shared" si="511"/>
        <v>-122.11909403725556</v>
      </c>
      <c r="AU772" s="57">
        <f t="shared" si="533"/>
        <v>-270.05808493095367</v>
      </c>
      <c r="AV772" s="26">
        <f t="shared" si="534"/>
        <v>13.785555362735034</v>
      </c>
      <c r="AW772" s="26">
        <f t="shared" si="535"/>
        <v>78.198971800675679</v>
      </c>
      <c r="AX772" s="27">
        <f t="shared" si="536"/>
        <v>-13.785555362735034</v>
      </c>
      <c r="AY772" s="26">
        <f t="shared" si="537"/>
        <v>-78.198971800675679</v>
      </c>
      <c r="AZ772" s="28">
        <f t="shared" si="538"/>
        <v>0</v>
      </c>
      <c r="BA772" s="29">
        <f t="shared" si="539"/>
        <v>0</v>
      </c>
      <c r="BB772" s="5">
        <f t="shared" si="512"/>
        <v>-298.99985421682538</v>
      </c>
      <c r="BC772" s="5">
        <f t="shared" si="513"/>
        <v>-538.46266386940852</v>
      </c>
      <c r="BD772" s="5">
        <f t="shared" si="540"/>
        <v>-358.46266386940852</v>
      </c>
      <c r="BE772" s="31"/>
      <c r="BF772" s="40">
        <f t="shared" si="541"/>
        <v>-299</v>
      </c>
      <c r="BG772" s="40">
        <f t="shared" si="542"/>
        <v>-538</v>
      </c>
      <c r="BH772" s="40">
        <f t="shared" si="543"/>
        <v>-358</v>
      </c>
      <c r="BL772" s="26">
        <f t="shared" ref="BL772:BL822" si="549">20*LOG(1/SQRT((W772/fp_comp2p)^2+1))</f>
        <v>-61.604800194989835</v>
      </c>
      <c r="BM772" s="26">
        <f t="shared" ref="BM772:BM822" si="550">-180/PI()*ATAN(W772/fp_comp2p)</f>
        <v>-89.952369770656475</v>
      </c>
      <c r="BO772" s="238" t="str">
        <f t="shared" si="514"/>
        <v>4786300923.22782i</v>
      </c>
      <c r="BP772" s="238" t="str">
        <f t="shared" si="515"/>
        <v>-1.72204111526025E-06-4.65306174250662E-08i</v>
      </c>
      <c r="BQ772" s="238">
        <f t="shared" si="516"/>
        <v>-115.27595998457996</v>
      </c>
      <c r="BR772" s="238">
        <f t="shared" si="517"/>
        <v>-178.4522091677984</v>
      </c>
    </row>
    <row r="773" spans="22:70" x14ac:dyDescent="0.3">
      <c r="V773" s="24">
        <v>8.6900000000001292</v>
      </c>
      <c r="W773" s="32">
        <f t="shared" si="518"/>
        <v>4897788193.6859341</v>
      </c>
      <c r="X773" s="25">
        <f t="shared" ref="X773:X822" si="551">DC_gain_power</f>
        <v>31.048525809863797</v>
      </c>
      <c r="Y773" s="26">
        <f t="shared" si="519"/>
        <v>-134.53305691186725</v>
      </c>
      <c r="Z773" s="26">
        <f t="shared" si="520"/>
        <v>-89.999989248481981</v>
      </c>
      <c r="AA773" s="26">
        <f t="shared" si="521"/>
        <v>86.234096574900519</v>
      </c>
      <c r="AB773" s="26">
        <f t="shared" si="522"/>
        <v>-89.997204768358259</v>
      </c>
      <c r="AC773" s="26">
        <f t="shared" si="523"/>
        <v>56.612060458598577</v>
      </c>
      <c r="AD773" s="26">
        <f t="shared" si="524"/>
        <v>89.915370891219055</v>
      </c>
      <c r="AE773" s="26">
        <f t="shared" si="525"/>
        <v>39.361625931495652</v>
      </c>
      <c r="AF773" s="26">
        <f t="shared" si="526"/>
        <v>-90.081823125621185</v>
      </c>
      <c r="AG773" s="26">
        <f t="shared" si="544"/>
        <v>63.934760580666506</v>
      </c>
      <c r="AH773" s="26">
        <f t="shared" si="527"/>
        <v>-203.78631868901545</v>
      </c>
      <c r="AI773" s="26">
        <f t="shared" si="528"/>
        <v>-89.999999996294846</v>
      </c>
      <c r="AJ773" s="26">
        <f t="shared" si="529"/>
        <v>135.78419728044466</v>
      </c>
      <c r="AK773" s="26">
        <f t="shared" si="530"/>
        <v>89.999990690791279</v>
      </c>
      <c r="AL773" s="27">
        <f t="shared" si="531"/>
        <v>-89.763597371750805</v>
      </c>
      <c r="AM773" s="26">
        <f t="shared" si="532"/>
        <v>-89.998138158253482</v>
      </c>
      <c r="AN773" s="26">
        <f t="shared" si="545"/>
        <v>-67.849762182328305</v>
      </c>
      <c r="AO773" s="26">
        <f t="shared" si="546"/>
        <v>-89.976792169966927</v>
      </c>
      <c r="AP773" s="26">
        <f t="shared" ref="AP773:AP822" si="552">AG773+AH773+AJ773+AL773+AN773</f>
        <v>-161.68072038198341</v>
      </c>
      <c r="AQ773" s="26">
        <f t="shared" ref="AQ773:AQ822" si="553">AI773+AK773+AM773+AO773</f>
        <v>-179.97493963372398</v>
      </c>
      <c r="AR773" s="25">
        <f t="shared" si="547"/>
        <v>18.562359853877492</v>
      </c>
      <c r="AS773" s="25">
        <f t="shared" si="548"/>
        <v>-26.946600306339011</v>
      </c>
      <c r="AT773" s="56">
        <f t="shared" ref="AT773:AT822" si="554">AE773+AP773</f>
        <v>-122.31909445048775</v>
      </c>
      <c r="AU773" s="57">
        <f t="shared" si="533"/>
        <v>-270.05676275934513</v>
      </c>
      <c r="AV773" s="26">
        <f t="shared" si="534"/>
        <v>13.977372186022098</v>
      </c>
      <c r="AW773" s="26">
        <f t="shared" si="535"/>
        <v>78.460310089801411</v>
      </c>
      <c r="AX773" s="27">
        <f t="shared" si="536"/>
        <v>-13.977372186022098</v>
      </c>
      <c r="AY773" s="26">
        <f t="shared" si="537"/>
        <v>-78.460310089801411</v>
      </c>
      <c r="AZ773" s="28">
        <f t="shared" si="538"/>
        <v>0</v>
      </c>
      <c r="BA773" s="29">
        <f t="shared" si="539"/>
        <v>0</v>
      </c>
      <c r="BB773" s="5">
        <f t="shared" ref="BB773:BB822" si="555">AT773+AZ773+BL773+BQ773</f>
        <v>-299.79971255847573</v>
      </c>
      <c r="BC773" s="5">
        <f t="shared" ref="BC773:BC822" si="556">AU773+BA773+BM773+BR773</f>
        <v>-538.49764147400504</v>
      </c>
      <c r="BD773" s="5">
        <f t="shared" si="540"/>
        <v>-358.49764147400504</v>
      </c>
      <c r="BE773" s="31"/>
      <c r="BF773" s="40">
        <f t="shared" si="541"/>
        <v>-300</v>
      </c>
      <c r="BG773" s="40">
        <f t="shared" si="542"/>
        <v>-538</v>
      </c>
      <c r="BH773" s="40">
        <f t="shared" si="543"/>
        <v>-358</v>
      </c>
      <c r="BL773" s="26">
        <f t="shared" si="549"/>
        <v>-61.804800059910676</v>
      </c>
      <c r="BM773" s="26">
        <f t="shared" si="550"/>
        <v>-89.953453966560261</v>
      </c>
      <c r="BO773" s="238" t="str">
        <f t="shared" ref="BO773:BO822" si="557">COMPLEX(0,W773)</f>
        <v>4897788193.68593i</v>
      </c>
      <c r="BP773" s="238" t="str">
        <f t="shared" ref="BP773:BP822" si="558">IMDIV(1,IMSUM(1,IMPRODUCT($BO$1,BO773),IMPRODUCT(IMPOWER(BO773,2),$BN$1)))</f>
        <v>-1.64459037321805E-06-4.34263180702181E-08i</v>
      </c>
      <c r="BQ773" s="238">
        <f t="shared" ref="BQ773:BQ822" si="559">20*LOG(IMABS(BP773))</f>
        <v>-115.67581804807732</v>
      </c>
      <c r="BR773" s="238">
        <f t="shared" ref="BR773:BR822" si="560">IMARGUMENT(BP773)*180/PI()</f>
        <v>-178.4874247480997</v>
      </c>
    </row>
    <row r="774" spans="22:70" x14ac:dyDescent="0.3">
      <c r="V774" s="24">
        <v>8.7000000000001307</v>
      </c>
      <c r="W774" s="30">
        <f t="shared" si="518"/>
        <v>5011872336.2742472</v>
      </c>
      <c r="X774" s="25">
        <f t="shared" si="551"/>
        <v>31.048525809863797</v>
      </c>
      <c r="Y774" s="26">
        <f t="shared" si="519"/>
        <v>-134.73305691186727</v>
      </c>
      <c r="Z774" s="26">
        <f t="shared" si="520"/>
        <v>-89.999989493216418</v>
      </c>
      <c r="AA774" s="26">
        <f t="shared" si="521"/>
        <v>86.43409657443533</v>
      </c>
      <c r="AB774" s="26">
        <f t="shared" si="522"/>
        <v>-89.997268395598411</v>
      </c>
      <c r="AC774" s="26">
        <f t="shared" si="523"/>
        <v>56.812060032154278</v>
      </c>
      <c r="AD774" s="26">
        <f t="shared" si="524"/>
        <v>89.917297282216012</v>
      </c>
      <c r="AE774" s="26">
        <f t="shared" si="525"/>
        <v>39.561625504586146</v>
      </c>
      <c r="AF774" s="26">
        <f t="shared" si="526"/>
        <v>-90.079960606598817</v>
      </c>
      <c r="AG774" s="26">
        <f t="shared" si="544"/>
        <v>63.934760580666506</v>
      </c>
      <c r="AH774" s="26">
        <f t="shared" si="527"/>
        <v>-203.98631868901546</v>
      </c>
      <c r="AI774" s="26">
        <f t="shared" si="528"/>
        <v>-89.999999996379174</v>
      </c>
      <c r="AJ774" s="26">
        <f t="shared" si="529"/>
        <v>135.98419728044468</v>
      </c>
      <c r="AK774" s="26">
        <f t="shared" si="530"/>
        <v>89.999990902694719</v>
      </c>
      <c r="AL774" s="27">
        <f t="shared" si="531"/>
        <v>-89.963597371544438</v>
      </c>
      <c r="AM774" s="26">
        <f t="shared" si="532"/>
        <v>-89.998180538945746</v>
      </c>
      <c r="AN774" s="26">
        <f t="shared" si="545"/>
        <v>-68.049762150258843</v>
      </c>
      <c r="AO774" s="26">
        <f t="shared" si="546"/>
        <v>-89.977320444618258</v>
      </c>
      <c r="AP774" s="26">
        <f t="shared" si="552"/>
        <v>-162.08072034970758</v>
      </c>
      <c r="AQ774" s="26">
        <f t="shared" si="553"/>
        <v>-179.97551007724846</v>
      </c>
      <c r="AR774" s="25">
        <f t="shared" si="547"/>
        <v>18.562359853877492</v>
      </c>
      <c r="AS774" s="25">
        <f t="shared" si="548"/>
        <v>-26.946600306339011</v>
      </c>
      <c r="AT774" s="56">
        <f t="shared" si="554"/>
        <v>-122.51909484512143</v>
      </c>
      <c r="AU774" s="57">
        <f t="shared" si="533"/>
        <v>-270.05547068384726</v>
      </c>
      <c r="AV774" s="26">
        <f t="shared" si="534"/>
        <v>14.169542892797871</v>
      </c>
      <c r="AW774" s="26">
        <f t="shared" si="535"/>
        <v>78.716170802135537</v>
      </c>
      <c r="AX774" s="27">
        <f t="shared" si="536"/>
        <v>-14.169542892797871</v>
      </c>
      <c r="AY774" s="26">
        <f t="shared" si="537"/>
        <v>-78.716170802135537</v>
      </c>
      <c r="AZ774" s="28">
        <f t="shared" si="538"/>
        <v>0</v>
      </c>
      <c r="BA774" s="29">
        <f t="shared" si="539"/>
        <v>0</v>
      </c>
      <c r="BB774" s="5">
        <f t="shared" si="555"/>
        <v>-300.59957727147184</v>
      </c>
      <c r="BC774" s="5">
        <f t="shared" si="556"/>
        <v>-538.53182398769843</v>
      </c>
      <c r="BD774" s="5">
        <f t="shared" si="540"/>
        <v>-358.53182398769843</v>
      </c>
      <c r="BE774" s="41"/>
      <c r="BF774" s="40">
        <f t="shared" si="541"/>
        <v>-301</v>
      </c>
      <c r="BG774" s="40">
        <f t="shared" si="542"/>
        <v>-539</v>
      </c>
      <c r="BH774" s="40">
        <f t="shared" si="543"/>
        <v>-359</v>
      </c>
      <c r="BL774" s="26">
        <f t="shared" si="549"/>
        <v>-62.004799930911105</v>
      </c>
      <c r="BM774" s="26">
        <f t="shared" si="550"/>
        <v>-89.954513483184485</v>
      </c>
      <c r="BO774" s="238" t="str">
        <f t="shared" si="557"/>
        <v>5011872336.27425i</v>
      </c>
      <c r="BP774" s="238" t="str">
        <f t="shared" si="558"/>
        <v>-1.57062075148116E-06-4.05290630861977E-08i</v>
      </c>
      <c r="BQ774" s="238">
        <f t="shared" si="559"/>
        <v>-116.07568249543934</v>
      </c>
      <c r="BR774" s="238">
        <f t="shared" si="560"/>
        <v>-178.52183982066668</v>
      </c>
    </row>
    <row r="775" spans="22:70" x14ac:dyDescent="0.3">
      <c r="V775" s="24">
        <v>8.7100000000001305</v>
      </c>
      <c r="W775" s="32">
        <f t="shared" si="518"/>
        <v>5128613839.9152079</v>
      </c>
      <c r="X775" s="25">
        <f t="shared" si="551"/>
        <v>31.048525809863797</v>
      </c>
      <c r="Y775" s="26">
        <f t="shared" si="519"/>
        <v>-134.93305691186725</v>
      </c>
      <c r="Z775" s="26">
        <f t="shared" si="520"/>
        <v>-89.999989732380016</v>
      </c>
      <c r="AA775" s="26">
        <f t="shared" si="521"/>
        <v>86.634096573991059</v>
      </c>
      <c r="AB775" s="26">
        <f t="shared" si="522"/>
        <v>-89.997330574505739</v>
      </c>
      <c r="AC775" s="26">
        <f t="shared" si="523"/>
        <v>57.01205962490306</v>
      </c>
      <c r="AD775" s="26">
        <f t="shared" si="524"/>
        <v>89.919179823381029</v>
      </c>
      <c r="AE775" s="26">
        <f t="shared" si="525"/>
        <v>39.761625096890668</v>
      </c>
      <c r="AF775" s="26">
        <f t="shared" si="526"/>
        <v>-90.078140483504711</v>
      </c>
      <c r="AG775" s="26">
        <f t="shared" si="544"/>
        <v>63.934760580666506</v>
      </c>
      <c r="AH775" s="26">
        <f t="shared" si="527"/>
        <v>-204.18631868901545</v>
      </c>
      <c r="AI775" s="26">
        <f t="shared" si="528"/>
        <v>-89.999999996461611</v>
      </c>
      <c r="AJ775" s="26">
        <f t="shared" si="529"/>
        <v>136.18419728044466</v>
      </c>
      <c r="AK775" s="26">
        <f t="shared" si="530"/>
        <v>89.999991109774683</v>
      </c>
      <c r="AL775" s="27">
        <f t="shared" si="531"/>
        <v>-90.163597371347336</v>
      </c>
      <c r="AM775" s="26">
        <f t="shared" si="532"/>
        <v>-89.998221954935673</v>
      </c>
      <c r="AN775" s="26">
        <f t="shared" si="545"/>
        <v>-68.249762119632706</v>
      </c>
      <c r="AO775" s="26">
        <f t="shared" si="546"/>
        <v>-89.977836694274131</v>
      </c>
      <c r="AP775" s="26">
        <f t="shared" si="552"/>
        <v>-162.48072031888432</v>
      </c>
      <c r="AQ775" s="26">
        <f t="shared" si="553"/>
        <v>-179.97606753589673</v>
      </c>
      <c r="AR775" s="25">
        <f t="shared" si="547"/>
        <v>18.562359853877492</v>
      </c>
      <c r="AS775" s="25">
        <f t="shared" si="548"/>
        <v>-26.946600306339011</v>
      </c>
      <c r="AT775" s="56">
        <f t="shared" si="554"/>
        <v>-122.71909522199365</v>
      </c>
      <c r="AU775" s="57">
        <f t="shared" si="533"/>
        <v>-270.05420801940147</v>
      </c>
      <c r="AV775" s="26">
        <f t="shared" si="534"/>
        <v>14.362052776963649</v>
      </c>
      <c r="AW775" s="26">
        <f t="shared" si="535"/>
        <v>78.966648760678908</v>
      </c>
      <c r="AX775" s="27">
        <f t="shared" si="536"/>
        <v>-14.362052776963649</v>
      </c>
      <c r="AY775" s="26">
        <f t="shared" si="537"/>
        <v>-78.966648760678908</v>
      </c>
      <c r="AZ775" s="28">
        <f t="shared" si="538"/>
        <v>0</v>
      </c>
      <c r="BA775" s="29">
        <f t="shared" si="539"/>
        <v>0</v>
      </c>
      <c r="BB775" s="5">
        <f t="shared" si="555"/>
        <v>-301.3994480694364</v>
      </c>
      <c r="BC775" s="5">
        <f t="shared" si="556"/>
        <v>-538.56522943583889</v>
      </c>
      <c r="BD775" s="5">
        <f t="shared" si="540"/>
        <v>-358.56522943583889</v>
      </c>
      <c r="BE775" s="31"/>
      <c r="BF775" s="40">
        <f t="shared" si="541"/>
        <v>-301</v>
      </c>
      <c r="BG775" s="40">
        <f t="shared" si="542"/>
        <v>-539</v>
      </c>
      <c r="BH775" s="40">
        <f t="shared" si="543"/>
        <v>-359</v>
      </c>
      <c r="BL775" s="26">
        <f t="shared" si="549"/>
        <v>-62.204799807717436</v>
      </c>
      <c r="BM775" s="26">
        <f t="shared" si="550"/>
        <v>-89.955548882295943</v>
      </c>
      <c r="BO775" s="238" t="str">
        <f t="shared" si="557"/>
        <v>5128613839.91521i</v>
      </c>
      <c r="BP775" s="238" t="str">
        <f t="shared" si="558"/>
        <v>-1.49997599025355E-06-3.78250499153309E-08i</v>
      </c>
      <c r="BQ775" s="238">
        <f t="shared" si="559"/>
        <v>-116.47555303972531</v>
      </c>
      <c r="BR775" s="238">
        <f t="shared" si="560"/>
        <v>-178.55547253414144</v>
      </c>
    </row>
    <row r="776" spans="22:70" x14ac:dyDescent="0.3">
      <c r="V776" s="24">
        <v>8.7200000000001303</v>
      </c>
      <c r="W776" s="32">
        <f t="shared" si="518"/>
        <v>5248074602.4993029</v>
      </c>
      <c r="X776" s="25">
        <f t="shared" si="551"/>
        <v>31.048525809863797</v>
      </c>
      <c r="Y776" s="26">
        <f t="shared" si="519"/>
        <v>-135.13305691186724</v>
      </c>
      <c r="Z776" s="26">
        <f t="shared" si="520"/>
        <v>-89.999989966099577</v>
      </c>
      <c r="AA776" s="26">
        <f t="shared" si="521"/>
        <v>86.83409657356674</v>
      </c>
      <c r="AB776" s="26">
        <f t="shared" si="522"/>
        <v>-89.997391338048359</v>
      </c>
      <c r="AC776" s="26">
        <f t="shared" si="523"/>
        <v>57.212059235981101</v>
      </c>
      <c r="AD776" s="26">
        <f t="shared" si="524"/>
        <v>89.921019512846087</v>
      </c>
      <c r="AE776" s="26">
        <f t="shared" si="525"/>
        <v>39.961624707544402</v>
      </c>
      <c r="AF776" s="26">
        <f t="shared" si="526"/>
        <v>-90.076361791301863</v>
      </c>
      <c r="AG776" s="26">
        <f t="shared" si="544"/>
        <v>63.934760580666506</v>
      </c>
      <c r="AH776" s="26">
        <f t="shared" si="527"/>
        <v>-204.38631868901547</v>
      </c>
      <c r="AI776" s="26">
        <f t="shared" si="528"/>
        <v>-89.999999996542158</v>
      </c>
      <c r="AJ776" s="26">
        <f t="shared" si="529"/>
        <v>136.38419728044462</v>
      </c>
      <c r="AK776" s="26">
        <f t="shared" si="530"/>
        <v>89.999991312140907</v>
      </c>
      <c r="AL776" s="27">
        <f t="shared" si="531"/>
        <v>-90.363597371159045</v>
      </c>
      <c r="AM776" s="26">
        <f t="shared" si="532"/>
        <v>-89.998262428182585</v>
      </c>
      <c r="AN776" s="26">
        <f t="shared" si="545"/>
        <v>-68.449762090384937</v>
      </c>
      <c r="AO776" s="26">
        <f t="shared" si="546"/>
        <v>-89.978341192656629</v>
      </c>
      <c r="AP776" s="26">
        <f t="shared" si="552"/>
        <v>-162.88072028944833</v>
      </c>
      <c r="AQ776" s="26">
        <f t="shared" si="553"/>
        <v>-179.97661230524045</v>
      </c>
      <c r="AR776" s="25">
        <f t="shared" si="547"/>
        <v>18.562359853877492</v>
      </c>
      <c r="AS776" s="25">
        <f t="shared" si="548"/>
        <v>-26.946600306339011</v>
      </c>
      <c r="AT776" s="56">
        <f t="shared" si="554"/>
        <v>-122.91909558190393</v>
      </c>
      <c r="AU776" s="57">
        <f t="shared" si="533"/>
        <v>-270.0529740965423</v>
      </c>
      <c r="AV776" s="26">
        <f t="shared" si="534"/>
        <v>14.554887692758374</v>
      </c>
      <c r="AW776" s="26">
        <f t="shared" si="535"/>
        <v>79.211838457834958</v>
      </c>
      <c r="AX776" s="27">
        <f t="shared" si="536"/>
        <v>-14.554887692758374</v>
      </c>
      <c r="AY776" s="26">
        <f t="shared" si="537"/>
        <v>-79.211838457834958</v>
      </c>
      <c r="AZ776" s="28">
        <f t="shared" si="538"/>
        <v>0</v>
      </c>
      <c r="BA776" s="29">
        <f t="shared" si="539"/>
        <v>0</v>
      </c>
      <c r="BB776" s="5">
        <f t="shared" si="555"/>
        <v>-302.19932467884814</v>
      </c>
      <c r="BC776" s="5">
        <f t="shared" si="556"/>
        <v>-538.59787543834364</v>
      </c>
      <c r="BD776" s="5">
        <f t="shared" si="540"/>
        <v>-358.59787543834364</v>
      </c>
      <c r="BE776" s="31"/>
      <c r="BF776" s="40">
        <f t="shared" si="541"/>
        <v>-302</v>
      </c>
      <c r="BG776" s="40">
        <f t="shared" si="542"/>
        <v>-539</v>
      </c>
      <c r="BH776" s="40">
        <f t="shared" si="543"/>
        <v>-359</v>
      </c>
      <c r="BL776" s="26">
        <f t="shared" si="549"/>
        <v>-62.404799690068359</v>
      </c>
      <c r="BM776" s="26">
        <f t="shared" si="550"/>
        <v>-89.95656071287425</v>
      </c>
      <c r="BO776" s="238" t="str">
        <f t="shared" si="557"/>
        <v>5248074602.4993i</v>
      </c>
      <c r="BP776" s="238" t="str">
        <f t="shared" si="558"/>
        <v>-1.43250682599962E-06-3.53013954400652E-08i</v>
      </c>
      <c r="BQ776" s="238">
        <f t="shared" si="559"/>
        <v>-116.87542940687584</v>
      </c>
      <c r="BR776" s="238">
        <f t="shared" si="560"/>
        <v>-178.58834062892706</v>
      </c>
    </row>
    <row r="777" spans="22:70" x14ac:dyDescent="0.3">
      <c r="V777" s="24">
        <v>8.7300000000001301</v>
      </c>
      <c r="W777" s="30">
        <f t="shared" si="518"/>
        <v>5370317963.7041397</v>
      </c>
      <c r="X777" s="25">
        <f t="shared" si="551"/>
        <v>31.048525809863797</v>
      </c>
      <c r="Y777" s="26">
        <f t="shared" si="519"/>
        <v>-135.33305691186723</v>
      </c>
      <c r="Z777" s="26">
        <f t="shared" si="520"/>
        <v>-89.999990194499034</v>
      </c>
      <c r="AA777" s="26">
        <f t="shared" si="521"/>
        <v>87.034096573161548</v>
      </c>
      <c r="AB777" s="26">
        <f t="shared" si="522"/>
        <v>-89.997450718443886</v>
      </c>
      <c r="AC777" s="26">
        <f t="shared" si="523"/>
        <v>57.412058864563505</v>
      </c>
      <c r="AD777" s="26">
        <f t="shared" si="524"/>
        <v>89.922817326023704</v>
      </c>
      <c r="AE777" s="26">
        <f t="shared" si="525"/>
        <v>40.161624335721626</v>
      </c>
      <c r="AF777" s="26">
        <f t="shared" si="526"/>
        <v>-90.074623586919216</v>
      </c>
      <c r="AG777" s="26">
        <f t="shared" si="544"/>
        <v>63.934760580666506</v>
      </c>
      <c r="AH777" s="26">
        <f t="shared" si="527"/>
        <v>-204.58631868901546</v>
      </c>
      <c r="AI777" s="26">
        <f t="shared" si="528"/>
        <v>-89.999999996620858</v>
      </c>
      <c r="AJ777" s="26">
        <f t="shared" si="529"/>
        <v>136.58419728044461</v>
      </c>
      <c r="AK777" s="26">
        <f t="shared" si="530"/>
        <v>89.999991509900724</v>
      </c>
      <c r="AL777" s="27">
        <f t="shared" si="531"/>
        <v>-90.563597370979295</v>
      </c>
      <c r="AM777" s="26">
        <f t="shared" si="532"/>
        <v>-89.998301980145911</v>
      </c>
      <c r="AN777" s="26">
        <f t="shared" si="545"/>
        <v>-68.649762062453576</v>
      </c>
      <c r="AO777" s="26">
        <f t="shared" si="546"/>
        <v>-89.978834207257179</v>
      </c>
      <c r="AP777" s="26">
        <f t="shared" si="552"/>
        <v>-163.28072026133719</v>
      </c>
      <c r="AQ777" s="26">
        <f t="shared" si="553"/>
        <v>-179.97714467412322</v>
      </c>
      <c r="AR777" s="25">
        <f t="shared" si="547"/>
        <v>18.562359853877492</v>
      </c>
      <c r="AS777" s="25">
        <f t="shared" si="548"/>
        <v>-26.946600306339011</v>
      </c>
      <c r="AT777" s="56">
        <f t="shared" si="554"/>
        <v>-123.11909592561557</v>
      </c>
      <c r="AU777" s="57">
        <f t="shared" si="533"/>
        <v>-270.05176826104241</v>
      </c>
      <c r="AV777" s="26">
        <f t="shared" si="534"/>
        <v>14.74803403774686</v>
      </c>
      <c r="AW777" s="26">
        <f t="shared" si="535"/>
        <v>79.451833957837309</v>
      </c>
      <c r="AX777" s="27">
        <f t="shared" si="536"/>
        <v>-14.748034037746859</v>
      </c>
      <c r="AY777" s="26">
        <f t="shared" si="537"/>
        <v>-79.451833957837309</v>
      </c>
      <c r="AZ777" s="28">
        <f t="shared" si="538"/>
        <v>0</v>
      </c>
      <c r="BA777" s="29">
        <f t="shared" si="539"/>
        <v>0</v>
      </c>
      <c r="BB777" s="5">
        <f t="shared" si="555"/>
        <v>-302.99920683846574</v>
      </c>
      <c r="BC777" s="5">
        <f t="shared" si="556"/>
        <v>-538.62977921860136</v>
      </c>
      <c r="BD777" s="5">
        <f t="shared" si="540"/>
        <v>-358.62977921860136</v>
      </c>
      <c r="BE777" s="41"/>
      <c r="BF777" s="40">
        <f t="shared" si="541"/>
        <v>-303</v>
      </c>
      <c r="BG777" s="40">
        <f t="shared" si="542"/>
        <v>-539</v>
      </c>
      <c r="BH777" s="40">
        <f t="shared" si="543"/>
        <v>-359</v>
      </c>
      <c r="BL777" s="26">
        <f t="shared" si="549"/>
        <v>-62.604799577714388</v>
      </c>
      <c r="BM777" s="26">
        <f t="shared" si="550"/>
        <v>-89.95754951140286</v>
      </c>
      <c r="BO777" s="238" t="str">
        <f t="shared" si="557"/>
        <v>5370317963.70414i</v>
      </c>
      <c r="BP777" s="238" t="str">
        <f t="shared" si="558"/>
        <v>-1.36807067977336E-06-3.29460748120895E-08i</v>
      </c>
      <c r="BQ777" s="238">
        <f t="shared" si="559"/>
        <v>-117.27531133513577</v>
      </c>
      <c r="BR777" s="238">
        <f t="shared" si="560"/>
        <v>-178.62046144615607</v>
      </c>
    </row>
    <row r="778" spans="22:70" x14ac:dyDescent="0.3">
      <c r="V778" s="24">
        <v>8.7400000000001299</v>
      </c>
      <c r="W778" s="32">
        <f t="shared" si="518"/>
        <v>5495408738.5778952</v>
      </c>
      <c r="X778" s="25">
        <f t="shared" si="551"/>
        <v>31.048525809863797</v>
      </c>
      <c r="Y778" s="26">
        <f t="shared" si="519"/>
        <v>-135.53305691186722</v>
      </c>
      <c r="Z778" s="26">
        <f t="shared" si="520"/>
        <v>-89.999990417699479</v>
      </c>
      <c r="AA778" s="26">
        <f t="shared" si="521"/>
        <v>87.23409657277459</v>
      </c>
      <c r="AB778" s="26">
        <f t="shared" si="522"/>
        <v>-89.997508747176596</v>
      </c>
      <c r="AC778" s="26">
        <f t="shared" si="523"/>
        <v>57.612058509862436</v>
      </c>
      <c r="AD778" s="26">
        <f t="shared" si="524"/>
        <v>89.924574216124043</v>
      </c>
      <c r="AE778" s="26">
        <f t="shared" si="525"/>
        <v>40.36162398063361</v>
      </c>
      <c r="AF778" s="26">
        <f t="shared" si="526"/>
        <v>-90.072924948752032</v>
      </c>
      <c r="AG778" s="26">
        <f t="shared" si="544"/>
        <v>63.934760580666506</v>
      </c>
      <c r="AH778" s="26">
        <f t="shared" si="527"/>
        <v>-204.78631868901545</v>
      </c>
      <c r="AI778" s="26">
        <f t="shared" si="528"/>
        <v>-89.999999996697781</v>
      </c>
      <c r="AJ778" s="26">
        <f t="shared" si="529"/>
        <v>136.78419728044463</v>
      </c>
      <c r="AK778" s="26">
        <f t="shared" si="530"/>
        <v>89.999991703158983</v>
      </c>
      <c r="AL778" s="27">
        <f t="shared" si="531"/>
        <v>-90.763597370807616</v>
      </c>
      <c r="AM778" s="26">
        <f t="shared" si="532"/>
        <v>-89.998340631796637</v>
      </c>
      <c r="AN778" s="26">
        <f t="shared" si="545"/>
        <v>-68.849762035779335</v>
      </c>
      <c r="AO778" s="26">
        <f t="shared" si="546"/>
        <v>-89.979315999478331</v>
      </c>
      <c r="AP778" s="26">
        <f t="shared" si="552"/>
        <v>-163.68072023449128</v>
      </c>
      <c r="AQ778" s="26">
        <f t="shared" si="553"/>
        <v>-179.97766492481378</v>
      </c>
      <c r="AR778" s="25">
        <f t="shared" si="547"/>
        <v>18.562359853877492</v>
      </c>
      <c r="AS778" s="25">
        <f t="shared" si="548"/>
        <v>-26.946600306339011</v>
      </c>
      <c r="AT778" s="56">
        <f t="shared" si="554"/>
        <v>-123.31909625385767</v>
      </c>
      <c r="AU778" s="57">
        <f t="shared" si="533"/>
        <v>-270.0505898735658</v>
      </c>
      <c r="AV778" s="26">
        <f t="shared" si="534"/>
        <v>14.941478735939441</v>
      </c>
      <c r="AW778" s="26">
        <f t="shared" si="535"/>
        <v>79.68672880672672</v>
      </c>
      <c r="AX778" s="27">
        <f t="shared" si="536"/>
        <v>-14.941478735939441</v>
      </c>
      <c r="AY778" s="26">
        <f t="shared" si="537"/>
        <v>-79.68672880672672</v>
      </c>
      <c r="AZ778" s="28">
        <f t="shared" si="538"/>
        <v>0</v>
      </c>
      <c r="BA778" s="29">
        <f t="shared" si="539"/>
        <v>0</v>
      </c>
      <c r="BB778" s="5">
        <f t="shared" si="555"/>
        <v>-303.79909429877767</v>
      </c>
      <c r="BC778" s="5">
        <f t="shared" si="556"/>
        <v>-538.66095761219503</v>
      </c>
      <c r="BD778" s="5">
        <f t="shared" si="540"/>
        <v>-358.66095761219503</v>
      </c>
      <c r="BE778" s="31"/>
      <c r="BF778" s="40">
        <f t="shared" si="541"/>
        <v>-304</v>
      </c>
      <c r="BG778" s="40">
        <f t="shared" si="542"/>
        <v>-539</v>
      </c>
      <c r="BH778" s="40">
        <f t="shared" si="543"/>
        <v>-359</v>
      </c>
      <c r="BL778" s="26">
        <f t="shared" si="549"/>
        <v>-62.804799470417187</v>
      </c>
      <c r="BM778" s="26">
        <f t="shared" si="550"/>
        <v>-89.958515802153471</v>
      </c>
      <c r="BO778" s="238" t="str">
        <f t="shared" si="557"/>
        <v>5495408738.5779i</v>
      </c>
      <c r="BP778" s="238" t="str">
        <f t="shared" si="558"/>
        <v>-1.30653135929319E-06-3.0747864342877E-08i</v>
      </c>
      <c r="BQ778" s="238">
        <f t="shared" si="559"/>
        <v>-117.6751985745028</v>
      </c>
      <c r="BR778" s="238">
        <f t="shared" si="560"/>
        <v>-178.65185193647568</v>
      </c>
    </row>
    <row r="779" spans="22:70" x14ac:dyDescent="0.3">
      <c r="V779" s="24">
        <v>8.7500000000001297</v>
      </c>
      <c r="W779" s="32">
        <f t="shared" si="518"/>
        <v>5623413251.9051781</v>
      </c>
      <c r="X779" s="25">
        <f t="shared" si="551"/>
        <v>31.048525809863797</v>
      </c>
      <c r="Y779" s="26">
        <f t="shared" si="519"/>
        <v>-135.73305691186721</v>
      </c>
      <c r="Z779" s="26">
        <f t="shared" si="520"/>
        <v>-89.999990635819273</v>
      </c>
      <c r="AA779" s="26">
        <f t="shared" si="521"/>
        <v>87.434096572405053</v>
      </c>
      <c r="AB779" s="26">
        <f t="shared" si="522"/>
        <v>-89.997565455014083</v>
      </c>
      <c r="AC779" s="26">
        <f t="shared" si="523"/>
        <v>57.812058171125507</v>
      </c>
      <c r="AD779" s="26">
        <f t="shared" si="524"/>
        <v>89.926291114660287</v>
      </c>
      <c r="AE779" s="26">
        <f t="shared" si="525"/>
        <v>40.561623641527156</v>
      </c>
      <c r="AF779" s="26">
        <f t="shared" si="526"/>
        <v>-90.071264976173083</v>
      </c>
      <c r="AG779" s="26">
        <f t="shared" si="544"/>
        <v>63.934760580666506</v>
      </c>
      <c r="AH779" s="26">
        <f t="shared" si="527"/>
        <v>-204.98631868901543</v>
      </c>
      <c r="AI779" s="26">
        <f t="shared" si="528"/>
        <v>-89.999999996772942</v>
      </c>
      <c r="AJ779" s="26">
        <f t="shared" si="529"/>
        <v>136.98419728044462</v>
      </c>
      <c r="AK779" s="26">
        <f t="shared" si="530"/>
        <v>89.999991892018144</v>
      </c>
      <c r="AL779" s="27">
        <f t="shared" si="531"/>
        <v>-90.963597370643669</v>
      </c>
      <c r="AM779" s="26">
        <f t="shared" si="532"/>
        <v>-89.998378403628394</v>
      </c>
      <c r="AN779" s="26">
        <f t="shared" si="545"/>
        <v>-69.049762010305614</v>
      </c>
      <c r="AO779" s="26">
        <f t="shared" si="546"/>
        <v>-89.979786824772447</v>
      </c>
      <c r="AP779" s="26">
        <f t="shared" si="552"/>
        <v>-164.08072020885359</v>
      </c>
      <c r="AQ779" s="26">
        <f t="shared" si="553"/>
        <v>-179.97817333315564</v>
      </c>
      <c r="AR779" s="25">
        <f t="shared" si="547"/>
        <v>18.562359853877492</v>
      </c>
      <c r="AS779" s="25">
        <f t="shared" si="548"/>
        <v>-26.946600306339011</v>
      </c>
      <c r="AT779" s="56">
        <f t="shared" si="554"/>
        <v>-123.51909656732644</v>
      </c>
      <c r="AU779" s="57">
        <f t="shared" si="533"/>
        <v>-270.04943830932871</v>
      </c>
      <c r="AV779" s="26">
        <f t="shared" si="534"/>
        <v>15.135209221082908</v>
      </c>
      <c r="AW779" s="26">
        <f t="shared" si="535"/>
        <v>79.916615949513115</v>
      </c>
      <c r="AX779" s="27">
        <f t="shared" si="536"/>
        <v>-15.135209221082908</v>
      </c>
      <c r="AY779" s="26">
        <f t="shared" si="537"/>
        <v>-79.916615949513115</v>
      </c>
      <c r="AZ779" s="28">
        <f t="shared" si="538"/>
        <v>0</v>
      </c>
      <c r="BA779" s="29">
        <f t="shared" si="539"/>
        <v>0</v>
      </c>
      <c r="BB779" s="5">
        <f t="shared" si="555"/>
        <v>-304.59898682147679</v>
      </c>
      <c r="BC779" s="5">
        <f t="shared" si="556"/>
        <v>-538.6914270754462</v>
      </c>
      <c r="BD779" s="5">
        <f t="shared" si="540"/>
        <v>-358.6914270754462</v>
      </c>
      <c r="BE779" s="31"/>
      <c r="BF779" s="40">
        <f t="shared" si="541"/>
        <v>-305</v>
      </c>
      <c r="BG779" s="40">
        <f t="shared" si="542"/>
        <v>-539</v>
      </c>
      <c r="BH779" s="40">
        <f t="shared" si="543"/>
        <v>-359</v>
      </c>
      <c r="BL779" s="26">
        <f t="shared" si="549"/>
        <v>-63.004799367949147</v>
      </c>
      <c r="BM779" s="26">
        <f t="shared" si="550"/>
        <v>-89.959460097464046</v>
      </c>
      <c r="BO779" s="238" t="str">
        <f t="shared" si="557"/>
        <v>5623413251.90518i</v>
      </c>
      <c r="BP779" s="238" t="str">
        <f t="shared" si="558"/>
        <v>-1.24775877416841E-06-2.86962881868935E-08i</v>
      </c>
      <c r="BQ779" s="238">
        <f t="shared" si="559"/>
        <v>-118.07509088620121</v>
      </c>
      <c r="BR779" s="238">
        <f t="shared" si="560"/>
        <v>-178.68252866865348</v>
      </c>
    </row>
    <row r="780" spans="22:70" x14ac:dyDescent="0.3">
      <c r="V780" s="24">
        <v>8.7600000000001295</v>
      </c>
      <c r="W780" s="30">
        <f t="shared" si="518"/>
        <v>5754399373.3732967</v>
      </c>
      <c r="X780" s="25">
        <f t="shared" si="551"/>
        <v>31.048525809863797</v>
      </c>
      <c r="Y780" s="26">
        <f t="shared" si="519"/>
        <v>-135.9330569118672</v>
      </c>
      <c r="Z780" s="26">
        <f t="shared" si="520"/>
        <v>-89.999990848974065</v>
      </c>
      <c r="AA780" s="26">
        <f t="shared" si="521"/>
        <v>87.634096572052144</v>
      </c>
      <c r="AB780" s="26">
        <f t="shared" si="522"/>
        <v>-89.997620872023603</v>
      </c>
      <c r="AC780" s="26">
        <f t="shared" si="523"/>
        <v>58.012057847634239</v>
      </c>
      <c r="AD780" s="26">
        <f t="shared" si="524"/>
        <v>89.927968931942431</v>
      </c>
      <c r="AE780" s="26">
        <f t="shared" si="525"/>
        <v>40.761623317682989</v>
      </c>
      <c r="AF780" s="26">
        <f t="shared" si="526"/>
        <v>-90.069642789055237</v>
      </c>
      <c r="AG780" s="26">
        <f t="shared" si="544"/>
        <v>63.934760580666506</v>
      </c>
      <c r="AH780" s="26">
        <f t="shared" si="527"/>
        <v>-205.18631868901542</v>
      </c>
      <c r="AI780" s="26">
        <f t="shared" si="528"/>
        <v>-89.999999996846398</v>
      </c>
      <c r="AJ780" s="26">
        <f t="shared" si="529"/>
        <v>137.18419728044461</v>
      </c>
      <c r="AK780" s="26">
        <f t="shared" si="530"/>
        <v>89.999992076578351</v>
      </c>
      <c r="AL780" s="27">
        <f t="shared" si="531"/>
        <v>-91.163597370487096</v>
      </c>
      <c r="AM780" s="26">
        <f t="shared" si="532"/>
        <v>-89.998415315668282</v>
      </c>
      <c r="AN780" s="26">
        <f t="shared" si="545"/>
        <v>-69.249761985978424</v>
      </c>
      <c r="AO780" s="26">
        <f t="shared" si="546"/>
        <v>-89.980246932777035</v>
      </c>
      <c r="AP780" s="26">
        <f t="shared" si="552"/>
        <v>-164.48072018436983</v>
      </c>
      <c r="AQ780" s="26">
        <f t="shared" si="553"/>
        <v>-179.97867016871336</v>
      </c>
      <c r="AR780" s="25">
        <f t="shared" si="547"/>
        <v>18.562359853877492</v>
      </c>
      <c r="AS780" s="25">
        <f t="shared" si="548"/>
        <v>-26.946600306339011</v>
      </c>
      <c r="AT780" s="56">
        <f t="shared" si="554"/>
        <v>-123.71909686668684</v>
      </c>
      <c r="AU780" s="57">
        <f t="shared" si="533"/>
        <v>-270.04831295776859</v>
      </c>
      <c r="AV780" s="26">
        <f t="shared" si="534"/>
        <v>15.329213420157132</v>
      </c>
      <c r="AW780" s="26">
        <f t="shared" si="535"/>
        <v>80.14158765416262</v>
      </c>
      <c r="AX780" s="27">
        <f t="shared" si="536"/>
        <v>-15.329213420157132</v>
      </c>
      <c r="AY780" s="26">
        <f t="shared" si="537"/>
        <v>-80.14158765416262</v>
      </c>
      <c r="AZ780" s="28">
        <f t="shared" si="538"/>
        <v>0</v>
      </c>
      <c r="BA780" s="29">
        <f t="shared" si="539"/>
        <v>0</v>
      </c>
      <c r="BB780" s="5">
        <f t="shared" si="555"/>
        <v>-305.39888417895861</v>
      </c>
      <c r="BC780" s="5">
        <f t="shared" si="556"/>
        <v>-538.72120369378501</v>
      </c>
      <c r="BD780" s="5">
        <f t="shared" si="540"/>
        <v>-358.72120369378501</v>
      </c>
      <c r="BE780" s="41"/>
      <c r="BF780" s="40">
        <f t="shared" si="541"/>
        <v>-305</v>
      </c>
      <c r="BG780" s="40">
        <f t="shared" si="542"/>
        <v>-539</v>
      </c>
      <c r="BH780" s="40">
        <f t="shared" si="543"/>
        <v>-359</v>
      </c>
      <c r="BL780" s="26">
        <f t="shared" si="549"/>
        <v>-63.20479927009292</v>
      </c>
      <c r="BM780" s="26">
        <f t="shared" si="550"/>
        <v>-89.960382898010394</v>
      </c>
      <c r="BO780" s="238" t="str">
        <f t="shared" si="557"/>
        <v>5754399373.3733i</v>
      </c>
      <c r="BP780" s="238" t="str">
        <f t="shared" si="558"/>
        <v>-1.19162866370801E-06-2.67815685664118E-08i</v>
      </c>
      <c r="BQ780" s="238">
        <f t="shared" si="559"/>
        <v>-118.47498804217881</v>
      </c>
      <c r="BR780" s="238">
        <f t="shared" si="560"/>
        <v>-178.71250783800605</v>
      </c>
    </row>
    <row r="781" spans="22:70" x14ac:dyDescent="0.3">
      <c r="V781" s="24">
        <v>8.7700000000001292</v>
      </c>
      <c r="W781" s="32">
        <f t="shared" si="518"/>
        <v>5888436553.5576553</v>
      </c>
      <c r="X781" s="25">
        <f t="shared" si="551"/>
        <v>31.048525809863797</v>
      </c>
      <c r="Y781" s="26">
        <f t="shared" si="519"/>
        <v>-136.13305691186721</v>
      </c>
      <c r="Z781" s="26">
        <f t="shared" si="520"/>
        <v>-89.99999105727683</v>
      </c>
      <c r="AA781" s="26">
        <f t="shared" si="521"/>
        <v>87.834096571715122</v>
      </c>
      <c r="AB781" s="26">
        <f t="shared" si="522"/>
        <v>-89.997675027588002</v>
      </c>
      <c r="AC781" s="26">
        <f t="shared" si="523"/>
        <v>58.212057538702446</v>
      </c>
      <c r="AD781" s="26">
        <f t="shared" si="524"/>
        <v>89.92960855755986</v>
      </c>
      <c r="AE781" s="26">
        <f t="shared" si="525"/>
        <v>40.961623008414158</v>
      </c>
      <c r="AF781" s="26">
        <f t="shared" si="526"/>
        <v>-90.068057527304958</v>
      </c>
      <c r="AG781" s="26">
        <f t="shared" si="544"/>
        <v>63.934760580666506</v>
      </c>
      <c r="AH781" s="26">
        <f t="shared" si="527"/>
        <v>-205.38631868901544</v>
      </c>
      <c r="AI781" s="26">
        <f t="shared" si="528"/>
        <v>-89.999999996918177</v>
      </c>
      <c r="AJ781" s="26">
        <f t="shared" si="529"/>
        <v>137.3841972804446</v>
      </c>
      <c r="AK781" s="26">
        <f t="shared" si="530"/>
        <v>89.999992256937446</v>
      </c>
      <c r="AL781" s="27">
        <f t="shared" si="531"/>
        <v>-91.363597370337573</v>
      </c>
      <c r="AM781" s="26">
        <f t="shared" si="532"/>
        <v>-89.998451387487563</v>
      </c>
      <c r="AN781" s="26">
        <f t="shared" si="545"/>
        <v>-69.449761962746123</v>
      </c>
      <c r="AO781" s="26">
        <f t="shared" si="546"/>
        <v>-89.980696567447254</v>
      </c>
      <c r="AP781" s="26">
        <f t="shared" si="552"/>
        <v>-164.88072016098803</v>
      </c>
      <c r="AQ781" s="26">
        <f t="shared" si="553"/>
        <v>-179.97915569491556</v>
      </c>
      <c r="AR781" s="25">
        <f t="shared" si="547"/>
        <v>18.562359853877492</v>
      </c>
      <c r="AS781" s="25">
        <f t="shared" si="548"/>
        <v>-26.946600306339011</v>
      </c>
      <c r="AT781" s="56">
        <f t="shared" si="554"/>
        <v>-123.91909715257387</v>
      </c>
      <c r="AU781" s="57">
        <f t="shared" si="533"/>
        <v>-270.04721322222053</v>
      </c>
      <c r="AV781" s="26">
        <f t="shared" si="534"/>
        <v>15.523479737108195</v>
      </c>
      <c r="AW781" s="26">
        <f t="shared" si="535"/>
        <v>80.36173544205927</v>
      </c>
      <c r="AX781" s="27">
        <f t="shared" si="536"/>
        <v>-15.523479737108195</v>
      </c>
      <c r="AY781" s="26">
        <f t="shared" si="537"/>
        <v>-80.36173544205927</v>
      </c>
      <c r="AZ781" s="28">
        <f t="shared" si="538"/>
        <v>0</v>
      </c>
      <c r="BA781" s="29">
        <f t="shared" si="539"/>
        <v>0</v>
      </c>
      <c r="BB781" s="5">
        <f t="shared" si="555"/>
        <v>-306.19878615384124</v>
      </c>
      <c r="BC781" s="5">
        <f t="shared" si="556"/>
        <v>-538.75030318994538</v>
      </c>
      <c r="BD781" s="5">
        <f t="shared" si="540"/>
        <v>-358.75030318994538</v>
      </c>
      <c r="BE781" s="31"/>
      <c r="BF781" s="40">
        <f t="shared" si="541"/>
        <v>-306</v>
      </c>
      <c r="BG781" s="40">
        <f t="shared" si="542"/>
        <v>-539</v>
      </c>
      <c r="BH781" s="40">
        <f t="shared" si="543"/>
        <v>-359</v>
      </c>
      <c r="BL781" s="26">
        <f t="shared" si="549"/>
        <v>-63.40479917664095</v>
      </c>
      <c r="BM781" s="26">
        <f t="shared" si="550"/>
        <v>-89.961284693071661</v>
      </c>
      <c r="BO781" s="238" t="str">
        <f t="shared" si="557"/>
        <v>5888436553.55766i</v>
      </c>
      <c r="BP781" s="238" t="str">
        <f t="shared" si="558"/>
        <v>-1.13802233676606E-06-2.49945793033899E-08i</v>
      </c>
      <c r="BQ781" s="238">
        <f t="shared" si="559"/>
        <v>-118.87488982462644</v>
      </c>
      <c r="BR781" s="238">
        <f t="shared" si="560"/>
        <v>-178.74180527465319</v>
      </c>
    </row>
    <row r="782" spans="22:70" x14ac:dyDescent="0.3">
      <c r="V782" s="24">
        <v>8.7800000000001308</v>
      </c>
      <c r="W782" s="32">
        <f t="shared" si="518"/>
        <v>6025595860.7454052</v>
      </c>
      <c r="X782" s="25">
        <f t="shared" si="551"/>
        <v>31.048525809863797</v>
      </c>
      <c r="Y782" s="26">
        <f t="shared" si="519"/>
        <v>-136.33305691186723</v>
      </c>
      <c r="Z782" s="26">
        <f t="shared" si="520"/>
        <v>-89.999991260838073</v>
      </c>
      <c r="AA782" s="26">
        <f t="shared" si="521"/>
        <v>88.034096571393292</v>
      </c>
      <c r="AB782" s="26">
        <f t="shared" si="522"/>
        <v>-89.997727950421236</v>
      </c>
      <c r="AC782" s="26">
        <f t="shared" si="523"/>
        <v>58.412057243674894</v>
      </c>
      <c r="AD782" s="26">
        <f t="shared" si="524"/>
        <v>89.931210860853042</v>
      </c>
      <c r="AE782" s="26">
        <f t="shared" si="525"/>
        <v>41.161622713064759</v>
      </c>
      <c r="AF782" s="26">
        <f t="shared" si="526"/>
        <v>-90.066508350406281</v>
      </c>
      <c r="AG782" s="26">
        <f t="shared" si="544"/>
        <v>63.934760580666506</v>
      </c>
      <c r="AH782" s="26">
        <f t="shared" si="527"/>
        <v>-205.58631868901546</v>
      </c>
      <c r="AI782" s="26">
        <f t="shared" si="528"/>
        <v>-89.999999996988336</v>
      </c>
      <c r="AJ782" s="26">
        <f t="shared" si="529"/>
        <v>137.58419728044464</v>
      </c>
      <c r="AK782" s="26">
        <f t="shared" si="530"/>
        <v>89.999992433191053</v>
      </c>
      <c r="AL782" s="27">
        <f t="shared" si="531"/>
        <v>-91.563597370194799</v>
      </c>
      <c r="AM782" s="26">
        <f t="shared" si="532"/>
        <v>-89.998486638211986</v>
      </c>
      <c r="AN782" s="26">
        <f t="shared" si="545"/>
        <v>-69.649761940559472</v>
      </c>
      <c r="AO782" s="26">
        <f t="shared" si="546"/>
        <v>-89.981135967185125</v>
      </c>
      <c r="AP782" s="26">
        <f t="shared" si="552"/>
        <v>-165.28072013865858</v>
      </c>
      <c r="AQ782" s="26">
        <f t="shared" si="553"/>
        <v>-179.97963016919439</v>
      </c>
      <c r="AR782" s="25">
        <f t="shared" si="547"/>
        <v>18.562359853877492</v>
      </c>
      <c r="AS782" s="25">
        <f t="shared" si="548"/>
        <v>-26.946600306339011</v>
      </c>
      <c r="AT782" s="56">
        <f t="shared" si="554"/>
        <v>-124.11909742559382</v>
      </c>
      <c r="AU782" s="57">
        <f t="shared" si="533"/>
        <v>-270.04613851960067</v>
      </c>
      <c r="AV782" s="26">
        <f t="shared" si="534"/>
        <v>15.717997036844755</v>
      </c>
      <c r="AW782" s="26">
        <f t="shared" si="535"/>
        <v>80.577150024598382</v>
      </c>
      <c r="AX782" s="27">
        <f t="shared" si="536"/>
        <v>-15.717997036844753</v>
      </c>
      <c r="AY782" s="26">
        <f t="shared" si="537"/>
        <v>-80.577150024598382</v>
      </c>
      <c r="AZ782" s="28">
        <f t="shared" si="538"/>
        <v>0</v>
      </c>
      <c r="BA782" s="29">
        <f t="shared" si="539"/>
        <v>0</v>
      </c>
      <c r="BB782" s="5">
        <f t="shared" si="555"/>
        <v>-306.9986925385075</v>
      </c>
      <c r="BC782" s="5">
        <f t="shared" si="556"/>
        <v>-538.77874093199125</v>
      </c>
      <c r="BD782" s="5">
        <f t="shared" si="540"/>
        <v>-358.77874093199125</v>
      </c>
      <c r="BE782" s="31"/>
      <c r="BF782" s="40">
        <f t="shared" si="541"/>
        <v>-307</v>
      </c>
      <c r="BG782" s="40">
        <f t="shared" si="542"/>
        <v>-539</v>
      </c>
      <c r="BH782" s="40">
        <f t="shared" si="543"/>
        <v>-359</v>
      </c>
      <c r="BL782" s="26">
        <f t="shared" si="549"/>
        <v>-63.604799087395051</v>
      </c>
      <c r="BM782" s="26">
        <f t="shared" si="550"/>
        <v>-89.962165960789733</v>
      </c>
      <c r="BO782" s="238" t="str">
        <f t="shared" si="557"/>
        <v>6025595860.74541i</v>
      </c>
      <c r="BP782" s="238" t="str">
        <f t="shared" si="558"/>
        <v>-1.08682642310072E-06-2.33268024393355E-08i</v>
      </c>
      <c r="BQ782" s="238">
        <f t="shared" si="559"/>
        <v>-119.27479602551864</v>
      </c>
      <c r="BR782" s="238">
        <f t="shared" si="560"/>
        <v>-178.7704364516008</v>
      </c>
    </row>
    <row r="783" spans="22:70" x14ac:dyDescent="0.3">
      <c r="V783" s="24">
        <v>8.7900000000001306</v>
      </c>
      <c r="W783" s="30">
        <f t="shared" si="518"/>
        <v>6165950018.6166916</v>
      </c>
      <c r="X783" s="25">
        <f t="shared" si="551"/>
        <v>31.048525809863797</v>
      </c>
      <c r="Y783" s="26">
        <f t="shared" si="519"/>
        <v>-136.53305691186722</v>
      </c>
      <c r="Z783" s="26">
        <f t="shared" si="520"/>
        <v>-89.999991459765681</v>
      </c>
      <c r="AA783" s="26">
        <f t="shared" si="521"/>
        <v>88.234096571085928</v>
      </c>
      <c r="AB783" s="26">
        <f t="shared" si="522"/>
        <v>-89.997779668583718</v>
      </c>
      <c r="AC783" s="26">
        <f t="shared" si="523"/>
        <v>58.612056961925703</v>
      </c>
      <c r="AD783" s="26">
        <f t="shared" si="524"/>
        <v>89.932776691374386</v>
      </c>
      <c r="AE783" s="26">
        <f t="shared" si="525"/>
        <v>41.361622431008215</v>
      </c>
      <c r="AF783" s="26">
        <f t="shared" si="526"/>
        <v>-90.064994436975013</v>
      </c>
      <c r="AG783" s="26">
        <f t="shared" si="544"/>
        <v>63.934760580666506</v>
      </c>
      <c r="AH783" s="26">
        <f t="shared" si="527"/>
        <v>-205.78631868901545</v>
      </c>
      <c r="AI783" s="26">
        <f t="shared" si="528"/>
        <v>-89.999999997056889</v>
      </c>
      <c r="AJ783" s="26">
        <f t="shared" si="529"/>
        <v>137.78419728044463</v>
      </c>
      <c r="AK783" s="26">
        <f t="shared" si="530"/>
        <v>89.999992605432666</v>
      </c>
      <c r="AL783" s="27">
        <f t="shared" si="531"/>
        <v>-91.763597370058449</v>
      </c>
      <c r="AM783" s="26">
        <f t="shared" si="532"/>
        <v>-89.998521086531966</v>
      </c>
      <c r="AN783" s="26">
        <f t="shared" si="545"/>
        <v>-69.849761919371375</v>
      </c>
      <c r="AO783" s="26">
        <f t="shared" si="546"/>
        <v>-89.981565364966002</v>
      </c>
      <c r="AP783" s="26">
        <f t="shared" si="552"/>
        <v>-165.68072011733415</v>
      </c>
      <c r="AQ783" s="26">
        <f t="shared" si="553"/>
        <v>-179.98009384312218</v>
      </c>
      <c r="AR783" s="25">
        <f t="shared" si="547"/>
        <v>18.562359853877492</v>
      </c>
      <c r="AS783" s="25">
        <f t="shared" si="548"/>
        <v>-26.946600306339011</v>
      </c>
      <c r="AT783" s="56">
        <f t="shared" si="554"/>
        <v>-124.31909768632593</v>
      </c>
      <c r="AU783" s="57">
        <f t="shared" si="533"/>
        <v>-270.04508828009716</v>
      </c>
      <c r="AV783" s="26">
        <f t="shared" si="534"/>
        <v>15.91275462952038</v>
      </c>
      <c r="AW783" s="26">
        <f t="shared" si="535"/>
        <v>80.787921245578772</v>
      </c>
      <c r="AX783" s="27">
        <f t="shared" si="536"/>
        <v>-15.91275462952038</v>
      </c>
      <c r="AY783" s="26">
        <f t="shared" si="537"/>
        <v>-80.787921245578772</v>
      </c>
      <c r="AZ783" s="28">
        <f t="shared" si="538"/>
        <v>0</v>
      </c>
      <c r="BA783" s="29">
        <f t="shared" si="539"/>
        <v>0</v>
      </c>
      <c r="BB783" s="5">
        <f t="shared" si="555"/>
        <v>-307.79860313466668</v>
      </c>
      <c r="BC783" s="5">
        <f t="shared" si="556"/>
        <v>-538.80653194117485</v>
      </c>
      <c r="BD783" s="5">
        <f t="shared" si="540"/>
        <v>-358.80653194117485</v>
      </c>
      <c r="BE783" s="41"/>
      <c r="BF783" s="40">
        <f t="shared" si="541"/>
        <v>-308</v>
      </c>
      <c r="BG783" s="40">
        <f t="shared" si="542"/>
        <v>-539</v>
      </c>
      <c r="BH783" s="40">
        <f t="shared" si="543"/>
        <v>-359</v>
      </c>
      <c r="BL783" s="26">
        <f t="shared" si="549"/>
        <v>-63.804799002165836</v>
      </c>
      <c r="BM783" s="26">
        <f t="shared" si="550"/>
        <v>-89.963027168422769</v>
      </c>
      <c r="BO783" s="238" t="str">
        <f t="shared" si="557"/>
        <v>6165950018.61669i</v>
      </c>
      <c r="BP783" s="238" t="str">
        <f t="shared" si="558"/>
        <v>-1.03793263574577E-06-2.17702877385177E-08i</v>
      </c>
      <c r="BQ783" s="238">
        <f t="shared" si="559"/>
        <v>-119.67470644617489</v>
      </c>
      <c r="BR783" s="238">
        <f t="shared" si="560"/>
        <v>-178.79841649265495</v>
      </c>
    </row>
    <row r="784" spans="22:70" x14ac:dyDescent="0.3">
      <c r="V784" s="24">
        <v>8.8000000000001304</v>
      </c>
      <c r="W784" s="32">
        <f t="shared" si="518"/>
        <v>6309573444.8038464</v>
      </c>
      <c r="X784" s="25">
        <f t="shared" si="551"/>
        <v>31.048525809863797</v>
      </c>
      <c r="Y784" s="26">
        <f t="shared" si="519"/>
        <v>-136.73305691186721</v>
      </c>
      <c r="Z784" s="26">
        <f t="shared" si="520"/>
        <v>-89.999991654165143</v>
      </c>
      <c r="AA784" s="26">
        <f t="shared" si="521"/>
        <v>88.434096570792406</v>
      </c>
      <c r="AB784" s="26">
        <f t="shared" si="522"/>
        <v>-89.99783020949711</v>
      </c>
      <c r="AC784" s="26">
        <f t="shared" si="523"/>
        <v>58.812056692857311</v>
      </c>
      <c r="AD784" s="26">
        <f t="shared" si="524"/>
        <v>89.934306879338564</v>
      </c>
      <c r="AE784" s="26">
        <f t="shared" si="525"/>
        <v>41.561622161646312</v>
      </c>
      <c r="AF784" s="26">
        <f t="shared" si="526"/>
        <v>-90.063514984323675</v>
      </c>
      <c r="AG784" s="26">
        <f t="shared" si="544"/>
        <v>63.934760580666506</v>
      </c>
      <c r="AH784" s="26">
        <f t="shared" si="527"/>
        <v>-205.98631868901546</v>
      </c>
      <c r="AI784" s="26">
        <f t="shared" si="528"/>
        <v>-89.999999997123894</v>
      </c>
      <c r="AJ784" s="26">
        <f t="shared" si="529"/>
        <v>137.98419728044462</v>
      </c>
      <c r="AK784" s="26">
        <f t="shared" si="530"/>
        <v>89.999992773753561</v>
      </c>
      <c r="AL784" s="27">
        <f t="shared" si="531"/>
        <v>-91.963597369928209</v>
      </c>
      <c r="AM784" s="26">
        <f t="shared" si="532"/>
        <v>-89.998554750712444</v>
      </c>
      <c r="AN784" s="26">
        <f t="shared" si="545"/>
        <v>-70.049761899136882</v>
      </c>
      <c r="AO784" s="26">
        <f t="shared" si="546"/>
        <v>-89.98198498846206</v>
      </c>
      <c r="AP784" s="26">
        <f t="shared" si="552"/>
        <v>-166.08072009696943</v>
      </c>
      <c r="AQ784" s="26">
        <f t="shared" si="553"/>
        <v>-179.98054696254485</v>
      </c>
      <c r="AR784" s="25">
        <f t="shared" si="547"/>
        <v>18.562359853877492</v>
      </c>
      <c r="AS784" s="25">
        <f t="shared" si="548"/>
        <v>-26.946600306339011</v>
      </c>
      <c r="AT784" s="56">
        <f t="shared" si="554"/>
        <v>-124.51909793532312</v>
      </c>
      <c r="AU784" s="57">
        <f t="shared" si="533"/>
        <v>-270.04406194686851</v>
      </c>
      <c r="AV784" s="26">
        <f t="shared" si="534"/>
        <v>16.10774225512214</v>
      </c>
      <c r="AW784" s="26">
        <f t="shared" si="535"/>
        <v>80.994138029071181</v>
      </c>
      <c r="AX784" s="27">
        <f t="shared" si="536"/>
        <v>-16.10774225512214</v>
      </c>
      <c r="AY784" s="26">
        <f t="shared" si="537"/>
        <v>-80.994138029071181</v>
      </c>
      <c r="AZ784" s="28">
        <f t="shared" si="538"/>
        <v>0</v>
      </c>
      <c r="BA784" s="29">
        <f t="shared" si="539"/>
        <v>0</v>
      </c>
      <c r="BB784" s="5">
        <f t="shared" si="555"/>
        <v>-308.59851775293657</v>
      </c>
      <c r="BC784" s="5">
        <f t="shared" si="556"/>
        <v>-538.83369089963151</v>
      </c>
      <c r="BD784" s="5">
        <f t="shared" si="540"/>
        <v>-358.83369089963151</v>
      </c>
      <c r="BE784" s="31"/>
      <c r="BF784" s="40">
        <f t="shared" si="541"/>
        <v>-309</v>
      </c>
      <c r="BG784" s="40">
        <f t="shared" si="542"/>
        <v>-539</v>
      </c>
      <c r="BH784" s="40">
        <f t="shared" si="543"/>
        <v>-359</v>
      </c>
      <c r="BL784" s="26">
        <f t="shared" si="549"/>
        <v>-64.004798920772572</v>
      </c>
      <c r="BM784" s="26">
        <f t="shared" si="550"/>
        <v>-89.963868772592875</v>
      </c>
      <c r="BO784" s="238" t="str">
        <f t="shared" si="557"/>
        <v>6309573444.80385i</v>
      </c>
      <c r="BP784" s="238" t="str">
        <f t="shared" si="558"/>
        <v>-9.91237543914577E-07-2.03176148833849E-08i</v>
      </c>
      <c r="BQ784" s="238">
        <f t="shared" si="559"/>
        <v>-120.0746208968409</v>
      </c>
      <c r="BR784" s="238">
        <f t="shared" si="560"/>
        <v>-178.82576018017014</v>
      </c>
    </row>
    <row r="785" spans="22:70" x14ac:dyDescent="0.3">
      <c r="V785" s="24">
        <v>8.8100000000001302</v>
      </c>
      <c r="W785" s="32">
        <f t="shared" si="518"/>
        <v>6456542290.3485117</v>
      </c>
      <c r="X785" s="25">
        <f t="shared" si="551"/>
        <v>31.048525809863797</v>
      </c>
      <c r="Y785" s="26">
        <f t="shared" si="519"/>
        <v>-136.9330569118672</v>
      </c>
      <c r="Z785" s="26">
        <f t="shared" si="520"/>
        <v>-89.999991844139544</v>
      </c>
      <c r="AA785" s="26">
        <f t="shared" si="521"/>
        <v>88.634096570512071</v>
      </c>
      <c r="AB785" s="26">
        <f t="shared" si="522"/>
        <v>-89.99787959995885</v>
      </c>
      <c r="AC785" s="26">
        <f t="shared" si="523"/>
        <v>59.01205643589897</v>
      </c>
      <c r="AD785" s="26">
        <f t="shared" si="524"/>
        <v>89.935802236062784</v>
      </c>
      <c r="AE785" s="26">
        <f t="shared" si="525"/>
        <v>41.761621904407647</v>
      </c>
      <c r="AF785" s="26">
        <f t="shared" si="526"/>
        <v>-90.062069208035609</v>
      </c>
      <c r="AG785" s="26">
        <f t="shared" si="544"/>
        <v>63.934760580666506</v>
      </c>
      <c r="AH785" s="26">
        <f t="shared" si="527"/>
        <v>-206.18631868901545</v>
      </c>
      <c r="AI785" s="26">
        <f t="shared" si="528"/>
        <v>-89.999999997189363</v>
      </c>
      <c r="AJ785" s="26">
        <f t="shared" si="529"/>
        <v>138.18419728044464</v>
      </c>
      <c r="AK785" s="26">
        <f t="shared" si="530"/>
        <v>89.999992938243011</v>
      </c>
      <c r="AL785" s="27">
        <f t="shared" si="531"/>
        <v>-92.163597369803853</v>
      </c>
      <c r="AM785" s="26">
        <f t="shared" si="532"/>
        <v>-89.998587648602623</v>
      </c>
      <c r="AN785" s="26">
        <f t="shared" si="545"/>
        <v>-70.249761879813093</v>
      </c>
      <c r="AO785" s="26">
        <f t="shared" si="546"/>
        <v>-89.982395060163057</v>
      </c>
      <c r="AP785" s="26">
        <f t="shared" si="552"/>
        <v>-166.48072007752126</v>
      </c>
      <c r="AQ785" s="26">
        <f t="shared" si="553"/>
        <v>-179.98098976771203</v>
      </c>
      <c r="AR785" s="25">
        <f t="shared" si="547"/>
        <v>18.562359853877492</v>
      </c>
      <c r="AS785" s="25">
        <f t="shared" si="548"/>
        <v>-26.946600306339011</v>
      </c>
      <c r="AT785" s="56">
        <f t="shared" si="554"/>
        <v>-124.71909817311361</v>
      </c>
      <c r="AU785" s="57">
        <f t="shared" si="533"/>
        <v>-270.04305897574761</v>
      </c>
      <c r="AV785" s="26">
        <f t="shared" si="534"/>
        <v>16.302950068381335</v>
      </c>
      <c r="AW785" s="26">
        <f t="shared" si="535"/>
        <v>81.195888332450167</v>
      </c>
      <c r="AX785" s="27">
        <f t="shared" si="536"/>
        <v>-16.302950068381335</v>
      </c>
      <c r="AY785" s="26">
        <f t="shared" si="537"/>
        <v>-81.195888332450167</v>
      </c>
      <c r="AZ785" s="28">
        <f t="shared" si="538"/>
        <v>0</v>
      </c>
      <c r="BA785" s="29">
        <f t="shared" si="539"/>
        <v>0</v>
      </c>
      <c r="BB785" s="5">
        <f t="shared" si="555"/>
        <v>-309.39843621244427</v>
      </c>
      <c r="BC785" s="5">
        <f t="shared" si="556"/>
        <v>-538.86023215791045</v>
      </c>
      <c r="BD785" s="5">
        <f t="shared" si="540"/>
        <v>-358.86023215791045</v>
      </c>
      <c r="BE785" s="31"/>
      <c r="BF785" s="40">
        <f t="shared" si="541"/>
        <v>-309</v>
      </c>
      <c r="BG785" s="40">
        <f t="shared" si="542"/>
        <v>-539</v>
      </c>
      <c r="BH785" s="40">
        <f t="shared" si="543"/>
        <v>-359</v>
      </c>
      <c r="BL785" s="26">
        <f t="shared" si="549"/>
        <v>-64.204798843042596</v>
      </c>
      <c r="BM785" s="26">
        <f t="shared" si="550"/>
        <v>-89.964691219528291</v>
      </c>
      <c r="BO785" s="238" t="str">
        <f t="shared" si="557"/>
        <v>6456542290.34851i</v>
      </c>
      <c r="BP785" s="238" t="str">
        <f t="shared" si="558"/>
        <v>-9.46642355976849E-07-1.89618581836699E-08i</v>
      </c>
      <c r="BQ785" s="238">
        <f t="shared" si="559"/>
        <v>-120.47453919628808</v>
      </c>
      <c r="BR785" s="238">
        <f t="shared" si="560"/>
        <v>-178.85248196263458</v>
      </c>
    </row>
    <row r="786" spans="22:70" x14ac:dyDescent="0.3">
      <c r="V786" s="24">
        <v>8.82000000000013</v>
      </c>
      <c r="W786" s="30">
        <f t="shared" si="518"/>
        <v>6606934480.0779381</v>
      </c>
      <c r="X786" s="25">
        <f t="shared" si="551"/>
        <v>31.048525809863797</v>
      </c>
      <c r="Y786" s="26">
        <f t="shared" si="519"/>
        <v>-137.13305691186719</v>
      </c>
      <c r="Z786" s="26">
        <f t="shared" si="520"/>
        <v>-89.999992029789595</v>
      </c>
      <c r="AA786" s="26">
        <f t="shared" si="521"/>
        <v>88.834096570244327</v>
      </c>
      <c r="AB786" s="26">
        <f t="shared" si="522"/>
        <v>-89.997927866156431</v>
      </c>
      <c r="AC786" s="26">
        <f t="shared" si="523"/>
        <v>59.212056190505614</v>
      </c>
      <c r="AD786" s="26">
        <f t="shared" si="524"/>
        <v>89.937263554396793</v>
      </c>
      <c r="AE786" s="26">
        <f t="shared" si="525"/>
        <v>41.961621658746559</v>
      </c>
      <c r="AF786" s="26">
        <f t="shared" si="526"/>
        <v>-90.060656341549247</v>
      </c>
      <c r="AG786" s="26">
        <f t="shared" si="544"/>
        <v>63.934760580666506</v>
      </c>
      <c r="AH786" s="26">
        <f t="shared" si="527"/>
        <v>-206.38631868901544</v>
      </c>
      <c r="AI786" s="26">
        <f t="shared" si="528"/>
        <v>-89.99999999725334</v>
      </c>
      <c r="AJ786" s="26">
        <f t="shared" si="529"/>
        <v>138.3841972804446</v>
      </c>
      <c r="AK786" s="26">
        <f t="shared" si="530"/>
        <v>89.999993098988227</v>
      </c>
      <c r="AL786" s="27">
        <f t="shared" si="531"/>
        <v>-92.363597369685039</v>
      </c>
      <c r="AM786" s="26">
        <f t="shared" si="532"/>
        <v>-89.998619797645418</v>
      </c>
      <c r="AN786" s="26">
        <f t="shared" si="545"/>
        <v>-70.449761861358994</v>
      </c>
      <c r="AO786" s="26">
        <f t="shared" si="546"/>
        <v>-89.98279579749429</v>
      </c>
      <c r="AP786" s="26">
        <f t="shared" si="552"/>
        <v>-166.88072005894838</v>
      </c>
      <c r="AQ786" s="26">
        <f t="shared" si="553"/>
        <v>-179.98142249340481</v>
      </c>
      <c r="AR786" s="25">
        <f t="shared" si="547"/>
        <v>18.562359853877492</v>
      </c>
      <c r="AS786" s="25">
        <f t="shared" si="548"/>
        <v>-26.946600306339011</v>
      </c>
      <c r="AT786" s="56">
        <f t="shared" si="554"/>
        <v>-124.91909840020182</v>
      </c>
      <c r="AU786" s="57">
        <f t="shared" si="533"/>
        <v>-270.04207883495405</v>
      </c>
      <c r="AV786" s="26">
        <f t="shared" si="534"/>
        <v>16.498368624020628</v>
      </c>
      <c r="AW786" s="26">
        <f t="shared" si="535"/>
        <v>81.393259104288489</v>
      </c>
      <c r="AX786" s="27">
        <f t="shared" si="536"/>
        <v>-16.498368624020628</v>
      </c>
      <c r="AY786" s="26">
        <f t="shared" si="537"/>
        <v>-81.393259104288489</v>
      </c>
      <c r="AZ786" s="28">
        <f t="shared" si="538"/>
        <v>0</v>
      </c>
      <c r="BA786" s="29">
        <f t="shared" si="539"/>
        <v>0</v>
      </c>
      <c r="BB786" s="5">
        <f t="shared" si="555"/>
        <v>-310.19835834044386</v>
      </c>
      <c r="BC786" s="5">
        <f t="shared" si="556"/>
        <v>-538.88616974234924</v>
      </c>
      <c r="BD786" s="5">
        <f t="shared" si="540"/>
        <v>-358.88616974234924</v>
      </c>
      <c r="BE786" s="41"/>
      <c r="BF786" s="40">
        <f t="shared" si="541"/>
        <v>-310</v>
      </c>
      <c r="BG786" s="40">
        <f t="shared" si="542"/>
        <v>-539</v>
      </c>
      <c r="BH786" s="40">
        <f t="shared" si="543"/>
        <v>-359</v>
      </c>
      <c r="BL786" s="26">
        <f t="shared" si="549"/>
        <v>-64.40479876881102</v>
      </c>
      <c r="BM786" s="26">
        <f t="shared" si="550"/>
        <v>-89.965494945299895</v>
      </c>
      <c r="BO786" s="238" t="str">
        <f t="shared" si="557"/>
        <v>6606934480.07794i</v>
      </c>
      <c r="BP786" s="238" t="str">
        <f t="shared" si="558"/>
        <v>-9.04052712067728E-07-1.76965536324442E-08i</v>
      </c>
      <c r="BQ786" s="238">
        <f t="shared" si="559"/>
        <v>-120.87446117143101</v>
      </c>
      <c r="BR786" s="238">
        <f t="shared" si="560"/>
        <v>-178.87859596209532</v>
      </c>
    </row>
    <row r="787" spans="22:70" x14ac:dyDescent="0.3">
      <c r="V787" s="24">
        <v>8.8300000000001297</v>
      </c>
      <c r="W787" s="32">
        <f t="shared" si="518"/>
        <v>6760829753.9218416</v>
      </c>
      <c r="X787" s="25">
        <f t="shared" si="551"/>
        <v>31.048525809863797</v>
      </c>
      <c r="Y787" s="26">
        <f t="shared" si="519"/>
        <v>-137.33305691186717</v>
      </c>
      <c r="Z787" s="26">
        <f t="shared" si="520"/>
        <v>-89.999992211213737</v>
      </c>
      <c r="AA787" s="26">
        <f t="shared" si="521"/>
        <v>89.034096569988677</v>
      </c>
      <c r="AB787" s="26">
        <f t="shared" si="522"/>
        <v>-89.997975033681229</v>
      </c>
      <c r="AC787" s="26">
        <f t="shared" si="523"/>
        <v>59.412055956156792</v>
      </c>
      <c r="AD787" s="26">
        <f t="shared" si="524"/>
        <v>89.938691609143333</v>
      </c>
      <c r="AE787" s="26">
        <f t="shared" si="525"/>
        <v>42.161621424142098</v>
      </c>
      <c r="AF787" s="26">
        <f t="shared" si="526"/>
        <v>-90.059275635751632</v>
      </c>
      <c r="AG787" s="26">
        <f t="shared" si="544"/>
        <v>63.934760580666506</v>
      </c>
      <c r="AH787" s="26">
        <f t="shared" si="527"/>
        <v>-206.58631868901546</v>
      </c>
      <c r="AI787" s="26">
        <f t="shared" si="528"/>
        <v>-89.999999997315854</v>
      </c>
      <c r="AJ787" s="26">
        <f t="shared" si="529"/>
        <v>138.58419728044458</v>
      </c>
      <c r="AK787" s="26">
        <f t="shared" si="530"/>
        <v>89.999993256074433</v>
      </c>
      <c r="AL787" s="27">
        <f t="shared" si="531"/>
        <v>-92.563597369571625</v>
      </c>
      <c r="AM787" s="26">
        <f t="shared" si="532"/>
        <v>-89.998651214886635</v>
      </c>
      <c r="AN787" s="26">
        <f t="shared" si="545"/>
        <v>-70.64976184373549</v>
      </c>
      <c r="AO787" s="26">
        <f t="shared" si="546"/>
        <v>-89.983187412931812</v>
      </c>
      <c r="AP787" s="26">
        <f t="shared" si="552"/>
        <v>-167.28072004121148</v>
      </c>
      <c r="AQ787" s="26">
        <f t="shared" si="553"/>
        <v>-179.98184536905987</v>
      </c>
      <c r="AR787" s="25">
        <f t="shared" si="547"/>
        <v>18.562359853877492</v>
      </c>
      <c r="AS787" s="25">
        <f t="shared" si="548"/>
        <v>-26.946600306339011</v>
      </c>
      <c r="AT787" s="56">
        <f t="shared" si="554"/>
        <v>-125.11909861706938</v>
      </c>
      <c r="AU787" s="57">
        <f t="shared" si="533"/>
        <v>-270.04112100481149</v>
      </c>
      <c r="AV787" s="26">
        <f t="shared" si="534"/>
        <v>16.6939888623487</v>
      </c>
      <c r="AW787" s="26">
        <f t="shared" si="535"/>
        <v>81.586336246824445</v>
      </c>
      <c r="AX787" s="27">
        <f t="shared" si="536"/>
        <v>-16.6939888623487</v>
      </c>
      <c r="AY787" s="26">
        <f t="shared" si="537"/>
        <v>-81.586336246824445</v>
      </c>
      <c r="AZ787" s="28">
        <f t="shared" si="538"/>
        <v>0</v>
      </c>
      <c r="BA787" s="29">
        <f t="shared" si="539"/>
        <v>0</v>
      </c>
      <c r="BB787" s="5">
        <f t="shared" si="555"/>
        <v>-310.99828397195222</v>
      </c>
      <c r="BC787" s="5">
        <f t="shared" si="556"/>
        <v>-538.9115173622896</v>
      </c>
      <c r="BD787" s="5">
        <f t="shared" si="540"/>
        <v>-358.9115173622896</v>
      </c>
      <c r="BE787" s="31"/>
      <c r="BF787" s="40">
        <f t="shared" si="541"/>
        <v>-311</v>
      </c>
      <c r="BG787" s="40">
        <f t="shared" si="542"/>
        <v>-539</v>
      </c>
      <c r="BH787" s="40">
        <f t="shared" si="543"/>
        <v>-359</v>
      </c>
      <c r="BL787" s="26">
        <f t="shared" si="549"/>
        <v>-64.604798697920444</v>
      </c>
      <c r="BM787" s="26">
        <f t="shared" si="550"/>
        <v>-89.966280376052481</v>
      </c>
      <c r="BO787" s="238" t="str">
        <f t="shared" si="557"/>
        <v>6760829753.92184i</v>
      </c>
      <c r="BP787" s="238" t="str">
        <f t="shared" si="558"/>
        <v>-8.6337848590757E-07-1.65156681534026E-08i</v>
      </c>
      <c r="BQ787" s="238">
        <f t="shared" si="559"/>
        <v>-121.27438665696239</v>
      </c>
      <c r="BR787" s="238">
        <f t="shared" si="560"/>
        <v>-178.90411598142563</v>
      </c>
    </row>
    <row r="788" spans="22:70" x14ac:dyDescent="0.3">
      <c r="V788" s="24">
        <v>8.8400000000001295</v>
      </c>
      <c r="W788" s="32">
        <f t="shared" si="518"/>
        <v>6918309709.1914358</v>
      </c>
      <c r="X788" s="25">
        <f t="shared" si="551"/>
        <v>31.048525809863797</v>
      </c>
      <c r="Y788" s="26">
        <f t="shared" si="519"/>
        <v>-137.53305691186716</v>
      </c>
      <c r="Z788" s="26">
        <f t="shared" si="520"/>
        <v>-89.999992388508161</v>
      </c>
      <c r="AA788" s="26">
        <f t="shared" si="521"/>
        <v>89.234096569744537</v>
      </c>
      <c r="AB788" s="26">
        <f t="shared" si="522"/>
        <v>-89.998021127542074</v>
      </c>
      <c r="AC788" s="26">
        <f t="shared" si="523"/>
        <v>59.612055732355401</v>
      </c>
      <c r="AD788" s="26">
        <f t="shared" si="524"/>
        <v>89.94008715746881</v>
      </c>
      <c r="AE788" s="26">
        <f t="shared" si="525"/>
        <v>42.361621200096579</v>
      </c>
      <c r="AF788" s="26">
        <f t="shared" si="526"/>
        <v>-90.057926358581426</v>
      </c>
      <c r="AG788" s="26">
        <f t="shared" si="544"/>
        <v>63.934760580666506</v>
      </c>
      <c r="AH788" s="26">
        <f t="shared" si="527"/>
        <v>-206.78631868901545</v>
      </c>
      <c r="AI788" s="26">
        <f t="shared" si="528"/>
        <v>-89.99999999737696</v>
      </c>
      <c r="AJ788" s="26">
        <f t="shared" si="529"/>
        <v>138.78419728044457</v>
      </c>
      <c r="AK788" s="26">
        <f t="shared" si="530"/>
        <v>89.999993409584917</v>
      </c>
      <c r="AL788" s="27">
        <f t="shared" si="531"/>
        <v>-92.763597369463298</v>
      </c>
      <c r="AM788" s="26">
        <f t="shared" si="532"/>
        <v>-89.998681916984125</v>
      </c>
      <c r="AN788" s="26">
        <f t="shared" si="545"/>
        <v>-70.84976182690518</v>
      </c>
      <c r="AO788" s="26">
        <f t="shared" si="546"/>
        <v>-89.983570114115196</v>
      </c>
      <c r="AP788" s="26">
        <f t="shared" si="552"/>
        <v>-167.68072002427283</v>
      </c>
      <c r="AQ788" s="26">
        <f t="shared" si="553"/>
        <v>-179.98225861889136</v>
      </c>
      <c r="AR788" s="25">
        <f t="shared" si="547"/>
        <v>18.562359853877492</v>
      </c>
      <c r="AS788" s="25">
        <f t="shared" si="548"/>
        <v>-26.946600306339011</v>
      </c>
      <c r="AT788" s="56">
        <f t="shared" si="554"/>
        <v>-125.31909882417625</v>
      </c>
      <c r="AU788" s="57">
        <f t="shared" si="533"/>
        <v>-270.04018497747279</v>
      </c>
      <c r="AV788" s="26">
        <f t="shared" si="534"/>
        <v>16.889802095210857</v>
      </c>
      <c r="AW788" s="26">
        <f t="shared" si="535"/>
        <v>81.775204582722623</v>
      </c>
      <c r="AX788" s="27">
        <f t="shared" si="536"/>
        <v>-16.889802095210857</v>
      </c>
      <c r="AY788" s="26">
        <f t="shared" si="537"/>
        <v>-81.775204582722623</v>
      </c>
      <c r="AZ788" s="28">
        <f t="shared" si="538"/>
        <v>0</v>
      </c>
      <c r="BA788" s="29">
        <f t="shared" si="539"/>
        <v>0</v>
      </c>
      <c r="BB788" s="5">
        <f t="shared" si="555"/>
        <v>-311.79821294940064</v>
      </c>
      <c r="BC788" s="5">
        <f t="shared" si="556"/>
        <v>-538.93628841714178</v>
      </c>
      <c r="BD788" s="5">
        <f t="shared" si="540"/>
        <v>-358.93628841714178</v>
      </c>
      <c r="BE788" s="31"/>
      <c r="BF788" s="40">
        <f t="shared" si="541"/>
        <v>-312</v>
      </c>
      <c r="BG788" s="40">
        <f t="shared" si="542"/>
        <v>-539</v>
      </c>
      <c r="BH788" s="40">
        <f t="shared" si="543"/>
        <v>-359</v>
      </c>
      <c r="BL788" s="26">
        <f t="shared" si="549"/>
        <v>-64.804798630220475</v>
      </c>
      <c r="BM788" s="26">
        <f t="shared" si="550"/>
        <v>-89.967047928230613</v>
      </c>
      <c r="BO788" s="238" t="str">
        <f t="shared" si="557"/>
        <v>6918309709.19144i</v>
      </c>
      <c r="BP788" s="238" t="str">
        <f t="shared" si="558"/>
        <v>-8.24533595428742E-07-1.54135708939534E-08i</v>
      </c>
      <c r="BQ788" s="238">
        <f t="shared" si="559"/>
        <v>-121.67431549500391</v>
      </c>
      <c r="BR788" s="238">
        <f t="shared" si="560"/>
        <v>-178.92905551143835</v>
      </c>
    </row>
    <row r="789" spans="22:70" x14ac:dyDescent="0.3">
      <c r="V789" s="24">
        <v>8.8500000000001293</v>
      </c>
      <c r="W789" s="30">
        <f t="shared" si="518"/>
        <v>7079457843.8434973</v>
      </c>
      <c r="X789" s="25">
        <f t="shared" si="551"/>
        <v>31.048525809863797</v>
      </c>
      <c r="Y789" s="26">
        <f t="shared" si="519"/>
        <v>-137.73305691186718</v>
      </c>
      <c r="Z789" s="26">
        <f t="shared" si="520"/>
        <v>-89.999992561766859</v>
      </c>
      <c r="AA789" s="26">
        <f t="shared" si="521"/>
        <v>89.434096569511354</v>
      </c>
      <c r="AB789" s="26">
        <f t="shared" si="522"/>
        <v>-89.998066172178554</v>
      </c>
      <c r="AC789" s="26">
        <f t="shared" si="523"/>
        <v>59.812055518626721</v>
      </c>
      <c r="AD789" s="26">
        <f t="shared" si="524"/>
        <v>89.941450939304801</v>
      </c>
      <c r="AE789" s="26">
        <f t="shared" si="525"/>
        <v>42.561620986134699</v>
      </c>
      <c r="AF789" s="26">
        <f t="shared" si="526"/>
        <v>-90.056607794640612</v>
      </c>
      <c r="AG789" s="26">
        <f t="shared" si="544"/>
        <v>63.934760580666506</v>
      </c>
      <c r="AH789" s="26">
        <f t="shared" si="527"/>
        <v>-206.98631868901543</v>
      </c>
      <c r="AI789" s="26">
        <f t="shared" si="528"/>
        <v>-89.99999999743666</v>
      </c>
      <c r="AJ789" s="26">
        <f t="shared" si="529"/>
        <v>138.98419728044456</v>
      </c>
      <c r="AK789" s="26">
        <f t="shared" si="530"/>
        <v>89.999993559601094</v>
      </c>
      <c r="AL789" s="27">
        <f t="shared" si="531"/>
        <v>-92.963597369359846</v>
      </c>
      <c r="AM789" s="26">
        <f t="shared" si="532"/>
        <v>-89.998711920216579</v>
      </c>
      <c r="AN789" s="26">
        <f t="shared" si="545"/>
        <v>-71.049761810832351</v>
      </c>
      <c r="AO789" s="26">
        <f t="shared" si="546"/>
        <v>-89.983944103957498</v>
      </c>
      <c r="AP789" s="26">
        <f t="shared" si="552"/>
        <v>-168.08072000809656</v>
      </c>
      <c r="AQ789" s="26">
        <f t="shared" si="553"/>
        <v>-179.98266246200964</v>
      </c>
      <c r="AR789" s="25">
        <f t="shared" si="547"/>
        <v>18.562359853877492</v>
      </c>
      <c r="AS789" s="25">
        <f t="shared" si="548"/>
        <v>-26.946600306339011</v>
      </c>
      <c r="AT789" s="56">
        <f t="shared" si="554"/>
        <v>-125.51909902196186</v>
      </c>
      <c r="AU789" s="57">
        <f t="shared" si="533"/>
        <v>-270.03927025665024</v>
      </c>
      <c r="AV789" s="26">
        <f t="shared" si="534"/>
        <v>17.085799992302906</v>
      </c>
      <c r="AW789" s="26">
        <f t="shared" si="535"/>
        <v>81.959947825862187</v>
      </c>
      <c r="AX789" s="27">
        <f t="shared" si="536"/>
        <v>-17.085799992302906</v>
      </c>
      <c r="AY789" s="26">
        <f t="shared" si="537"/>
        <v>-81.959947825862187</v>
      </c>
      <c r="AZ789" s="28">
        <f t="shared" si="538"/>
        <v>0</v>
      </c>
      <c r="BA789" s="29">
        <f t="shared" si="539"/>
        <v>0</v>
      </c>
      <c r="BB789" s="5">
        <f t="shared" si="555"/>
        <v>-312.59814512230196</v>
      </c>
      <c r="BC789" s="5">
        <f t="shared" si="556"/>
        <v>-538.96049600329695</v>
      </c>
      <c r="BD789" s="5">
        <f t="shared" si="540"/>
        <v>-358.96049600329695</v>
      </c>
      <c r="BE789" s="41"/>
      <c r="BF789" s="40">
        <f t="shared" si="541"/>
        <v>-313</v>
      </c>
      <c r="BG789" s="40">
        <f t="shared" si="542"/>
        <v>-539</v>
      </c>
      <c r="BH789" s="40">
        <f t="shared" si="543"/>
        <v>-359</v>
      </c>
      <c r="BL789" s="26">
        <f t="shared" si="549"/>
        <v>-65.004798565567498</v>
      </c>
      <c r="BM789" s="26">
        <f t="shared" si="550"/>
        <v>-89.967798008799562</v>
      </c>
      <c r="BO789" s="238" t="str">
        <f t="shared" si="557"/>
        <v>7079457843.8435i</v>
      </c>
      <c r="BP789" s="238" t="str">
        <f t="shared" si="558"/>
        <v>-7.87435821822909E-07-1.43850064283047E-08i</v>
      </c>
      <c r="BQ789" s="238">
        <f t="shared" si="559"/>
        <v>-122.07424753477264</v>
      </c>
      <c r="BR789" s="238">
        <f t="shared" si="560"/>
        <v>-178.95342773784716</v>
      </c>
    </row>
    <row r="790" spans="22:70" x14ac:dyDescent="0.3">
      <c r="V790" s="24">
        <v>8.8600000000001309</v>
      </c>
      <c r="W790" s="32">
        <f t="shared" si="518"/>
        <v>7244359600.7520924</v>
      </c>
      <c r="X790" s="25">
        <f t="shared" si="551"/>
        <v>31.048525809863797</v>
      </c>
      <c r="Y790" s="26">
        <f t="shared" si="519"/>
        <v>-137.9330569118672</v>
      </c>
      <c r="Z790" s="26">
        <f t="shared" si="520"/>
        <v>-89.999992731081718</v>
      </c>
      <c r="AA790" s="26">
        <f t="shared" si="521"/>
        <v>89.634096569288729</v>
      </c>
      <c r="AB790" s="26">
        <f t="shared" si="522"/>
        <v>-89.998110191473927</v>
      </c>
      <c r="AC790" s="26">
        <f t="shared" si="523"/>
        <v>60.01205531451744</v>
      </c>
      <c r="AD790" s="26">
        <f t="shared" si="524"/>
        <v>89.942783677740309</v>
      </c>
      <c r="AE790" s="26">
        <f t="shared" si="525"/>
        <v>42.761620781802776</v>
      </c>
      <c r="AF790" s="26">
        <f t="shared" si="526"/>
        <v>-90.055319244815323</v>
      </c>
      <c r="AG790" s="26">
        <f t="shared" si="544"/>
        <v>63.934760580666506</v>
      </c>
      <c r="AH790" s="26">
        <f t="shared" si="527"/>
        <v>-207.18631868901548</v>
      </c>
      <c r="AI790" s="26">
        <f t="shared" si="528"/>
        <v>-89.99999999749501</v>
      </c>
      <c r="AJ790" s="26">
        <f t="shared" si="529"/>
        <v>139.18419728044461</v>
      </c>
      <c r="AK790" s="26">
        <f t="shared" si="530"/>
        <v>89.99999370620246</v>
      </c>
      <c r="AL790" s="27">
        <f t="shared" si="531"/>
        <v>-93.163597369261083</v>
      </c>
      <c r="AM790" s="26">
        <f t="shared" si="532"/>
        <v>-89.998741240492066</v>
      </c>
      <c r="AN790" s="26">
        <f t="shared" si="545"/>
        <v>-71.249761795482954</v>
      </c>
      <c r="AO790" s="26">
        <f t="shared" si="546"/>
        <v>-89.984309580752992</v>
      </c>
      <c r="AP790" s="26">
        <f t="shared" si="552"/>
        <v>-168.4807199926484</v>
      </c>
      <c r="AQ790" s="26">
        <f t="shared" si="553"/>
        <v>-179.98305711253761</v>
      </c>
      <c r="AR790" s="25">
        <f t="shared" si="547"/>
        <v>18.562359853877492</v>
      </c>
      <c r="AS790" s="25">
        <f t="shared" si="548"/>
        <v>-26.946600306339011</v>
      </c>
      <c r="AT790" s="56">
        <f t="shared" si="554"/>
        <v>-125.71909921084563</v>
      </c>
      <c r="AU790" s="57">
        <f t="shared" si="533"/>
        <v>-270.03837635735294</v>
      </c>
      <c r="AV790" s="26">
        <f t="shared" si="534"/>
        <v>17.281974567852533</v>
      </c>
      <c r="AW790" s="26">
        <f t="shared" si="535"/>
        <v>82.140648555896476</v>
      </c>
      <c r="AX790" s="27">
        <f t="shared" si="536"/>
        <v>-17.281974567852533</v>
      </c>
      <c r="AY790" s="26">
        <f t="shared" si="537"/>
        <v>-82.140648555896476</v>
      </c>
      <c r="AZ790" s="28">
        <f t="shared" si="538"/>
        <v>0</v>
      </c>
      <c r="BA790" s="29">
        <f t="shared" si="539"/>
        <v>0</v>
      </c>
      <c r="BB790" s="5">
        <f t="shared" si="555"/>
        <v>-313.398080346933</v>
      </c>
      <c r="BC790" s="5">
        <f t="shared" si="556"/>
        <v>-538.9841529208926</v>
      </c>
      <c r="BD790" s="5">
        <f t="shared" si="540"/>
        <v>-358.9841529208926</v>
      </c>
      <c r="BE790" s="31"/>
      <c r="BF790" s="40">
        <f t="shared" si="541"/>
        <v>-313</v>
      </c>
      <c r="BG790" s="40">
        <f t="shared" si="542"/>
        <v>-539</v>
      </c>
      <c r="BH790" s="40">
        <f t="shared" si="543"/>
        <v>-359</v>
      </c>
      <c r="BL790" s="26">
        <f t="shared" si="549"/>
        <v>-65.204798503824421</v>
      </c>
      <c r="BM790" s="26">
        <f t="shared" si="550"/>
        <v>-89.968531015460911</v>
      </c>
      <c r="BO790" s="238" t="str">
        <f t="shared" si="557"/>
        <v>7244359600.75209i</v>
      </c>
      <c r="BP790" s="238" t="str">
        <f t="shared" si="558"/>
        <v>-7.52006636638793E-07-1.34250697437185E-08i</v>
      </c>
      <c r="BQ790" s="238">
        <f t="shared" si="559"/>
        <v>-122.47418263226297</v>
      </c>
      <c r="BR790" s="238">
        <f t="shared" si="560"/>
        <v>-178.97724554807874</v>
      </c>
    </row>
    <row r="791" spans="22:70" x14ac:dyDescent="0.3">
      <c r="V791" s="24">
        <v>8.8700000000001307</v>
      </c>
      <c r="W791" s="32">
        <f t="shared" si="518"/>
        <v>7413102413.0114174</v>
      </c>
      <c r="X791" s="25">
        <f t="shared" si="551"/>
        <v>31.048525809863797</v>
      </c>
      <c r="Y791" s="26">
        <f t="shared" si="519"/>
        <v>-138.13305691186719</v>
      </c>
      <c r="Z791" s="26">
        <f t="shared" si="520"/>
        <v>-89.999992896542494</v>
      </c>
      <c r="AA791" s="26">
        <f t="shared" si="521"/>
        <v>89.834096569076081</v>
      </c>
      <c r="AB791" s="26">
        <f t="shared" si="522"/>
        <v>-89.998153208767818</v>
      </c>
      <c r="AC791" s="26">
        <f t="shared" si="523"/>
        <v>60.212055119594538</v>
      </c>
      <c r="AD791" s="26">
        <f t="shared" si="524"/>
        <v>89.944086079405096</v>
      </c>
      <c r="AE791" s="26">
        <f t="shared" si="525"/>
        <v>42.961620586667237</v>
      </c>
      <c r="AF791" s="26">
        <f t="shared" si="526"/>
        <v>-90.054060025905201</v>
      </c>
      <c r="AG791" s="26">
        <f t="shared" si="544"/>
        <v>63.934760580666506</v>
      </c>
      <c r="AH791" s="26">
        <f t="shared" si="527"/>
        <v>-207.38631868901547</v>
      </c>
      <c r="AI791" s="26">
        <f t="shared" si="528"/>
        <v>-89.999999997552024</v>
      </c>
      <c r="AJ791" s="26">
        <f t="shared" si="529"/>
        <v>139.3841972804446</v>
      </c>
      <c r="AK791" s="26">
        <f t="shared" si="530"/>
        <v>89.99999384946679</v>
      </c>
      <c r="AL791" s="27">
        <f t="shared" si="531"/>
        <v>-93.363597369166754</v>
      </c>
      <c r="AM791" s="26">
        <f t="shared" si="532"/>
        <v>-89.998769893356609</v>
      </c>
      <c r="AN791" s="26">
        <f t="shared" si="545"/>
        <v>-71.44976178082436</v>
      </c>
      <c r="AO791" s="26">
        <f t="shared" si="546"/>
        <v>-89.984666738282158</v>
      </c>
      <c r="AP791" s="26">
        <f t="shared" si="552"/>
        <v>-168.88071997789547</v>
      </c>
      <c r="AQ791" s="26">
        <f t="shared" si="553"/>
        <v>-179.98344277972399</v>
      </c>
      <c r="AR791" s="25">
        <f t="shared" si="547"/>
        <v>18.562359853877492</v>
      </c>
      <c r="AS791" s="25">
        <f t="shared" si="548"/>
        <v>-26.946600306339011</v>
      </c>
      <c r="AT791" s="56">
        <f t="shared" si="554"/>
        <v>-125.91909939122823</v>
      </c>
      <c r="AU791" s="57">
        <f t="shared" si="533"/>
        <v>-270.03750280562917</v>
      </c>
      <c r="AV791" s="26">
        <f t="shared" si="534"/>
        <v>17.478318167671262</v>
      </c>
      <c r="AW791" s="26">
        <f t="shared" si="535"/>
        <v>82.317388196339778</v>
      </c>
      <c r="AX791" s="27">
        <f t="shared" si="536"/>
        <v>-17.478318167671262</v>
      </c>
      <c r="AY791" s="26">
        <f t="shared" si="537"/>
        <v>-82.317388196339778</v>
      </c>
      <c r="AZ791" s="28">
        <f t="shared" si="538"/>
        <v>0</v>
      </c>
      <c r="BA791" s="29">
        <f t="shared" si="539"/>
        <v>0</v>
      </c>
      <c r="BB791" s="5">
        <f t="shared" si="555"/>
        <v>-314.19801848603032</v>
      </c>
      <c r="BC791" s="5">
        <f t="shared" si="556"/>
        <v>-539.0072716804317</v>
      </c>
      <c r="BD791" s="5">
        <f t="shared" si="540"/>
        <v>-359.0072716804317</v>
      </c>
      <c r="BE791" s="31"/>
      <c r="BF791" s="40">
        <f t="shared" si="541"/>
        <v>-314</v>
      </c>
      <c r="BG791" s="40">
        <f t="shared" si="542"/>
        <v>-539</v>
      </c>
      <c r="BH791" s="40">
        <f t="shared" si="543"/>
        <v>-359</v>
      </c>
      <c r="BL791" s="26">
        <f t="shared" si="549"/>
        <v>-65.404798444860205</v>
      </c>
      <c r="BM791" s="26">
        <f t="shared" si="550"/>
        <v>-89.969247336863546</v>
      </c>
      <c r="BO791" s="238" t="str">
        <f t="shared" si="557"/>
        <v>7413102413.01142i</v>
      </c>
      <c r="BP791" s="238" t="str">
        <f t="shared" si="558"/>
        <v>-7.18171036576396E-07-1.25291828915064E-08i</v>
      </c>
      <c r="BQ791" s="238">
        <f t="shared" si="559"/>
        <v>-122.87412064994187</v>
      </c>
      <c r="BR791" s="238">
        <f t="shared" si="560"/>
        <v>-179.00052153793897</v>
      </c>
    </row>
    <row r="792" spans="22:70" x14ac:dyDescent="0.3">
      <c r="V792" s="24">
        <v>8.8800000000001305</v>
      </c>
      <c r="W792" s="30">
        <f t="shared" si="518"/>
        <v>7585775750.2941322</v>
      </c>
      <c r="X792" s="25">
        <f t="shared" si="551"/>
        <v>31.048525809863797</v>
      </c>
      <c r="Y792" s="26">
        <f t="shared" si="519"/>
        <v>-138.33305691186717</v>
      </c>
      <c r="Z792" s="26">
        <f t="shared" si="520"/>
        <v>-89.999993058236939</v>
      </c>
      <c r="AA792" s="26">
        <f t="shared" si="521"/>
        <v>90.034096568872997</v>
      </c>
      <c r="AB792" s="26">
        <f t="shared" si="522"/>
        <v>-89.998195246868548</v>
      </c>
      <c r="AC792" s="26">
        <f t="shared" si="523"/>
        <v>60.412054933444608</v>
      </c>
      <c r="AD792" s="26">
        <f t="shared" si="524"/>
        <v>89.945358834844399</v>
      </c>
      <c r="AE792" s="26">
        <f t="shared" si="525"/>
        <v>43.161620400314234</v>
      </c>
      <c r="AF792" s="26">
        <f t="shared" si="526"/>
        <v>-90.052829470261088</v>
      </c>
      <c r="AG792" s="26">
        <f t="shared" si="544"/>
        <v>63.934760580666506</v>
      </c>
      <c r="AH792" s="26">
        <f t="shared" si="527"/>
        <v>-207.58631868901546</v>
      </c>
      <c r="AI792" s="26">
        <f t="shared" si="528"/>
        <v>-89.999999997607745</v>
      </c>
      <c r="AJ792" s="26">
        <f t="shared" si="529"/>
        <v>139.58419728044458</v>
      </c>
      <c r="AK792" s="26">
        <f t="shared" si="530"/>
        <v>89.999993989470013</v>
      </c>
      <c r="AL792" s="27">
        <f t="shared" si="531"/>
        <v>-93.563597369076646</v>
      </c>
      <c r="AM792" s="26">
        <f t="shared" si="532"/>
        <v>-89.998797894002323</v>
      </c>
      <c r="AN792" s="26">
        <f t="shared" si="545"/>
        <v>-71.64976176682552</v>
      </c>
      <c r="AO792" s="26">
        <f t="shared" si="546"/>
        <v>-89.985015765914568</v>
      </c>
      <c r="AP792" s="26">
        <f t="shared" si="552"/>
        <v>-169.28071996380652</v>
      </c>
      <c r="AQ792" s="26">
        <f t="shared" si="553"/>
        <v>-179.98381966805462</v>
      </c>
      <c r="AR792" s="25">
        <f t="shared" si="547"/>
        <v>18.562359853877492</v>
      </c>
      <c r="AS792" s="25">
        <f t="shared" si="548"/>
        <v>-26.946600306339011</v>
      </c>
      <c r="AT792" s="56">
        <f t="shared" si="554"/>
        <v>-126.11909956349228</v>
      </c>
      <c r="AU792" s="57">
        <f t="shared" si="533"/>
        <v>-270.03664913831574</v>
      </c>
      <c r="AV792" s="26">
        <f t="shared" si="534"/>
        <v>17.674823456578757</v>
      </c>
      <c r="AW792" s="26">
        <f t="shared" si="535"/>
        <v>82.490246995948993</v>
      </c>
      <c r="AX792" s="27">
        <f t="shared" si="536"/>
        <v>-17.674823456578761</v>
      </c>
      <c r="AY792" s="26">
        <f t="shared" si="537"/>
        <v>-82.490246995948993</v>
      </c>
      <c r="AZ792" s="28">
        <f t="shared" si="538"/>
        <v>0</v>
      </c>
      <c r="BA792" s="29">
        <f t="shared" si="539"/>
        <v>0</v>
      </c>
      <c r="BB792" s="5">
        <f t="shared" si="555"/>
        <v>-314.99795940850112</v>
      </c>
      <c r="BC792" s="5">
        <f t="shared" si="556"/>
        <v>-539.02986450926085</v>
      </c>
      <c r="BD792" s="5">
        <f t="shared" si="540"/>
        <v>-359.02986450926085</v>
      </c>
      <c r="BE792" s="41"/>
      <c r="BF792" s="40">
        <f t="shared" si="541"/>
        <v>-315</v>
      </c>
      <c r="BG792" s="40">
        <f t="shared" si="542"/>
        <v>-539</v>
      </c>
      <c r="BH792" s="40">
        <f t="shared" si="543"/>
        <v>-359</v>
      </c>
      <c r="BL792" s="26">
        <f t="shared" si="549"/>
        <v>-65.60479838854981</v>
      </c>
      <c r="BM792" s="26">
        <f t="shared" si="550"/>
        <v>-89.969947352809655</v>
      </c>
      <c r="BO792" s="238" t="str">
        <f t="shared" si="557"/>
        <v>7585775750.29413i</v>
      </c>
      <c r="BP792" s="238" t="str">
        <f t="shared" si="558"/>
        <v>-6.85857385638646E-07-1.16930731921698E-08i</v>
      </c>
      <c r="BQ792" s="238">
        <f t="shared" si="559"/>
        <v>-123.27406145645902</v>
      </c>
      <c r="BR792" s="238">
        <f t="shared" si="560"/>
        <v>-179.02326801813547</v>
      </c>
    </row>
    <row r="793" spans="22:70" x14ac:dyDescent="0.3">
      <c r="V793" s="24">
        <v>8.8900000000001302</v>
      </c>
      <c r="W793" s="32">
        <f t="shared" si="518"/>
        <v>7762471166.2892637</v>
      </c>
      <c r="X793" s="25">
        <f t="shared" si="551"/>
        <v>31.048525809863797</v>
      </c>
      <c r="Y793" s="26">
        <f t="shared" si="519"/>
        <v>-138.53305691186716</v>
      </c>
      <c r="Z793" s="26">
        <f t="shared" si="520"/>
        <v>-89.999993216250743</v>
      </c>
      <c r="AA793" s="26">
        <f t="shared" si="521"/>
        <v>90.23409656867905</v>
      </c>
      <c r="AB793" s="26">
        <f t="shared" si="522"/>
        <v>-89.998236328065275</v>
      </c>
      <c r="AC793" s="26">
        <f t="shared" si="523"/>
        <v>60.612054755672808</v>
      </c>
      <c r="AD793" s="26">
        <f t="shared" si="524"/>
        <v>89.946602618884981</v>
      </c>
      <c r="AE793" s="26">
        <f t="shared" si="525"/>
        <v>43.361620222348499</v>
      </c>
      <c r="AF793" s="26">
        <f t="shared" si="526"/>
        <v>-90.051626925431037</v>
      </c>
      <c r="AG793" s="26">
        <f t="shared" si="544"/>
        <v>63.934760580666506</v>
      </c>
      <c r="AH793" s="26">
        <f t="shared" si="527"/>
        <v>-207.78631868901545</v>
      </c>
      <c r="AI793" s="26">
        <f t="shared" si="528"/>
        <v>-89.999999997662201</v>
      </c>
      <c r="AJ793" s="26">
        <f t="shared" si="529"/>
        <v>139.7841972804446</v>
      </c>
      <c r="AK793" s="26">
        <f t="shared" si="530"/>
        <v>89.999994126286381</v>
      </c>
      <c r="AL793" s="27">
        <f t="shared" si="531"/>
        <v>-93.763597368990602</v>
      </c>
      <c r="AM793" s="26">
        <f t="shared" si="532"/>
        <v>-89.998825257275527</v>
      </c>
      <c r="AN793" s="26">
        <f t="shared" si="545"/>
        <v>-71.849761753456718</v>
      </c>
      <c r="AO793" s="26">
        <f t="shared" si="546"/>
        <v>-89.985356848709188</v>
      </c>
      <c r="AP793" s="26">
        <f t="shared" si="552"/>
        <v>-169.68071995035166</v>
      </c>
      <c r="AQ793" s="26">
        <f t="shared" si="553"/>
        <v>-179.98418797736053</v>
      </c>
      <c r="AR793" s="25">
        <f t="shared" si="547"/>
        <v>18.562359853877492</v>
      </c>
      <c r="AS793" s="25">
        <f t="shared" si="548"/>
        <v>-26.946600306339011</v>
      </c>
      <c r="AT793" s="56">
        <f t="shared" si="554"/>
        <v>-126.31909972800315</v>
      </c>
      <c r="AU793" s="57">
        <f t="shared" si="533"/>
        <v>-270.03581490279157</v>
      </c>
      <c r="AV793" s="26">
        <f t="shared" si="534"/>
        <v>17.871483406198951</v>
      </c>
      <c r="AW793" s="26">
        <f t="shared" si="535"/>
        <v>82.659304013177731</v>
      </c>
      <c r="AX793" s="27">
        <f t="shared" si="536"/>
        <v>-17.871483406198951</v>
      </c>
      <c r="AY793" s="26">
        <f t="shared" si="537"/>
        <v>-82.659304013177731</v>
      </c>
      <c r="AZ793" s="28">
        <f t="shared" si="538"/>
        <v>0</v>
      </c>
      <c r="BA793" s="29">
        <f t="shared" si="539"/>
        <v>0</v>
      </c>
      <c r="BB793" s="5">
        <f t="shared" si="555"/>
        <v>-315.79790298914554</v>
      </c>
      <c r="BC793" s="5">
        <f t="shared" si="556"/>
        <v>-539.05194335790702</v>
      </c>
      <c r="BD793" s="5">
        <f t="shared" si="540"/>
        <v>-359.05194335790702</v>
      </c>
      <c r="BE793" s="31"/>
      <c r="BF793" s="40">
        <f t="shared" si="541"/>
        <v>-316</v>
      </c>
      <c r="BG793" s="40">
        <f t="shared" si="542"/>
        <v>-539</v>
      </c>
      <c r="BH793" s="40">
        <f t="shared" si="543"/>
        <v>-359</v>
      </c>
      <c r="BL793" s="26">
        <f t="shared" si="549"/>
        <v>-65.804798334773807</v>
      </c>
      <c r="BM793" s="26">
        <f t="shared" si="550"/>
        <v>-89.970631434456109</v>
      </c>
      <c r="BO793" s="238" t="str">
        <f t="shared" si="557"/>
        <v>7762471166.28926i</v>
      </c>
      <c r="BP793" s="238" t="str">
        <f t="shared" si="558"/>
        <v>-6.54997264316363E-07-1.0912752891425E-08i</v>
      </c>
      <c r="BQ793" s="238">
        <f t="shared" si="559"/>
        <v>-123.67400492636858</v>
      </c>
      <c r="BR793" s="238">
        <f t="shared" si="560"/>
        <v>-179.04549702065938</v>
      </c>
    </row>
    <row r="794" spans="22:70" x14ac:dyDescent="0.3">
      <c r="V794" s="24">
        <v>8.90000000000013</v>
      </c>
      <c r="W794" s="32">
        <f t="shared" si="518"/>
        <v>7943282347.2452154</v>
      </c>
      <c r="X794" s="25">
        <f t="shared" si="551"/>
        <v>31.048525809863797</v>
      </c>
      <c r="Y794" s="26">
        <f t="shared" si="519"/>
        <v>-138.73305691186718</v>
      </c>
      <c r="Z794" s="26">
        <f t="shared" si="520"/>
        <v>-89.999993370667724</v>
      </c>
      <c r="AA794" s="26">
        <f t="shared" si="521"/>
        <v>90.434096568493842</v>
      </c>
      <c r="AB794" s="26">
        <f t="shared" si="522"/>
        <v>-89.998276474139814</v>
      </c>
      <c r="AC794" s="26">
        <f t="shared" si="523"/>
        <v>60.81205458590204</v>
      </c>
      <c r="AD794" s="26">
        <f t="shared" si="524"/>
        <v>89.947818090992882</v>
      </c>
      <c r="AE794" s="26">
        <f t="shared" si="525"/>
        <v>43.561620052392506</v>
      </c>
      <c r="AF794" s="26">
        <f t="shared" si="526"/>
        <v>-90.050451753814656</v>
      </c>
      <c r="AG794" s="26">
        <f t="shared" si="544"/>
        <v>63.934760580666506</v>
      </c>
      <c r="AH794" s="26">
        <f t="shared" si="527"/>
        <v>-207.98631868901543</v>
      </c>
      <c r="AI794" s="26">
        <f t="shared" si="528"/>
        <v>-89.99999999771542</v>
      </c>
      <c r="AJ794" s="26">
        <f t="shared" si="529"/>
        <v>139.98419728044459</v>
      </c>
      <c r="AK794" s="26">
        <f t="shared" si="530"/>
        <v>89.999994259988426</v>
      </c>
      <c r="AL794" s="27">
        <f t="shared" si="531"/>
        <v>-93.963597368908438</v>
      </c>
      <c r="AM794" s="26">
        <f t="shared" si="532"/>
        <v>-89.998851997684596</v>
      </c>
      <c r="AN794" s="26">
        <f t="shared" si="545"/>
        <v>-72.049761740689618</v>
      </c>
      <c r="AO794" s="26">
        <f t="shared" si="546"/>
        <v>-89.985690167512502</v>
      </c>
      <c r="AP794" s="26">
        <f t="shared" si="552"/>
        <v>-170.08071993750241</v>
      </c>
      <c r="AQ794" s="26">
        <f t="shared" si="553"/>
        <v>-179.98454790292408</v>
      </c>
      <c r="AR794" s="25">
        <f t="shared" si="547"/>
        <v>18.562359853877492</v>
      </c>
      <c r="AS794" s="25">
        <f t="shared" si="548"/>
        <v>-26.946600306339011</v>
      </c>
      <c r="AT794" s="56">
        <f t="shared" si="554"/>
        <v>-126.51909988510991</v>
      </c>
      <c r="AU794" s="57">
        <f t="shared" si="533"/>
        <v>-270.03499965673871</v>
      </c>
      <c r="AV794" s="26">
        <f t="shared" si="534"/>
        <v>18.068291283127113</v>
      </c>
      <c r="AW794" s="26">
        <f t="shared" si="535"/>
        <v>82.824637103492449</v>
      </c>
      <c r="AX794" s="27">
        <f t="shared" si="536"/>
        <v>-18.068291283127113</v>
      </c>
      <c r="AY794" s="26">
        <f t="shared" si="537"/>
        <v>-82.824637103492449</v>
      </c>
      <c r="AZ794" s="28">
        <f t="shared" si="538"/>
        <v>0</v>
      </c>
      <c r="BA794" s="29">
        <f t="shared" si="539"/>
        <v>0</v>
      </c>
      <c r="BB794" s="5">
        <f t="shared" si="555"/>
        <v>-316.59784910839244</v>
      </c>
      <c r="BC794" s="5">
        <f t="shared" si="556"/>
        <v>-539.0735199062791</v>
      </c>
      <c r="BD794" s="5">
        <f t="shared" si="540"/>
        <v>-359.0735199062791</v>
      </c>
      <c r="BE794" s="31"/>
      <c r="BF794" s="40">
        <f t="shared" si="541"/>
        <v>-317</v>
      </c>
      <c r="BG794" s="40">
        <f t="shared" si="542"/>
        <v>-539</v>
      </c>
      <c r="BH794" s="40">
        <f t="shared" si="543"/>
        <v>-359</v>
      </c>
      <c r="BL794" s="26">
        <f t="shared" si="549"/>
        <v>-66.004798283418125</v>
      </c>
      <c r="BM794" s="26">
        <f t="shared" si="550"/>
        <v>-89.971299944511301</v>
      </c>
      <c r="BO794" s="238" t="str">
        <f t="shared" si="557"/>
        <v>7943282347.24522i</v>
      </c>
      <c r="BP794" s="238" t="str">
        <f t="shared" si="558"/>
        <v>-6.25525325496052E-07-1.01845001706843E-08i</v>
      </c>
      <c r="BQ794" s="238">
        <f t="shared" si="559"/>
        <v>-124.0739509398644</v>
      </c>
      <c r="BR794" s="238">
        <f t="shared" si="560"/>
        <v>-179.06722030502911</v>
      </c>
    </row>
    <row r="795" spans="22:70" x14ac:dyDescent="0.3">
      <c r="V795" s="24">
        <v>8.9100000000001298</v>
      </c>
      <c r="W795" s="30">
        <f t="shared" si="518"/>
        <v>8128305161.6434479</v>
      </c>
      <c r="X795" s="25">
        <f t="shared" si="551"/>
        <v>31.048525809863797</v>
      </c>
      <c r="Y795" s="26">
        <f t="shared" si="519"/>
        <v>-138.9330569118672</v>
      </c>
      <c r="Z795" s="26">
        <f t="shared" si="520"/>
        <v>-89.999993521569763</v>
      </c>
      <c r="AA795" s="26">
        <f t="shared" si="521"/>
        <v>90.634096568316977</v>
      </c>
      <c r="AB795" s="26">
        <f t="shared" si="522"/>
        <v>-89.998315706378122</v>
      </c>
      <c r="AC795" s="26">
        <f t="shared" si="523"/>
        <v>61.012054423772213</v>
      </c>
      <c r="AD795" s="26">
        <f t="shared" si="524"/>
        <v>89.949005895623159</v>
      </c>
      <c r="AE795" s="26">
        <f t="shared" si="525"/>
        <v>43.761619890085797</v>
      </c>
      <c r="AF795" s="26">
        <f t="shared" si="526"/>
        <v>-90.049303332324726</v>
      </c>
      <c r="AG795" s="26">
        <f t="shared" si="544"/>
        <v>63.934760580666506</v>
      </c>
      <c r="AH795" s="26">
        <f t="shared" si="527"/>
        <v>-208.18631868901545</v>
      </c>
      <c r="AI795" s="26">
        <f t="shared" si="528"/>
        <v>-89.999999997767432</v>
      </c>
      <c r="AJ795" s="26">
        <f t="shared" si="529"/>
        <v>140.18419728044458</v>
      </c>
      <c r="AK795" s="26">
        <f t="shared" si="530"/>
        <v>89.999994390647032</v>
      </c>
      <c r="AL795" s="27">
        <f t="shared" si="531"/>
        <v>-94.163597368829954</v>
      </c>
      <c r="AM795" s="26">
        <f t="shared" si="532"/>
        <v>-89.998878129407643</v>
      </c>
      <c r="AN795" s="26">
        <f t="shared" si="545"/>
        <v>-72.249761728497134</v>
      </c>
      <c r="AO795" s="26">
        <f t="shared" si="546"/>
        <v>-89.986015899054493</v>
      </c>
      <c r="AP795" s="26">
        <f t="shared" si="552"/>
        <v>-170.48071992523145</v>
      </c>
      <c r="AQ795" s="26">
        <f t="shared" si="553"/>
        <v>-179.98489963558254</v>
      </c>
      <c r="AR795" s="25">
        <f t="shared" si="547"/>
        <v>18.562359853877492</v>
      </c>
      <c r="AS795" s="25">
        <f t="shared" si="548"/>
        <v>-26.946600306339011</v>
      </c>
      <c r="AT795" s="56">
        <f t="shared" si="554"/>
        <v>-126.71910003514566</v>
      </c>
      <c r="AU795" s="57">
        <f t="shared" si="533"/>
        <v>-270.03420296790728</v>
      </c>
      <c r="AV795" s="26">
        <f t="shared" si="534"/>
        <v>18.265240637465382</v>
      </c>
      <c r="AW795" s="26">
        <f t="shared" si="535"/>
        <v>82.986322909350321</v>
      </c>
      <c r="AX795" s="27">
        <f t="shared" si="536"/>
        <v>-18.265240637465382</v>
      </c>
      <c r="AY795" s="26">
        <f t="shared" si="537"/>
        <v>-82.986322909350321</v>
      </c>
      <c r="AZ795" s="28">
        <f t="shared" si="538"/>
        <v>0</v>
      </c>
      <c r="BA795" s="29">
        <f t="shared" si="539"/>
        <v>0</v>
      </c>
      <c r="BB795" s="5">
        <f t="shared" si="555"/>
        <v>-317.39779765204622</v>
      </c>
      <c r="BC795" s="5">
        <f t="shared" si="556"/>
        <v>-539.09460556973329</v>
      </c>
      <c r="BD795" s="5">
        <f t="shared" si="540"/>
        <v>-359.09460556973329</v>
      </c>
      <c r="BE795" s="41"/>
      <c r="BF795" s="40">
        <f t="shared" si="541"/>
        <v>-317</v>
      </c>
      <c r="BG795" s="40">
        <f t="shared" si="542"/>
        <v>-539</v>
      </c>
      <c r="BH795" s="40">
        <f t="shared" si="543"/>
        <v>-359</v>
      </c>
      <c r="BL795" s="26">
        <f t="shared" si="549"/>
        <v>-66.204798234373811</v>
      </c>
      <c r="BM795" s="26">
        <f t="shared" si="550"/>
        <v>-89.971953237427371</v>
      </c>
      <c r="BO795" s="238" t="str">
        <f t="shared" si="557"/>
        <v>8128305161.64345i</v>
      </c>
      <c r="BP795" s="238" t="str">
        <f t="shared" si="558"/>
        <v>-5.97379156793766E-07-9.50484142196329E-09i</v>
      </c>
      <c r="BQ795" s="238">
        <f t="shared" si="559"/>
        <v>-124.47389938252677</v>
      </c>
      <c r="BR795" s="238">
        <f t="shared" si="560"/>
        <v>-179.08844936439863</v>
      </c>
    </row>
    <row r="796" spans="22:70" x14ac:dyDescent="0.3">
      <c r="V796" s="24">
        <v>8.9200000000001296</v>
      </c>
      <c r="W796" s="32">
        <f t="shared" si="518"/>
        <v>8317637711.0292225</v>
      </c>
      <c r="X796" s="25">
        <f t="shared" si="551"/>
        <v>31.048525809863797</v>
      </c>
      <c r="Y796" s="26">
        <f t="shared" si="519"/>
        <v>-139.13305691186719</v>
      </c>
      <c r="Z796" s="26">
        <f t="shared" si="520"/>
        <v>-89.99999366903684</v>
      </c>
      <c r="AA796" s="26">
        <f t="shared" si="521"/>
        <v>90.83409656814807</v>
      </c>
      <c r="AB796" s="26">
        <f t="shared" si="522"/>
        <v>-89.998354045581664</v>
      </c>
      <c r="AC796" s="26">
        <f t="shared" si="523"/>
        <v>61.212054268939426</v>
      </c>
      <c r="AD796" s="26">
        <f t="shared" si="524"/>
        <v>89.950166662561429</v>
      </c>
      <c r="AE796" s="26">
        <f t="shared" si="525"/>
        <v>43.961619735084113</v>
      </c>
      <c r="AF796" s="26">
        <f t="shared" si="526"/>
        <v>-90.04818105205706</v>
      </c>
      <c r="AG796" s="26">
        <f t="shared" si="544"/>
        <v>63.934760580666506</v>
      </c>
      <c r="AH796" s="26">
        <f t="shared" si="527"/>
        <v>-208.38631868901544</v>
      </c>
      <c r="AI796" s="26">
        <f t="shared" si="528"/>
        <v>-89.999999997818236</v>
      </c>
      <c r="AJ796" s="26">
        <f t="shared" si="529"/>
        <v>140.3841972804446</v>
      </c>
      <c r="AK796" s="26">
        <f t="shared" si="530"/>
        <v>89.999994518331505</v>
      </c>
      <c r="AL796" s="27">
        <f t="shared" si="531"/>
        <v>-94.363597368755023</v>
      </c>
      <c r="AM796" s="26">
        <f t="shared" si="532"/>
        <v>-89.998903666300038</v>
      </c>
      <c r="AN796" s="26">
        <f t="shared" si="545"/>
        <v>-72.449761716853402</v>
      </c>
      <c r="AO796" s="26">
        <f t="shared" si="546"/>
        <v>-89.986334216042238</v>
      </c>
      <c r="AP796" s="26">
        <f t="shared" si="552"/>
        <v>-170.88071991351276</v>
      </c>
      <c r="AQ796" s="26">
        <f t="shared" si="553"/>
        <v>-179.98524336182902</v>
      </c>
      <c r="AR796" s="25">
        <f t="shared" si="547"/>
        <v>18.562359853877492</v>
      </c>
      <c r="AS796" s="25">
        <f t="shared" si="548"/>
        <v>-26.946600306339011</v>
      </c>
      <c r="AT796" s="56">
        <f t="shared" si="554"/>
        <v>-126.91910017842865</v>
      </c>
      <c r="AU796" s="57">
        <f t="shared" si="533"/>
        <v>-270.03342441388611</v>
      </c>
      <c r="AV796" s="26">
        <f t="shared" si="534"/>
        <v>18.462325291723399</v>
      </c>
      <c r="AW796" s="26">
        <f t="shared" si="535"/>
        <v>83.144436852648724</v>
      </c>
      <c r="AX796" s="27">
        <f t="shared" si="536"/>
        <v>-18.462325291723396</v>
      </c>
      <c r="AY796" s="26">
        <f t="shared" si="537"/>
        <v>-83.144436852648724</v>
      </c>
      <c r="AZ796" s="28">
        <f t="shared" si="538"/>
        <v>0</v>
      </c>
      <c r="BA796" s="29">
        <f t="shared" si="539"/>
        <v>0</v>
      </c>
      <c r="BB796" s="5">
        <f t="shared" si="555"/>
        <v>-318.19774851104569</v>
      </c>
      <c r="BC796" s="5">
        <f t="shared" si="556"/>
        <v>-539.11521150500721</v>
      </c>
      <c r="BD796" s="5">
        <f t="shared" si="540"/>
        <v>-359.11521150500721</v>
      </c>
      <c r="BE796" s="31"/>
      <c r="BF796" s="40">
        <f t="shared" si="541"/>
        <v>-318</v>
      </c>
      <c r="BG796" s="40">
        <f t="shared" si="542"/>
        <v>-539</v>
      </c>
      <c r="BH796" s="40">
        <f t="shared" si="543"/>
        <v>-359</v>
      </c>
      <c r="BL796" s="26">
        <f t="shared" si="549"/>
        <v>-66.404798187536869</v>
      </c>
      <c r="BM796" s="26">
        <f t="shared" si="550"/>
        <v>-89.97259165958819</v>
      </c>
      <c r="BO796" s="238" t="str">
        <f t="shared" si="557"/>
        <v>8317637711.02922i</v>
      </c>
      <c r="BP796" s="238" t="str">
        <f t="shared" si="558"/>
        <v>-5.70499149030973E-07-8.87053470314784E-09i</v>
      </c>
      <c r="BQ796" s="238">
        <f t="shared" si="559"/>
        <v>-124.87385014508016</v>
      </c>
      <c r="BR796" s="238">
        <f t="shared" si="560"/>
        <v>-179.10919543153295</v>
      </c>
    </row>
    <row r="797" spans="22:70" x14ac:dyDescent="0.3">
      <c r="V797" s="24">
        <v>8.9300000000001294</v>
      </c>
      <c r="W797" s="32">
        <f t="shared" si="518"/>
        <v>8511380382.0263042</v>
      </c>
      <c r="X797" s="25">
        <f t="shared" si="551"/>
        <v>31.048525809863797</v>
      </c>
      <c r="Y797" s="26">
        <f t="shared" si="519"/>
        <v>-139.33305691186715</v>
      </c>
      <c r="Z797" s="26">
        <f t="shared" si="520"/>
        <v>-89.999993813147142</v>
      </c>
      <c r="AA797" s="26">
        <f t="shared" si="521"/>
        <v>91.034096567986722</v>
      </c>
      <c r="AB797" s="26">
        <f t="shared" si="522"/>
        <v>-89.998391512078385</v>
      </c>
      <c r="AC797" s="26">
        <f t="shared" si="523"/>
        <v>61.412054121075215</v>
      </c>
      <c r="AD797" s="26">
        <f t="shared" si="524"/>
        <v>89.951301007257896</v>
      </c>
      <c r="AE797" s="26">
        <f t="shared" si="525"/>
        <v>44.161619587058595</v>
      </c>
      <c r="AF797" s="26">
        <f t="shared" si="526"/>
        <v>-90.047084317967617</v>
      </c>
      <c r="AG797" s="26">
        <f t="shared" si="544"/>
        <v>63.934760580666506</v>
      </c>
      <c r="AH797" s="26">
        <f t="shared" si="527"/>
        <v>-208.58631868901543</v>
      </c>
      <c r="AI797" s="26">
        <f t="shared" si="528"/>
        <v>-89.999999997867903</v>
      </c>
      <c r="AJ797" s="26">
        <f t="shared" si="529"/>
        <v>140.58419728044456</v>
      </c>
      <c r="AK797" s="26">
        <f t="shared" si="530"/>
        <v>89.999994643109503</v>
      </c>
      <c r="AL797" s="27">
        <f t="shared" si="531"/>
        <v>-94.563597368683432</v>
      </c>
      <c r="AM797" s="26">
        <f t="shared" si="532"/>
        <v>-89.998928621901811</v>
      </c>
      <c r="AN797" s="26">
        <f t="shared" si="545"/>
        <v>-72.649761705733695</v>
      </c>
      <c r="AO797" s="26">
        <f t="shared" si="546"/>
        <v>-89.986645287251534</v>
      </c>
      <c r="AP797" s="26">
        <f t="shared" si="552"/>
        <v>-171.28071990232149</v>
      </c>
      <c r="AQ797" s="26">
        <f t="shared" si="553"/>
        <v>-179.98557926391175</v>
      </c>
      <c r="AR797" s="25">
        <f t="shared" si="547"/>
        <v>18.562359853877492</v>
      </c>
      <c r="AS797" s="25">
        <f t="shared" si="548"/>
        <v>-26.946600306339011</v>
      </c>
      <c r="AT797" s="56">
        <f t="shared" si="554"/>
        <v>-127.1191003152629</v>
      </c>
      <c r="AU797" s="57">
        <f t="shared" si="533"/>
        <v>-270.03266358187938</v>
      </c>
      <c r="AV797" s="26">
        <f t="shared" si="534"/>
        <v>18.659539330079816</v>
      </c>
      <c r="AW797" s="26">
        <f t="shared" si="535"/>
        <v>83.299053129466628</v>
      </c>
      <c r="AX797" s="27">
        <f t="shared" si="536"/>
        <v>-18.659539330079816</v>
      </c>
      <c r="AY797" s="26">
        <f t="shared" si="537"/>
        <v>-83.299053129466628</v>
      </c>
      <c r="AZ797" s="28">
        <f t="shared" si="538"/>
        <v>0</v>
      </c>
      <c r="BA797" s="29">
        <f t="shared" si="539"/>
        <v>0</v>
      </c>
      <c r="BB797" s="5">
        <f t="shared" si="555"/>
        <v>-318.99770158123334</v>
      </c>
      <c r="BC797" s="5">
        <f t="shared" si="556"/>
        <v>-539.13534861602602</v>
      </c>
      <c r="BD797" s="5">
        <f t="shared" si="540"/>
        <v>-359.13534861602602</v>
      </c>
      <c r="BE797" s="31"/>
      <c r="BF797" s="40">
        <f t="shared" si="541"/>
        <v>-319</v>
      </c>
      <c r="BG797" s="40">
        <f t="shared" si="542"/>
        <v>-539</v>
      </c>
      <c r="BH797" s="40">
        <f t="shared" si="543"/>
        <v>-359</v>
      </c>
      <c r="BL797" s="26">
        <f t="shared" si="549"/>
        <v>-66.604798142807908</v>
      </c>
      <c r="BM797" s="26">
        <f t="shared" si="550"/>
        <v>-89.973215549493005</v>
      </c>
      <c r="BO797" s="238" t="str">
        <f t="shared" si="557"/>
        <v>8511380382.0263i</v>
      </c>
      <c r="BP797" s="238" t="str">
        <f t="shared" si="558"/>
        <v>-5.44828370580711E-07-8.27855429513179E-09i</v>
      </c>
      <c r="BQ797" s="238">
        <f t="shared" si="559"/>
        <v>-125.27380312316254</v>
      </c>
      <c r="BR797" s="238">
        <f t="shared" si="560"/>
        <v>-179.12946948465361</v>
      </c>
    </row>
    <row r="798" spans="22:70" x14ac:dyDescent="0.3">
      <c r="V798" s="24">
        <v>8.9400000000001292</v>
      </c>
      <c r="W798" s="30">
        <f t="shared" si="518"/>
        <v>8709635899.5634041</v>
      </c>
      <c r="X798" s="25">
        <f t="shared" si="551"/>
        <v>31.048525809863797</v>
      </c>
      <c r="Y798" s="26">
        <f t="shared" si="519"/>
        <v>-139.53305691186713</v>
      </c>
      <c r="Z798" s="26">
        <f t="shared" si="520"/>
        <v>-89.999993953977125</v>
      </c>
      <c r="AA798" s="26">
        <f t="shared" si="521"/>
        <v>91.234096567832665</v>
      </c>
      <c r="AB798" s="26">
        <f t="shared" si="522"/>
        <v>-89.998428125733511</v>
      </c>
      <c r="AC798" s="26">
        <f t="shared" si="523"/>
        <v>61.612053979866026</v>
      </c>
      <c r="AD798" s="26">
        <f t="shared" si="524"/>
        <v>89.952409531153563</v>
      </c>
      <c r="AE798" s="26">
        <f t="shared" si="525"/>
        <v>44.361619445695361</v>
      </c>
      <c r="AF798" s="26">
        <f t="shared" si="526"/>
        <v>-90.046012548557059</v>
      </c>
      <c r="AG798" s="26">
        <f t="shared" si="544"/>
        <v>63.934760580666506</v>
      </c>
      <c r="AH798" s="26">
        <f t="shared" si="527"/>
        <v>-208.78631868901545</v>
      </c>
      <c r="AI798" s="26">
        <f t="shared" si="528"/>
        <v>-89.999999997916447</v>
      </c>
      <c r="AJ798" s="26">
        <f t="shared" si="529"/>
        <v>140.78419728044454</v>
      </c>
      <c r="AK798" s="26">
        <f t="shared" si="530"/>
        <v>89.999994765047234</v>
      </c>
      <c r="AL798" s="27">
        <f t="shared" si="531"/>
        <v>-94.763597368615081</v>
      </c>
      <c r="AM798" s="26">
        <f t="shared" si="532"/>
        <v>-89.998953009444719</v>
      </c>
      <c r="AN798" s="26">
        <f t="shared" si="545"/>
        <v>-72.849761695114495</v>
      </c>
      <c r="AO798" s="26">
        <f t="shared" si="546"/>
        <v>-89.98694927761639</v>
      </c>
      <c r="AP798" s="26">
        <f t="shared" si="552"/>
        <v>-171.68071989163397</v>
      </c>
      <c r="AQ798" s="26">
        <f t="shared" si="553"/>
        <v>-179.98590751993032</v>
      </c>
      <c r="AR798" s="25">
        <f t="shared" si="547"/>
        <v>18.562359853877492</v>
      </c>
      <c r="AS798" s="25">
        <f t="shared" si="548"/>
        <v>-26.946600306339011</v>
      </c>
      <c r="AT798" s="56">
        <f t="shared" si="554"/>
        <v>-127.3191004459386</v>
      </c>
      <c r="AU798" s="57">
        <f t="shared" si="533"/>
        <v>-270.03192006848735</v>
      </c>
      <c r="AV798" s="26">
        <f t="shared" si="534"/>
        <v>18.85687708799988</v>
      </c>
      <c r="AW798" s="26">
        <f t="shared" si="535"/>
        <v>83.450244706927833</v>
      </c>
      <c r="AX798" s="27">
        <f t="shared" si="536"/>
        <v>-18.85687708799988</v>
      </c>
      <c r="AY798" s="26">
        <f t="shared" si="537"/>
        <v>-83.450244706927833</v>
      </c>
      <c r="AZ798" s="28">
        <f t="shared" si="538"/>
        <v>0</v>
      </c>
      <c r="BA798" s="29">
        <f t="shared" si="539"/>
        <v>0</v>
      </c>
      <c r="BB798" s="5">
        <f t="shared" si="555"/>
        <v>-319.79765676313536</v>
      </c>
      <c r="BC798" s="5">
        <f t="shared" si="556"/>
        <v>-539.15502755957937</v>
      </c>
      <c r="BD798" s="5">
        <f t="shared" si="540"/>
        <v>-359.15502755957937</v>
      </c>
      <c r="BE798" s="41"/>
      <c r="BF798" s="40">
        <f t="shared" si="541"/>
        <v>-320</v>
      </c>
      <c r="BG798" s="40">
        <f t="shared" si="542"/>
        <v>-539</v>
      </c>
      <c r="BH798" s="40">
        <f t="shared" si="543"/>
        <v>-359</v>
      </c>
      <c r="BL798" s="26">
        <f t="shared" si="549"/>
        <v>-66.8047981000921</v>
      </c>
      <c r="BM798" s="26">
        <f t="shared" si="550"/>
        <v>-89.973825237935898</v>
      </c>
      <c r="BO798" s="238" t="str">
        <f t="shared" si="557"/>
        <v>8709635899.5634i</v>
      </c>
      <c r="BP798" s="238" t="str">
        <f t="shared" si="558"/>
        <v>-5.20312447324183E-07-7.72607628754402E-09i</v>
      </c>
      <c r="BQ798" s="238">
        <f t="shared" si="559"/>
        <v>-125.67375821710465</v>
      </c>
      <c r="BR798" s="238">
        <f t="shared" si="560"/>
        <v>-179.14928225315617</v>
      </c>
    </row>
    <row r="799" spans="22:70" x14ac:dyDescent="0.3">
      <c r="V799" s="24">
        <v>8.9500000000001307</v>
      </c>
      <c r="W799" s="32">
        <f t="shared" si="518"/>
        <v>8912509381.3401451</v>
      </c>
      <c r="X799" s="25">
        <f t="shared" si="551"/>
        <v>31.048525809863797</v>
      </c>
      <c r="Y799" s="26">
        <f t="shared" si="519"/>
        <v>-139.73305691186715</v>
      </c>
      <c r="Z799" s="26">
        <f t="shared" si="520"/>
        <v>-89.999994091601394</v>
      </c>
      <c r="AA799" s="26">
        <f t="shared" si="521"/>
        <v>91.4340965676856</v>
      </c>
      <c r="AB799" s="26">
        <f t="shared" si="522"/>
        <v>-89.998463905960108</v>
      </c>
      <c r="AC799" s="26">
        <f t="shared" si="523"/>
        <v>61.812053845012322</v>
      </c>
      <c r="AD799" s="26">
        <f t="shared" si="524"/>
        <v>89.953492821999163</v>
      </c>
      <c r="AE799" s="26">
        <f t="shared" si="525"/>
        <v>44.561619310694574</v>
      </c>
      <c r="AF799" s="26">
        <f t="shared" si="526"/>
        <v>-90.044965175562339</v>
      </c>
      <c r="AG799" s="26">
        <f t="shared" si="544"/>
        <v>63.934760580666506</v>
      </c>
      <c r="AH799" s="26">
        <f t="shared" si="527"/>
        <v>-208.98631868901546</v>
      </c>
      <c r="AI799" s="26">
        <f t="shared" si="528"/>
        <v>-89.999999997963869</v>
      </c>
      <c r="AJ799" s="26">
        <f t="shared" si="529"/>
        <v>140.98419728044459</v>
      </c>
      <c r="AK799" s="26">
        <f t="shared" si="530"/>
        <v>89.9999948842093</v>
      </c>
      <c r="AL799" s="27">
        <f t="shared" si="531"/>
        <v>-94.963597368549841</v>
      </c>
      <c r="AM799" s="26">
        <f t="shared" si="532"/>
        <v>-89.998976841859388</v>
      </c>
      <c r="AN799" s="26">
        <f t="shared" si="545"/>
        <v>-73.049761684973248</v>
      </c>
      <c r="AO799" s="26">
        <f t="shared" si="546"/>
        <v>-89.987246348316447</v>
      </c>
      <c r="AP799" s="26">
        <f t="shared" si="552"/>
        <v>-172.08071988142746</v>
      </c>
      <c r="AQ799" s="26">
        <f t="shared" si="553"/>
        <v>-179.9862283039304</v>
      </c>
      <c r="AR799" s="25">
        <f t="shared" si="547"/>
        <v>18.562359853877492</v>
      </c>
      <c r="AS799" s="25">
        <f t="shared" si="548"/>
        <v>-26.946600306339011</v>
      </c>
      <c r="AT799" s="56">
        <f t="shared" si="554"/>
        <v>-127.51910057073289</v>
      </c>
      <c r="AU799" s="57">
        <f t="shared" si="533"/>
        <v>-270.03119347949274</v>
      </c>
      <c r="AV799" s="26">
        <f t="shared" si="534"/>
        <v>19.054333142203049</v>
      </c>
      <c r="AW799" s="26">
        <f t="shared" si="535"/>
        <v>83.598083322024678</v>
      </c>
      <c r="AX799" s="27">
        <f t="shared" si="536"/>
        <v>-19.054333142203049</v>
      </c>
      <c r="AY799" s="26">
        <f t="shared" si="537"/>
        <v>-83.598083322024678</v>
      </c>
      <c r="AZ799" s="28">
        <f t="shared" si="538"/>
        <v>0</v>
      </c>
      <c r="BA799" s="29">
        <f t="shared" si="539"/>
        <v>0</v>
      </c>
      <c r="BB799" s="5">
        <f t="shared" si="555"/>
        <v>-320.59761396175065</v>
      </c>
      <c r="BC799" s="5">
        <f t="shared" si="556"/>
        <v>-539.17425875087713</v>
      </c>
      <c r="BD799" s="5">
        <f t="shared" si="540"/>
        <v>-359.17425875087713</v>
      </c>
      <c r="BE799" s="31"/>
      <c r="BF799" s="40">
        <f t="shared" si="541"/>
        <v>-321</v>
      </c>
      <c r="BG799" s="40">
        <f t="shared" si="542"/>
        <v>-539</v>
      </c>
      <c r="BH799" s="40">
        <f t="shared" si="543"/>
        <v>-359</v>
      </c>
      <c r="BL799" s="26">
        <f t="shared" si="549"/>
        <v>-67.004798059298864</v>
      </c>
      <c r="BM799" s="26">
        <f t="shared" si="550"/>
        <v>-89.974421048181213</v>
      </c>
      <c r="BO799" s="238" t="str">
        <f t="shared" si="557"/>
        <v>8912509381.34015i</v>
      </c>
      <c r="BP799" s="238" t="str">
        <f t="shared" si="558"/>
        <v>-4.96899447969241E-07-7.21046512464478E-09i</v>
      </c>
      <c r="BQ799" s="238">
        <f t="shared" si="559"/>
        <v>-126.07371533171889</v>
      </c>
      <c r="BR799" s="238">
        <f t="shared" si="560"/>
        <v>-179.16864422320313</v>
      </c>
    </row>
    <row r="800" spans="22:70" x14ac:dyDescent="0.3">
      <c r="V800" s="24">
        <v>8.9600000000001305</v>
      </c>
      <c r="W800" s="32">
        <f t="shared" si="518"/>
        <v>9120108393.5618477</v>
      </c>
      <c r="X800" s="25">
        <f t="shared" si="551"/>
        <v>31.048525809863797</v>
      </c>
      <c r="Y800" s="26">
        <f t="shared" si="519"/>
        <v>-139.93305691186717</v>
      </c>
      <c r="Z800" s="26">
        <f t="shared" si="520"/>
        <v>-89.99999422609298</v>
      </c>
      <c r="AA800" s="26">
        <f t="shared" si="521"/>
        <v>91.6340965675451</v>
      </c>
      <c r="AB800" s="26">
        <f t="shared" si="522"/>
        <v>-89.998498871729311</v>
      </c>
      <c r="AC800" s="26">
        <f t="shared" si="523"/>
        <v>62.012053716227996</v>
      </c>
      <c r="AD800" s="26">
        <f t="shared" si="524"/>
        <v>89.954551454166719</v>
      </c>
      <c r="AE800" s="26">
        <f t="shared" si="525"/>
        <v>44.761619181769731</v>
      </c>
      <c r="AF800" s="26">
        <f t="shared" si="526"/>
        <v>-90.043941643655572</v>
      </c>
      <c r="AG800" s="26">
        <f t="shared" si="544"/>
        <v>63.934760580666506</v>
      </c>
      <c r="AH800" s="26">
        <f t="shared" si="527"/>
        <v>-209.18631868901545</v>
      </c>
      <c r="AI800" s="26">
        <f t="shared" si="528"/>
        <v>-89.999999998010225</v>
      </c>
      <c r="AJ800" s="26">
        <f t="shared" si="529"/>
        <v>141.18419728044458</v>
      </c>
      <c r="AK800" s="26">
        <f t="shared" si="530"/>
        <v>89.999995000658913</v>
      </c>
      <c r="AL800" s="27">
        <f t="shared" si="531"/>
        <v>-95.163597368487501</v>
      </c>
      <c r="AM800" s="26">
        <f t="shared" si="532"/>
        <v>-89.999000131782068</v>
      </c>
      <c r="AN800" s="26">
        <f t="shared" si="545"/>
        <v>-73.249761675288426</v>
      </c>
      <c r="AO800" s="26">
        <f t="shared" si="546"/>
        <v>-89.98753665686246</v>
      </c>
      <c r="AP800" s="26">
        <f t="shared" si="552"/>
        <v>-172.48071987168029</v>
      </c>
      <c r="AQ800" s="26">
        <f t="shared" si="553"/>
        <v>-179.98654178599583</v>
      </c>
      <c r="AR800" s="25">
        <f t="shared" si="547"/>
        <v>18.562359853877492</v>
      </c>
      <c r="AS800" s="25">
        <f t="shared" si="548"/>
        <v>-26.946600306339011</v>
      </c>
      <c r="AT800" s="56">
        <f t="shared" si="554"/>
        <v>-127.71910068991056</v>
      </c>
      <c r="AU800" s="57">
        <f t="shared" si="533"/>
        <v>-270.03048342965138</v>
      </c>
      <c r="AV800" s="26">
        <f t="shared" si="534"/>
        <v>19.251902300974837</v>
      </c>
      <c r="AW800" s="26">
        <f t="shared" si="535"/>
        <v>83.742639482251221</v>
      </c>
      <c r="AX800" s="27">
        <f t="shared" si="536"/>
        <v>-19.251902300974837</v>
      </c>
      <c r="AY800" s="26">
        <f t="shared" si="537"/>
        <v>-83.742639482251221</v>
      </c>
      <c r="AZ800" s="28">
        <f t="shared" si="538"/>
        <v>0</v>
      </c>
      <c r="BA800" s="29">
        <f t="shared" si="539"/>
        <v>0</v>
      </c>
      <c r="BB800" s="5">
        <f t="shared" si="555"/>
        <v>-321.39757308635023</v>
      </c>
      <c r="BC800" s="5">
        <f t="shared" si="556"/>
        <v>-539.19305236898003</v>
      </c>
      <c r="BD800" s="5">
        <f t="shared" si="540"/>
        <v>-359.19305236898003</v>
      </c>
      <c r="BE800" s="31"/>
      <c r="BF800" s="40">
        <f t="shared" si="541"/>
        <v>-321</v>
      </c>
      <c r="BG800" s="40">
        <f t="shared" si="542"/>
        <v>-539</v>
      </c>
      <c r="BH800" s="40">
        <f t="shared" si="543"/>
        <v>-359</v>
      </c>
      <c r="BL800" s="26">
        <f t="shared" si="549"/>
        <v>-67.204798020341585</v>
      </c>
      <c r="BM800" s="26">
        <f t="shared" si="550"/>
        <v>-89.975003296134901</v>
      </c>
      <c r="BO800" s="238" t="str">
        <f t="shared" si="557"/>
        <v>9120108393.56185i</v>
      </c>
      <c r="BP800" s="238" t="str">
        <f t="shared" si="558"/>
        <v>-4.7453977449298E-07-6.7292610475124E-09i</v>
      </c>
      <c r="BQ800" s="238">
        <f t="shared" si="559"/>
        <v>-126.47367437609805</v>
      </c>
      <c r="BR800" s="238">
        <f t="shared" si="560"/>
        <v>-179.18756564319381</v>
      </c>
    </row>
    <row r="801" spans="22:70" x14ac:dyDescent="0.3">
      <c r="V801" s="24">
        <v>8.9700000000001303</v>
      </c>
      <c r="W801" s="30">
        <f t="shared" si="518"/>
        <v>9332543007.9727249</v>
      </c>
      <c r="X801" s="25">
        <f t="shared" si="551"/>
        <v>31.048525809863797</v>
      </c>
      <c r="Y801" s="26">
        <f t="shared" si="519"/>
        <v>-140.13305691186716</v>
      </c>
      <c r="Z801" s="26">
        <f t="shared" si="520"/>
        <v>-89.999994357523136</v>
      </c>
      <c r="AA801" s="26">
        <f t="shared" si="521"/>
        <v>91.834096567410924</v>
      </c>
      <c r="AB801" s="26">
        <f t="shared" si="522"/>
        <v>-89.998533041580444</v>
      </c>
      <c r="AC801" s="26">
        <f t="shared" si="523"/>
        <v>62.212053593239922</v>
      </c>
      <c r="AD801" s="26">
        <f t="shared" si="524"/>
        <v>89.955585988954141</v>
      </c>
      <c r="AE801" s="26">
        <f t="shared" si="525"/>
        <v>44.961619058647493</v>
      </c>
      <c r="AF801" s="26">
        <f t="shared" si="526"/>
        <v>-90.042941410149439</v>
      </c>
      <c r="AG801" s="26">
        <f t="shared" si="544"/>
        <v>63.934760580666506</v>
      </c>
      <c r="AH801" s="26">
        <f t="shared" si="527"/>
        <v>-209.38631868901547</v>
      </c>
      <c r="AI801" s="26">
        <f t="shared" si="528"/>
        <v>-89.999999998055515</v>
      </c>
      <c r="AJ801" s="26">
        <f t="shared" si="529"/>
        <v>141.38419728044457</v>
      </c>
      <c r="AK801" s="26">
        <f t="shared" si="530"/>
        <v>89.999995114457818</v>
      </c>
      <c r="AL801" s="27">
        <f t="shared" si="531"/>
        <v>-95.363597368427975</v>
      </c>
      <c r="AM801" s="26">
        <f t="shared" si="532"/>
        <v>-89.999022891561367</v>
      </c>
      <c r="AN801" s="26">
        <f t="shared" si="545"/>
        <v>-73.449761666039464</v>
      </c>
      <c r="AO801" s="26">
        <f t="shared" si="546"/>
        <v>-89.987820357179814</v>
      </c>
      <c r="AP801" s="26">
        <f t="shared" si="552"/>
        <v>-172.88071986237185</v>
      </c>
      <c r="AQ801" s="26">
        <f t="shared" si="553"/>
        <v>-179.98684813233888</v>
      </c>
      <c r="AR801" s="25">
        <f t="shared" si="547"/>
        <v>18.562359853877492</v>
      </c>
      <c r="AS801" s="25">
        <f t="shared" si="548"/>
        <v>-26.946600306339011</v>
      </c>
      <c r="AT801" s="56">
        <f t="shared" si="554"/>
        <v>-127.91910080372435</v>
      </c>
      <c r="AU801" s="57">
        <f t="shared" si="533"/>
        <v>-270.02978954248829</v>
      </c>
      <c r="AV801" s="26">
        <f t="shared" si="534"/>
        <v>19.449579594816338</v>
      </c>
      <c r="AW801" s="26">
        <f t="shared" si="535"/>
        <v>83.883982467902172</v>
      </c>
      <c r="AX801" s="27">
        <f t="shared" si="536"/>
        <v>-19.449579594816338</v>
      </c>
      <c r="AY801" s="26">
        <f t="shared" si="537"/>
        <v>-83.883982467902172</v>
      </c>
      <c r="AZ801" s="28">
        <f t="shared" si="538"/>
        <v>0</v>
      </c>
      <c r="BA801" s="29">
        <f t="shared" si="539"/>
        <v>0</v>
      </c>
      <c r="BB801" s="5">
        <f t="shared" si="555"/>
        <v>-322.19753405028524</v>
      </c>
      <c r="BC801" s="5">
        <f t="shared" si="556"/>
        <v>-539.21141836211507</v>
      </c>
      <c r="BD801" s="5">
        <f t="shared" si="540"/>
        <v>-359.21141836211507</v>
      </c>
      <c r="BE801" s="41"/>
      <c r="BF801" s="40">
        <f t="shared" si="541"/>
        <v>-322</v>
      </c>
      <c r="BG801" s="40">
        <f t="shared" si="542"/>
        <v>-539</v>
      </c>
      <c r="BH801" s="40">
        <f t="shared" si="543"/>
        <v>-359</v>
      </c>
      <c r="BL801" s="26">
        <f t="shared" si="549"/>
        <v>-67.404797983137684</v>
      </c>
      <c r="BM801" s="26">
        <f t="shared" si="550"/>
        <v>-89.975572290512062</v>
      </c>
      <c r="BO801" s="238" t="str">
        <f t="shared" si="557"/>
        <v>9332543007.97272i</v>
      </c>
      <c r="BP801" s="238" t="str">
        <f t="shared" si="558"/>
        <v>-4.53186057481126E-07-6.28016837288282E-09i</v>
      </c>
      <c r="BQ801" s="238">
        <f t="shared" si="559"/>
        <v>-126.87363526342322</v>
      </c>
      <c r="BR801" s="238">
        <f t="shared" si="560"/>
        <v>-179.2060565291147</v>
      </c>
    </row>
    <row r="802" spans="22:70" x14ac:dyDescent="0.3">
      <c r="V802" s="24">
        <v>8.9800000000001301</v>
      </c>
      <c r="W802" s="32">
        <f t="shared" si="518"/>
        <v>9549925860.2172394</v>
      </c>
      <c r="X802" s="25">
        <f t="shared" si="551"/>
        <v>31.048525809863797</v>
      </c>
      <c r="Y802" s="26">
        <f t="shared" si="519"/>
        <v>-140.33305691186715</v>
      </c>
      <c r="Z802" s="26">
        <f t="shared" si="520"/>
        <v>-89.999994485961594</v>
      </c>
      <c r="AA802" s="26">
        <f t="shared" si="521"/>
        <v>92.034096567282802</v>
      </c>
      <c r="AB802" s="26">
        <f t="shared" si="522"/>
        <v>-89.998566433630813</v>
      </c>
      <c r="AC802" s="26">
        <f t="shared" si="523"/>
        <v>62.412053475787218</v>
      </c>
      <c r="AD802" s="26">
        <f t="shared" si="524"/>
        <v>89.956596974882771</v>
      </c>
      <c r="AE802" s="26">
        <f t="shared" si="525"/>
        <v>45.161618941066678</v>
      </c>
      <c r="AF802" s="26">
        <f t="shared" si="526"/>
        <v>-90.04196394470965</v>
      </c>
      <c r="AG802" s="26">
        <f t="shared" si="544"/>
        <v>63.934760580666506</v>
      </c>
      <c r="AH802" s="26">
        <f t="shared" si="527"/>
        <v>-209.58631868901546</v>
      </c>
      <c r="AI802" s="26">
        <f t="shared" si="528"/>
        <v>-89.999999998099767</v>
      </c>
      <c r="AJ802" s="26">
        <f t="shared" si="529"/>
        <v>141.58419728044458</v>
      </c>
      <c r="AK802" s="26">
        <f t="shared" si="530"/>
        <v>89.999995225666325</v>
      </c>
      <c r="AL802" s="27">
        <f t="shared" si="531"/>
        <v>-95.56359736837112</v>
      </c>
      <c r="AM802" s="26">
        <f t="shared" si="532"/>
        <v>-89.999045133264858</v>
      </c>
      <c r="AN802" s="26">
        <f t="shared" si="545"/>
        <v>-73.649761657206795</v>
      </c>
      <c r="AO802" s="26">
        <f t="shared" si="546"/>
        <v>-89.988097599690093</v>
      </c>
      <c r="AP802" s="26">
        <f t="shared" si="552"/>
        <v>-173.28071985348228</v>
      </c>
      <c r="AQ802" s="26">
        <f t="shared" si="553"/>
        <v>-179.98714750538841</v>
      </c>
      <c r="AR802" s="25">
        <f t="shared" si="547"/>
        <v>18.562359853877492</v>
      </c>
      <c r="AS802" s="25">
        <f t="shared" si="548"/>
        <v>-26.946600306339011</v>
      </c>
      <c r="AT802" s="56">
        <f t="shared" si="554"/>
        <v>-128.1191009124156</v>
      </c>
      <c r="AU802" s="57">
        <f t="shared" si="533"/>
        <v>-270.02911145009807</v>
      </c>
      <c r="AV802" s="26">
        <f t="shared" si="534"/>
        <v>19.647360267423785</v>
      </c>
      <c r="AW802" s="26">
        <f t="shared" si="535"/>
        <v>84.022180335903045</v>
      </c>
      <c r="AX802" s="27">
        <f t="shared" si="536"/>
        <v>-19.647360267423785</v>
      </c>
      <c r="AY802" s="26">
        <f t="shared" si="537"/>
        <v>-84.022180335903045</v>
      </c>
      <c r="AZ802" s="28">
        <f t="shared" si="538"/>
        <v>0</v>
      </c>
      <c r="BA802" s="29">
        <f t="shared" si="539"/>
        <v>0</v>
      </c>
      <c r="BB802" s="5">
        <f t="shared" si="555"/>
        <v>-322.99749677080382</v>
      </c>
      <c r="BC802" s="5">
        <f t="shared" si="556"/>
        <v>-539.22936645287029</v>
      </c>
      <c r="BD802" s="5">
        <f t="shared" si="540"/>
        <v>-359.22936645287029</v>
      </c>
      <c r="BE802" s="31"/>
      <c r="BF802" s="40">
        <f t="shared" si="541"/>
        <v>-323</v>
      </c>
      <c r="BG802" s="40">
        <f t="shared" si="542"/>
        <v>-539</v>
      </c>
      <c r="BH802" s="40">
        <f t="shared" si="543"/>
        <v>-359</v>
      </c>
      <c r="BL802" s="26">
        <f t="shared" si="549"/>
        <v>-67.604797947608219</v>
      </c>
      <c r="BM802" s="26">
        <f t="shared" si="550"/>
        <v>-89.976128333000602</v>
      </c>
      <c r="BO802" s="238" t="str">
        <f t="shared" si="557"/>
        <v>9549925860.21724i</v>
      </c>
      <c r="BP802" s="238" t="str">
        <f t="shared" si="558"/>
        <v>-4.32793056146853E-07-5.86104455296606E-09i</v>
      </c>
      <c r="BQ802" s="238">
        <f t="shared" si="559"/>
        <v>-127.27359791077998</v>
      </c>
      <c r="BR802" s="238">
        <f t="shared" si="560"/>
        <v>-179.22412666977164</v>
      </c>
    </row>
    <row r="803" spans="22:70" x14ac:dyDescent="0.3">
      <c r="V803" s="24">
        <v>8.9900000000001299</v>
      </c>
      <c r="W803" s="32">
        <f t="shared" si="518"/>
        <v>9772372209.5610523</v>
      </c>
      <c r="X803" s="25">
        <f t="shared" si="551"/>
        <v>31.048525809863797</v>
      </c>
      <c r="Y803" s="26">
        <f t="shared" si="519"/>
        <v>-140.53305691186716</v>
      </c>
      <c r="Z803" s="26">
        <f t="shared" si="520"/>
        <v>-89.999994611476438</v>
      </c>
      <c r="AA803" s="26">
        <f t="shared" si="521"/>
        <v>92.234096567160421</v>
      </c>
      <c r="AB803" s="26">
        <f t="shared" si="522"/>
        <v>-89.998599065585296</v>
      </c>
      <c r="AC803" s="26">
        <f t="shared" si="523"/>
        <v>62.612053363620753</v>
      </c>
      <c r="AD803" s="26">
        <f t="shared" si="524"/>
        <v>89.957584947988224</v>
      </c>
      <c r="AE803" s="26">
        <f t="shared" si="525"/>
        <v>45.361618828777814</v>
      </c>
      <c r="AF803" s="26">
        <f t="shared" si="526"/>
        <v>-90.041008729073511</v>
      </c>
      <c r="AG803" s="26">
        <f t="shared" si="544"/>
        <v>63.934760580666506</v>
      </c>
      <c r="AH803" s="26">
        <f t="shared" si="527"/>
        <v>-209.78631868901545</v>
      </c>
      <c r="AI803" s="26">
        <f t="shared" si="528"/>
        <v>-89.999999998143025</v>
      </c>
      <c r="AJ803" s="26">
        <f t="shared" si="529"/>
        <v>141.78419728044457</v>
      </c>
      <c r="AK803" s="26">
        <f t="shared" si="530"/>
        <v>89.999995334343424</v>
      </c>
      <c r="AL803" s="27">
        <f t="shared" si="531"/>
        <v>-95.763597368316837</v>
      </c>
      <c r="AM803" s="26">
        <f t="shared" si="532"/>
        <v>-89.999066868685361</v>
      </c>
      <c r="AN803" s="26">
        <f t="shared" si="545"/>
        <v>-73.849761648771647</v>
      </c>
      <c r="AO803" s="26">
        <f t="shared" si="546"/>
        <v>-89.988368531390904</v>
      </c>
      <c r="AP803" s="26">
        <f t="shared" si="552"/>
        <v>-173.68071984499284</v>
      </c>
      <c r="AQ803" s="26">
        <f t="shared" si="553"/>
        <v>-179.98744006387585</v>
      </c>
      <c r="AR803" s="25">
        <f t="shared" si="547"/>
        <v>18.562359853877492</v>
      </c>
      <c r="AS803" s="25">
        <f t="shared" si="548"/>
        <v>-26.946600306339011</v>
      </c>
      <c r="AT803" s="56">
        <f t="shared" si="554"/>
        <v>-128.31910101621503</v>
      </c>
      <c r="AU803" s="57">
        <f t="shared" si="533"/>
        <v>-270.02844879294935</v>
      </c>
      <c r="AV803" s="26">
        <f t="shared" si="534"/>
        <v>19.845239766991313</v>
      </c>
      <c r="AW803" s="26">
        <f t="shared" si="535"/>
        <v>84.157299925044541</v>
      </c>
      <c r="AX803" s="27">
        <f t="shared" si="536"/>
        <v>-19.845239766991313</v>
      </c>
      <c r="AY803" s="26">
        <f t="shared" si="537"/>
        <v>-84.157299925044541</v>
      </c>
      <c r="AZ803" s="28">
        <f t="shared" si="538"/>
        <v>0</v>
      </c>
      <c r="BA803" s="29">
        <f t="shared" si="539"/>
        <v>0</v>
      </c>
      <c r="BB803" s="5">
        <f t="shared" si="555"/>
        <v>-323.79746116887554</v>
      </c>
      <c r="BC803" s="5">
        <f t="shared" si="556"/>
        <v>-539.24690614327733</v>
      </c>
      <c r="BD803" s="5">
        <f t="shared" si="540"/>
        <v>-359.24690614327733</v>
      </c>
      <c r="BE803" s="31"/>
      <c r="BF803" s="40">
        <f t="shared" si="541"/>
        <v>-324</v>
      </c>
      <c r="BG803" s="40">
        <f t="shared" si="542"/>
        <v>-539</v>
      </c>
      <c r="BH803" s="40">
        <f t="shared" si="543"/>
        <v>-359</v>
      </c>
      <c r="BL803" s="26">
        <f t="shared" si="549"/>
        <v>-67.804797913677845</v>
      </c>
      <c r="BM803" s="26">
        <f t="shared" si="550"/>
        <v>-89.976671718421159</v>
      </c>
      <c r="BO803" s="238" t="str">
        <f t="shared" si="557"/>
        <v>9772372209.56105i</v>
      </c>
      <c r="BP803" s="238" t="str">
        <f t="shared" si="558"/>
        <v>-4.13317562821118E-07-5.46988996425977E-09i</v>
      </c>
      <c r="BQ803" s="238">
        <f t="shared" si="559"/>
        <v>-127.6735622389827</v>
      </c>
      <c r="BR803" s="238">
        <f t="shared" si="560"/>
        <v>-179.24178563190688</v>
      </c>
    </row>
    <row r="804" spans="22:70" x14ac:dyDescent="0.3">
      <c r="V804" s="24">
        <v>9.0000000000001297</v>
      </c>
      <c r="W804" s="30">
        <f t="shared" si="518"/>
        <v>10000000000.003012</v>
      </c>
      <c r="X804" s="25">
        <f t="shared" si="551"/>
        <v>31.048525809863797</v>
      </c>
      <c r="Y804" s="26">
        <f t="shared" si="519"/>
        <v>-140.73305691186715</v>
      </c>
      <c r="Z804" s="26">
        <f t="shared" si="520"/>
        <v>-89.999994734134205</v>
      </c>
      <c r="AA804" s="26">
        <f t="shared" si="521"/>
        <v>92.434096567043568</v>
      </c>
      <c r="AB804" s="26">
        <f t="shared" si="522"/>
        <v>-89.998630954745821</v>
      </c>
      <c r="AC804" s="26">
        <f t="shared" si="523"/>
        <v>62.812053256502608</v>
      </c>
      <c r="AD804" s="26">
        <f t="shared" si="524"/>
        <v>89.958550432104531</v>
      </c>
      <c r="AE804" s="26">
        <f t="shared" si="525"/>
        <v>45.561618721542828</v>
      </c>
      <c r="AF804" s="26">
        <f t="shared" si="526"/>
        <v>-90.040075256775495</v>
      </c>
      <c r="AG804" s="26">
        <f t="shared" si="544"/>
        <v>63.934760580666506</v>
      </c>
      <c r="AH804" s="26">
        <f t="shared" si="527"/>
        <v>-209.98631868901543</v>
      </c>
      <c r="AI804" s="26">
        <f t="shared" si="528"/>
        <v>-89.999999998185288</v>
      </c>
      <c r="AJ804" s="26">
        <f t="shared" si="529"/>
        <v>141.98419728044456</v>
      </c>
      <c r="AK804" s="26">
        <f t="shared" si="530"/>
        <v>89.999995440546741</v>
      </c>
      <c r="AL804" s="27">
        <f t="shared" si="531"/>
        <v>-95.963597368264999</v>
      </c>
      <c r="AM804" s="26">
        <f t="shared" si="532"/>
        <v>-89.999088109347298</v>
      </c>
      <c r="AN804" s="26">
        <f t="shared" si="545"/>
        <v>-74.049761640716156</v>
      </c>
      <c r="AO804" s="26">
        <f t="shared" si="546"/>
        <v>-89.988633295933781</v>
      </c>
      <c r="AP804" s="26">
        <f t="shared" si="552"/>
        <v>-174.08071983688552</v>
      </c>
      <c r="AQ804" s="26">
        <f t="shared" si="553"/>
        <v>-179.98772596291963</v>
      </c>
      <c r="AR804" s="25">
        <f t="shared" si="547"/>
        <v>18.562359853877492</v>
      </c>
      <c r="AS804" s="25">
        <f t="shared" si="548"/>
        <v>-26.946600306339011</v>
      </c>
      <c r="AT804" s="56">
        <f t="shared" si="554"/>
        <v>-128.51910111534269</v>
      </c>
      <c r="AU804" s="57">
        <f t="shared" si="533"/>
        <v>-270.02780121969511</v>
      </c>
      <c r="AV804" s="26">
        <f t="shared" si="534"/>
        <v>20.043213737829014</v>
      </c>
      <c r="AW804" s="26">
        <f t="shared" si="535"/>
        <v>84.289406862502076</v>
      </c>
      <c r="AX804" s="27">
        <f t="shared" si="536"/>
        <v>-20.043213737829014</v>
      </c>
      <c r="AY804" s="26">
        <f t="shared" si="537"/>
        <v>-84.289406862502076</v>
      </c>
      <c r="AZ804" s="28">
        <f t="shared" si="538"/>
        <v>0</v>
      </c>
      <c r="BA804" s="29">
        <f t="shared" si="539"/>
        <v>0</v>
      </c>
      <c r="BB804" s="5">
        <f t="shared" si="555"/>
        <v>-324.59742716902451</v>
      </c>
      <c r="BC804" s="5">
        <f t="shared" si="556"/>
        <v>-539.26404671978241</v>
      </c>
      <c r="BD804" s="5">
        <f t="shared" si="540"/>
        <v>-359.26404671978241</v>
      </c>
      <c r="BE804" s="41"/>
      <c r="BF804" s="40">
        <f t="shared" si="541"/>
        <v>-325</v>
      </c>
      <c r="BG804" s="40">
        <f t="shared" si="542"/>
        <v>-539</v>
      </c>
      <c r="BH804" s="40">
        <f t="shared" si="543"/>
        <v>-359</v>
      </c>
      <c r="BL804" s="26">
        <f t="shared" si="549"/>
        <v>-68.004797881274598</v>
      </c>
      <c r="BM804" s="26">
        <f t="shared" si="550"/>
        <v>-89.977202734883519</v>
      </c>
      <c r="BO804" s="238" t="str">
        <f t="shared" si="557"/>
        <v>10000000000.003i</v>
      </c>
      <c r="BP804" s="238" t="str">
        <f t="shared" si="558"/>
        <v>-3.94718311715754E-07-5.1048383768338E-09i</v>
      </c>
      <c r="BQ804" s="238">
        <f t="shared" si="559"/>
        <v>-128.07352817240721</v>
      </c>
      <c r="BR804" s="238">
        <f t="shared" si="560"/>
        <v>-179.25904276520376</v>
      </c>
    </row>
    <row r="805" spans="22:70" x14ac:dyDescent="0.3">
      <c r="V805" s="24">
        <v>9.0100000000001295</v>
      </c>
      <c r="W805" s="32">
        <f t="shared" si="518"/>
        <v>10232929922.810623</v>
      </c>
      <c r="X805" s="25">
        <f t="shared" si="551"/>
        <v>31.048525809863797</v>
      </c>
      <c r="Y805" s="26">
        <f t="shared" si="519"/>
        <v>-140.93305691186714</v>
      </c>
      <c r="Z805" s="26">
        <f t="shared" si="520"/>
        <v>-89.999994853999951</v>
      </c>
      <c r="AA805" s="26">
        <f t="shared" si="521"/>
        <v>92.634096566931973</v>
      </c>
      <c r="AB805" s="26">
        <f t="shared" si="522"/>
        <v>-89.998662118020434</v>
      </c>
      <c r="AC805" s="26">
        <f t="shared" si="523"/>
        <v>63.012053154205567</v>
      </c>
      <c r="AD805" s="26">
        <f t="shared" si="524"/>
        <v>89.959493939141964</v>
      </c>
      <c r="AE805" s="26">
        <f t="shared" si="525"/>
        <v>45.761618619134204</v>
      </c>
      <c r="AF805" s="26">
        <f t="shared" si="526"/>
        <v>-90.039163032878434</v>
      </c>
      <c r="AG805" s="26">
        <f t="shared" si="544"/>
        <v>63.934760580666506</v>
      </c>
      <c r="AH805" s="26">
        <f t="shared" si="527"/>
        <v>-210.18631868901542</v>
      </c>
      <c r="AI805" s="26">
        <f t="shared" si="528"/>
        <v>-89.999999998226599</v>
      </c>
      <c r="AJ805" s="26">
        <f t="shared" si="529"/>
        <v>142.18419728044458</v>
      </c>
      <c r="AK805" s="26">
        <f t="shared" si="530"/>
        <v>89.999995544332563</v>
      </c>
      <c r="AL805" s="27">
        <f t="shared" si="531"/>
        <v>-96.163597368215491</v>
      </c>
      <c r="AM805" s="26">
        <f t="shared" si="532"/>
        <v>-89.999108866512728</v>
      </c>
      <c r="AN805" s="26">
        <f t="shared" si="545"/>
        <v>-74.249761633023212</v>
      </c>
      <c r="AO805" s="26">
        <f t="shared" si="546"/>
        <v>-89.988892033700353</v>
      </c>
      <c r="AP805" s="26">
        <f t="shared" si="552"/>
        <v>-174.48071982914303</v>
      </c>
      <c r="AQ805" s="26">
        <f t="shared" si="553"/>
        <v>-179.98800535410712</v>
      </c>
      <c r="AR805" s="25">
        <f t="shared" si="547"/>
        <v>18.562359853877492</v>
      </c>
      <c r="AS805" s="25">
        <f t="shared" si="548"/>
        <v>-26.946600306339011</v>
      </c>
      <c r="AT805" s="56">
        <f t="shared" si="554"/>
        <v>-128.71910121000883</v>
      </c>
      <c r="AU805" s="57">
        <f t="shared" si="533"/>
        <v>-270.02716838698552</v>
      </c>
      <c r="AV805" s="26">
        <f t="shared" si="534"/>
        <v>20.241278012288497</v>
      </c>
      <c r="AW805" s="26">
        <f t="shared" si="535"/>
        <v>84.418565571528504</v>
      </c>
      <c r="AX805" s="27">
        <f t="shared" si="536"/>
        <v>-20.241278012288497</v>
      </c>
      <c r="AY805" s="26">
        <f t="shared" si="537"/>
        <v>-84.418565571528504</v>
      </c>
      <c r="AZ805" s="28">
        <f t="shared" si="538"/>
        <v>0</v>
      </c>
      <c r="BA805" s="29">
        <f t="shared" si="539"/>
        <v>0</v>
      </c>
      <c r="BB805" s="5">
        <f t="shared" si="555"/>
        <v>-325.39739469916935</v>
      </c>
      <c r="BC805" s="5">
        <f t="shared" si="556"/>
        <v>-539.28079725810494</v>
      </c>
      <c r="BD805" s="5">
        <f t="shared" si="540"/>
        <v>-359.28079725810494</v>
      </c>
      <c r="BE805" s="31"/>
      <c r="BF805" s="40">
        <f t="shared" si="541"/>
        <v>-325</v>
      </c>
      <c r="BG805" s="40">
        <f t="shared" si="542"/>
        <v>-539</v>
      </c>
      <c r="BH805" s="40">
        <f t="shared" si="543"/>
        <v>-359</v>
      </c>
      <c r="BL805" s="26">
        <f t="shared" si="549"/>
        <v>-68.204797850329726</v>
      </c>
      <c r="BM805" s="26">
        <f t="shared" si="550"/>
        <v>-89.977721663939278</v>
      </c>
      <c r="BO805" s="238" t="str">
        <f t="shared" si="557"/>
        <v>10232929922.8106i</v>
      </c>
      <c r="BP805" s="238" t="str">
        <f t="shared" si="558"/>
        <v>-3.76955891769301E-07-4.76414805878581E-09i</v>
      </c>
      <c r="BQ805" s="238">
        <f t="shared" si="559"/>
        <v>-128.4734956388308</v>
      </c>
      <c r="BR805" s="238">
        <f t="shared" si="560"/>
        <v>-179.27590720718015</v>
      </c>
    </row>
    <row r="806" spans="22:70" x14ac:dyDescent="0.3">
      <c r="V806" s="24">
        <v>9.0200000000001292</v>
      </c>
      <c r="W806" s="32">
        <f t="shared" si="518"/>
        <v>10471285480.512148</v>
      </c>
      <c r="X806" s="25">
        <f t="shared" si="551"/>
        <v>31.048525809863797</v>
      </c>
      <c r="Y806" s="26">
        <f t="shared" si="519"/>
        <v>-141.13305691186713</v>
      </c>
      <c r="Z806" s="26">
        <f t="shared" si="520"/>
        <v>-89.999994971137212</v>
      </c>
      <c r="AA806" s="26">
        <f t="shared" si="521"/>
        <v>92.83409656682538</v>
      </c>
      <c r="AB806" s="26">
        <f t="shared" si="522"/>
        <v>-89.99869257193231</v>
      </c>
      <c r="AC806" s="26">
        <f t="shared" si="523"/>
        <v>63.212053056512659</v>
      </c>
      <c r="AD806" s="26">
        <f t="shared" si="524"/>
        <v>89.960415969358422</v>
      </c>
      <c r="AE806" s="26">
        <f t="shared" si="525"/>
        <v>45.961618521334714</v>
      </c>
      <c r="AF806" s="26">
        <f t="shared" si="526"/>
        <v>-90.038271573711114</v>
      </c>
      <c r="AG806" s="26">
        <f t="shared" si="544"/>
        <v>63.934760580666506</v>
      </c>
      <c r="AH806" s="26">
        <f t="shared" si="527"/>
        <v>-210.38631868901544</v>
      </c>
      <c r="AI806" s="26">
        <f t="shared" si="528"/>
        <v>-89.999999998266972</v>
      </c>
      <c r="AJ806" s="26">
        <f t="shared" si="529"/>
        <v>142.38419728044457</v>
      </c>
      <c r="AK806" s="26">
        <f t="shared" si="530"/>
        <v>89.999995645755931</v>
      </c>
      <c r="AL806" s="27">
        <f t="shared" si="531"/>
        <v>-96.3635973681682</v>
      </c>
      <c r="AM806" s="26">
        <f t="shared" si="532"/>
        <v>-89.999129151187404</v>
      </c>
      <c r="AN806" s="26">
        <f t="shared" si="545"/>
        <v>-74.44976162567653</v>
      </c>
      <c r="AO806" s="26">
        <f t="shared" si="546"/>
        <v>-89.98914488187674</v>
      </c>
      <c r="AP806" s="26">
        <f t="shared" si="552"/>
        <v>-174.8807198217491</v>
      </c>
      <c r="AQ806" s="26">
        <f t="shared" si="553"/>
        <v>-179.9882783855752</v>
      </c>
      <c r="AR806" s="25">
        <f t="shared" si="547"/>
        <v>18.562359853877492</v>
      </c>
      <c r="AS806" s="25">
        <f t="shared" si="548"/>
        <v>-26.946600306339011</v>
      </c>
      <c r="AT806" s="56">
        <f t="shared" si="554"/>
        <v>-128.91910130041438</v>
      </c>
      <c r="AU806" s="57">
        <f t="shared" si="533"/>
        <v>-270.02654995928629</v>
      </c>
      <c r="AV806" s="26">
        <f t="shared" si="534"/>
        <v>20.439428602987842</v>
      </c>
      <c r="AW806" s="26">
        <f t="shared" si="535"/>
        <v>84.544839280214873</v>
      </c>
      <c r="AX806" s="27">
        <f t="shared" si="536"/>
        <v>-20.439428602987846</v>
      </c>
      <c r="AY806" s="26">
        <f t="shared" si="537"/>
        <v>-84.544839280214873</v>
      </c>
      <c r="AZ806" s="28">
        <f t="shared" si="538"/>
        <v>0</v>
      </c>
      <c r="BA806" s="29">
        <f t="shared" si="539"/>
        <v>0</v>
      </c>
      <c r="BB806" s="5">
        <f t="shared" si="555"/>
        <v>-326.19736369047098</v>
      </c>
      <c r="BC806" s="5">
        <f t="shared" si="556"/>
        <v>-539.29716662799137</v>
      </c>
      <c r="BD806" s="5">
        <f t="shared" si="540"/>
        <v>-359.29716662799137</v>
      </c>
      <c r="BE806" s="31"/>
      <c r="BF806" s="40">
        <f t="shared" si="541"/>
        <v>-326</v>
      </c>
      <c r="BG806" s="40">
        <f t="shared" si="542"/>
        <v>-539</v>
      </c>
      <c r="BH806" s="40">
        <f t="shared" si="543"/>
        <v>-359</v>
      </c>
      <c r="BL806" s="26">
        <f t="shared" si="549"/>
        <v>-68.404797820777617</v>
      </c>
      <c r="BM806" s="26">
        <f t="shared" si="550"/>
        <v>-89.978228780731115</v>
      </c>
      <c r="BO806" s="238" t="str">
        <f t="shared" si="557"/>
        <v>10471285480.5121i</v>
      </c>
      <c r="BP806" s="238" t="str">
        <f t="shared" si="558"/>
        <v>-3.59992663393909E-07-4.44619347357738E-09i</v>
      </c>
      <c r="BQ806" s="238">
        <f t="shared" si="559"/>
        <v>-128.87346456927895</v>
      </c>
      <c r="BR806" s="238">
        <f t="shared" si="560"/>
        <v>-179.29238788797392</v>
      </c>
    </row>
    <row r="807" spans="22:70" x14ac:dyDescent="0.3">
      <c r="V807" s="24">
        <v>9.0300000000001308</v>
      </c>
      <c r="W807" s="30">
        <f t="shared" si="518"/>
        <v>10715193052.379326</v>
      </c>
      <c r="X807" s="25">
        <f t="shared" si="551"/>
        <v>31.048525809863797</v>
      </c>
      <c r="Y807" s="26">
        <f t="shared" si="519"/>
        <v>-141.33305691186717</v>
      </c>
      <c r="Z807" s="26">
        <f t="shared" si="520"/>
        <v>-89.999995085608091</v>
      </c>
      <c r="AA807" s="26">
        <f t="shared" si="521"/>
        <v>93.034096566723633</v>
      </c>
      <c r="AB807" s="26">
        <f t="shared" si="522"/>
        <v>-89.998722332628532</v>
      </c>
      <c r="AC807" s="26">
        <f t="shared" si="523"/>
        <v>63.412052963216681</v>
      </c>
      <c r="AD807" s="26">
        <f t="shared" si="524"/>
        <v>89.961317011624601</v>
      </c>
      <c r="AE807" s="26">
        <f t="shared" si="525"/>
        <v>46.161618427936943</v>
      </c>
      <c r="AF807" s="26">
        <f t="shared" si="526"/>
        <v>-90.037400406612022</v>
      </c>
      <c r="AG807" s="26">
        <f t="shared" si="544"/>
        <v>63.934760580666506</v>
      </c>
      <c r="AH807" s="26">
        <f t="shared" si="527"/>
        <v>-210.58631868901546</v>
      </c>
      <c r="AI807" s="26">
        <f t="shared" si="528"/>
        <v>-89.999999998306421</v>
      </c>
      <c r="AJ807" s="26">
        <f t="shared" si="529"/>
        <v>142.58419728044458</v>
      </c>
      <c r="AK807" s="26">
        <f t="shared" si="530"/>
        <v>89.999995744870631</v>
      </c>
      <c r="AL807" s="27">
        <f t="shared" si="531"/>
        <v>-96.563597368123069</v>
      </c>
      <c r="AM807" s="26">
        <f t="shared" si="532"/>
        <v>-89.999148974126499</v>
      </c>
      <c r="AN807" s="26">
        <f t="shared" si="545"/>
        <v>-74.649761618660506</v>
      </c>
      <c r="AO807" s="26">
        <f t="shared" si="546"/>
        <v>-89.98939197452637</v>
      </c>
      <c r="AP807" s="26">
        <f t="shared" si="552"/>
        <v>-175.28071981468793</v>
      </c>
      <c r="AQ807" s="26">
        <f t="shared" si="553"/>
        <v>-179.98854520208866</v>
      </c>
      <c r="AR807" s="25">
        <f t="shared" si="547"/>
        <v>18.562359853877492</v>
      </c>
      <c r="AS807" s="25">
        <f t="shared" si="548"/>
        <v>-26.946600306339011</v>
      </c>
      <c r="AT807" s="56">
        <f t="shared" si="554"/>
        <v>-129.11910138675097</v>
      </c>
      <c r="AU807" s="57">
        <f t="shared" si="533"/>
        <v>-270.02594560870068</v>
      </c>
      <c r="AV807" s="26">
        <f t="shared" si="534"/>
        <v>20.637661695327999</v>
      </c>
      <c r="AW807" s="26">
        <f t="shared" si="535"/>
        <v>84.668290031220877</v>
      </c>
      <c r="AX807" s="27">
        <f t="shared" si="536"/>
        <v>-20.637661695327999</v>
      </c>
      <c r="AY807" s="26">
        <f t="shared" si="537"/>
        <v>-84.668290031220877</v>
      </c>
      <c r="AZ807" s="28">
        <f t="shared" si="538"/>
        <v>0</v>
      </c>
      <c r="BA807" s="29">
        <f t="shared" si="539"/>
        <v>0</v>
      </c>
      <c r="BB807" s="5">
        <f t="shared" si="555"/>
        <v>-326.99733407718651</v>
      </c>
      <c r="BC807" s="5">
        <f t="shared" si="556"/>
        <v>-539.31316349786198</v>
      </c>
      <c r="BD807" s="5">
        <f t="shared" si="540"/>
        <v>-359.31316349786198</v>
      </c>
      <c r="BE807" s="41"/>
      <c r="BF807" s="40">
        <f t="shared" si="541"/>
        <v>-327</v>
      </c>
      <c r="BG807" s="40">
        <f t="shared" si="542"/>
        <v>-539</v>
      </c>
      <c r="BH807" s="40">
        <f t="shared" si="543"/>
        <v>-359</v>
      </c>
      <c r="BL807" s="26">
        <f t="shared" si="549"/>
        <v>-68.604797792555587</v>
      </c>
      <c r="BM807" s="26">
        <f t="shared" si="550"/>
        <v>-89.978724354138762</v>
      </c>
      <c r="BO807" s="238" t="str">
        <f t="shared" si="557"/>
        <v>10715193052.3793i</v>
      </c>
      <c r="BP807" s="238" t="str">
        <f t="shared" si="558"/>
        <v>-3.43792678949578E-07-4.14945753077083E-09i</v>
      </c>
      <c r="BQ807" s="238">
        <f t="shared" si="559"/>
        <v>-129.27343489787995</v>
      </c>
      <c r="BR807" s="238">
        <f t="shared" si="560"/>
        <v>-179.30849353502256</v>
      </c>
    </row>
    <row r="808" spans="22:70" x14ac:dyDescent="0.3">
      <c r="V808" s="24">
        <v>9.0400000000001306</v>
      </c>
      <c r="W808" s="32">
        <f t="shared" si="518"/>
        <v>10964781961.435188</v>
      </c>
      <c r="X808" s="25">
        <f t="shared" si="551"/>
        <v>31.048525809863797</v>
      </c>
      <c r="Y808" s="26">
        <f t="shared" si="519"/>
        <v>-141.53305691186716</v>
      </c>
      <c r="Z808" s="26">
        <f t="shared" si="520"/>
        <v>-89.999995197473311</v>
      </c>
      <c r="AA808" s="26">
        <f t="shared" si="521"/>
        <v>93.234096566626448</v>
      </c>
      <c r="AB808" s="26">
        <f t="shared" si="522"/>
        <v>-89.998751415888592</v>
      </c>
      <c r="AC808" s="26">
        <f t="shared" si="523"/>
        <v>63.612052874119684</v>
      </c>
      <c r="AD808" s="26">
        <f t="shared" si="524"/>
        <v>89.962197543683246</v>
      </c>
      <c r="AE808" s="26">
        <f t="shared" si="525"/>
        <v>46.361618338742772</v>
      </c>
      <c r="AF808" s="26">
        <f t="shared" si="526"/>
        <v>-90.036549069678657</v>
      </c>
      <c r="AG808" s="26">
        <f t="shared" si="544"/>
        <v>63.934760580666506</v>
      </c>
      <c r="AH808" s="26">
        <f t="shared" si="527"/>
        <v>-210.78631868901545</v>
      </c>
      <c r="AI808" s="26">
        <f t="shared" si="528"/>
        <v>-89.999999998344961</v>
      </c>
      <c r="AJ808" s="26">
        <f t="shared" si="529"/>
        <v>142.7841972804446</v>
      </c>
      <c r="AK808" s="26">
        <f t="shared" si="530"/>
        <v>89.999995841729202</v>
      </c>
      <c r="AL808" s="27">
        <f t="shared" si="531"/>
        <v>-96.763597368079957</v>
      </c>
      <c r="AM808" s="26">
        <f t="shared" si="532"/>
        <v>-89.999168345840417</v>
      </c>
      <c r="AN808" s="26">
        <f t="shared" si="545"/>
        <v>-74.849761611960247</v>
      </c>
      <c r="AO808" s="26">
        <f t="shared" si="546"/>
        <v>-89.989633442660988</v>
      </c>
      <c r="AP808" s="26">
        <f t="shared" si="552"/>
        <v>-175.68071980794454</v>
      </c>
      <c r="AQ808" s="26">
        <f t="shared" si="553"/>
        <v>-179.98880594511718</v>
      </c>
      <c r="AR808" s="25">
        <f t="shared" si="547"/>
        <v>18.562359853877492</v>
      </c>
      <c r="AS808" s="25">
        <f t="shared" si="548"/>
        <v>-26.946600306339011</v>
      </c>
      <c r="AT808" s="56">
        <f t="shared" si="554"/>
        <v>-129.31910146920177</v>
      </c>
      <c r="AU808" s="57">
        <f t="shared" si="533"/>
        <v>-270.02535501479582</v>
      </c>
      <c r="AV808" s="26">
        <f t="shared" si="534"/>
        <v>20.835973640292089</v>
      </c>
      <c r="AW808" s="26">
        <f t="shared" si="535"/>
        <v>84.788978692382798</v>
      </c>
      <c r="AX808" s="27">
        <f t="shared" si="536"/>
        <v>-20.835973640292089</v>
      </c>
      <c r="AY808" s="26">
        <f t="shared" si="537"/>
        <v>-84.788978692382798</v>
      </c>
      <c r="AZ808" s="28">
        <f t="shared" si="538"/>
        <v>0</v>
      </c>
      <c r="BA808" s="29">
        <f t="shared" si="539"/>
        <v>0</v>
      </c>
      <c r="BB808" s="5">
        <f t="shared" si="555"/>
        <v>-327.79730579653005</v>
      </c>
      <c r="BC808" s="5">
        <f t="shared" si="556"/>
        <v>-539.32879633935624</v>
      </c>
      <c r="BD808" s="5">
        <f t="shared" si="540"/>
        <v>-359.32879633935624</v>
      </c>
      <c r="BE808" s="31"/>
      <c r="BF808" s="40">
        <f t="shared" si="541"/>
        <v>-328</v>
      </c>
      <c r="BG808" s="40">
        <f t="shared" si="542"/>
        <v>-539</v>
      </c>
      <c r="BH808" s="40">
        <f t="shared" si="543"/>
        <v>-359</v>
      </c>
      <c r="BL808" s="26">
        <f t="shared" si="549"/>
        <v>-68.804797765603738</v>
      </c>
      <c r="BM808" s="26">
        <f t="shared" si="550"/>
        <v>-89.979208646921521</v>
      </c>
      <c r="BO808" s="238" t="str">
        <f t="shared" si="557"/>
        <v>10964781961.4352i</v>
      </c>
      <c r="BP808" s="238" t="str">
        <f t="shared" si="558"/>
        <v>-3.2832160677979E-07-3.87252435331469E-09i</v>
      </c>
      <c r="BQ808" s="238">
        <f t="shared" si="559"/>
        <v>-129.67340656172456</v>
      </c>
      <c r="BR808" s="238">
        <f t="shared" si="560"/>
        <v>-179.32423267763895</v>
      </c>
    </row>
    <row r="809" spans="22:70" x14ac:dyDescent="0.3">
      <c r="V809" s="24">
        <v>9.0500000000001304</v>
      </c>
      <c r="W809" s="32">
        <f t="shared" ref="W809:W822" si="561">10*10^V809</f>
        <v>11220184543.02301</v>
      </c>
      <c r="X809" s="25">
        <f t="shared" si="551"/>
        <v>31.048525809863797</v>
      </c>
      <c r="Y809" s="26">
        <f t="shared" ref="Y809:Y822" si="562">20*LOG(1/SQRT((W809/fp)^2+1))</f>
        <v>-141.73305691186715</v>
      </c>
      <c r="Z809" s="26">
        <f t="shared" ref="Z809:Z822" si="563">-180/PI()*ATAN(W809/fp)</f>
        <v>-89.999995306792172</v>
      </c>
      <c r="AA809" s="26">
        <f t="shared" ref="AA809:AA822" si="564">20*LOG(SQRT((W809/fzRHP)^2+1))</f>
        <v>93.434096566533583</v>
      </c>
      <c r="AB809" s="26">
        <f t="shared" ref="AB809:AB822" si="565">-180/PI()*ATAN(W809/fzRHP)</f>
        <v>-89.99877983713283</v>
      </c>
      <c r="AC809" s="26">
        <f t="shared" ref="AC809:AC822" si="566">20*LOG(SQRT((W809/fzESR)^2+1))</f>
        <v>63.81205278903267</v>
      </c>
      <c r="AD809" s="26">
        <f t="shared" ref="AD809:AD822" si="567">180/PI()*ATAN(W809/fzESR)</f>
        <v>89.963058032402458</v>
      </c>
      <c r="AE809" s="26">
        <f t="shared" ref="AE809:AE822" si="568">X809+Y809+AA809+AC809</f>
        <v>46.561618253562905</v>
      </c>
      <c r="AF809" s="26">
        <f t="shared" ref="AF809:AF822" si="569">Z809+AB809+AD809</f>
        <v>-90.035717111522544</v>
      </c>
      <c r="AG809" s="26">
        <f t="shared" si="544"/>
        <v>63.934760580666506</v>
      </c>
      <c r="AH809" s="26">
        <f t="shared" ref="AH809:AH822" si="570">20*LOG(1/SQRT((W809/fp_comp1)^2+1))</f>
        <v>-210.98631868901546</v>
      </c>
      <c r="AI809" s="26">
        <f t="shared" ref="AI809:AI822" si="571">-180/PI()*ATAN(W809/fp_comp1)</f>
        <v>-89.999999998382648</v>
      </c>
      <c r="AJ809" s="26">
        <f t="shared" ref="AJ809:AJ822" si="572">20*LOG(SQRT((W809/fz_comp)^2+1))</f>
        <v>142.98419728044456</v>
      </c>
      <c r="AK809" s="26">
        <f t="shared" ref="AK809:AK822" si="573">180/PI()*ATAN(W809/fz_comp)</f>
        <v>89.999995936383002</v>
      </c>
      <c r="AL809" s="27">
        <f t="shared" ref="AL809:AL822" si="574">20*LOG(1/SQRT((W809/fp_comp2)^2+1))</f>
        <v>-96.963597368038734</v>
      </c>
      <c r="AM809" s="26">
        <f t="shared" ref="AM809:AM822" si="575">-180/PI()*ATAN(W809/fp_comp2)</f>
        <v>-89.999187276600281</v>
      </c>
      <c r="AN809" s="26">
        <f t="shared" si="545"/>
        <v>-75.049761605561514</v>
      </c>
      <c r="AO809" s="26">
        <f t="shared" si="546"/>
        <v>-89.989869414310164</v>
      </c>
      <c r="AP809" s="26">
        <f t="shared" si="552"/>
        <v>-176.08071980150464</v>
      </c>
      <c r="AQ809" s="26">
        <f t="shared" si="553"/>
        <v>-179.98906075291009</v>
      </c>
      <c r="AR809" s="25">
        <f t="shared" si="547"/>
        <v>18.562359853877492</v>
      </c>
      <c r="AS809" s="25">
        <f t="shared" si="548"/>
        <v>-26.946600306339011</v>
      </c>
      <c r="AT809" s="56">
        <f t="shared" si="554"/>
        <v>-129.51910154794174</v>
      </c>
      <c r="AU809" s="57">
        <f t="shared" ref="AU809:AU822" si="576">AF809+AQ809</f>
        <v>-270.02477786443262</v>
      </c>
      <c r="AV809" s="26">
        <f t="shared" ref="AV809:AV822" si="577">20*LOG(SQRT((W809/fz_ff)^2+1))</f>
        <v>21.034360947519875</v>
      </c>
      <c r="AW809" s="26">
        <f t="shared" ref="AW809:AW822" si="578">180/PI()*ATAN(W809/fz_ff)</f>
        <v>84.906964968112845</v>
      </c>
      <c r="AX809" s="27">
        <f t="shared" ref="AX809:AX822" si="579">20*LOG(1/SQRT((W809/fp_ff)^2+1))</f>
        <v>-21.034360947519875</v>
      </c>
      <c r="AY809" s="26">
        <f t="shared" ref="AY809:AY822" si="580">-180/PI()*ATAN(W809/fp_ff)</f>
        <v>-84.906964968112845</v>
      </c>
      <c r="AZ809" s="28">
        <f t="shared" ref="AZ809:AZ822" si="581">AV809+AX809</f>
        <v>0</v>
      </c>
      <c r="BA809" s="29">
        <f t="shared" ref="BA809:BA822" si="582">AW809+AY809</f>
        <v>0</v>
      </c>
      <c r="BB809" s="5">
        <f t="shared" si="555"/>
        <v>-328.59727878854017</v>
      </c>
      <c r="BC809" s="5">
        <f t="shared" si="556"/>
        <v>-539.34407343177543</v>
      </c>
      <c r="BD809" s="5">
        <f t="shared" ref="BD809:BD822" si="583">BC809+180</f>
        <v>-359.34407343177543</v>
      </c>
      <c r="BE809" s="31"/>
      <c r="BF809" s="40">
        <f t="shared" ref="BF809:BF822" si="584">ROUND(BB809,0)</f>
        <v>-329</v>
      </c>
      <c r="BG809" s="40">
        <f t="shared" ref="BG809:BG822" si="585">ROUND(BC809,0)</f>
        <v>-539</v>
      </c>
      <c r="BH809" s="40">
        <f t="shared" ref="BH809:BH822" si="586">ROUND(BD809,0)</f>
        <v>-359</v>
      </c>
      <c r="BL809" s="26">
        <f t="shared" si="549"/>
        <v>-69.004797739864884</v>
      </c>
      <c r="BM809" s="26">
        <f t="shared" si="550"/>
        <v>-89.97968191585754</v>
      </c>
      <c r="BO809" s="238" t="str">
        <f t="shared" si="557"/>
        <v>11220184543.023i</v>
      </c>
      <c r="BP809" s="238" t="str">
        <f t="shared" si="558"/>
        <v>-3.13546658649703E-07-3.61407252697253E-09i</v>
      </c>
      <c r="BQ809" s="238">
        <f t="shared" si="559"/>
        <v>-130.07337950073352</v>
      </c>
      <c r="BR809" s="238">
        <f t="shared" si="560"/>
        <v>-179.33961365148522</v>
      </c>
    </row>
    <row r="810" spans="22:70" x14ac:dyDescent="0.3">
      <c r="V810" s="24">
        <v>9.0600000000001302</v>
      </c>
      <c r="W810" s="30">
        <f t="shared" si="561"/>
        <v>11481536214.972279</v>
      </c>
      <c r="X810" s="25">
        <f t="shared" si="551"/>
        <v>31.048525809863797</v>
      </c>
      <c r="Y810" s="26">
        <f t="shared" si="562"/>
        <v>-141.93305691186714</v>
      </c>
      <c r="Z810" s="26">
        <f t="shared" si="563"/>
        <v>-89.999995413622614</v>
      </c>
      <c r="AA810" s="26">
        <f t="shared" si="564"/>
        <v>93.634096566444939</v>
      </c>
      <c r="AB810" s="26">
        <f t="shared" si="565"/>
        <v>-89.998807611430564</v>
      </c>
      <c r="AC810" s="26">
        <f t="shared" si="566"/>
        <v>64.01205270777524</v>
      </c>
      <c r="AD810" s="26">
        <f t="shared" si="567"/>
        <v>89.963898934023177</v>
      </c>
      <c r="AE810" s="26">
        <f t="shared" si="568"/>
        <v>46.761618172216842</v>
      </c>
      <c r="AF810" s="26">
        <f t="shared" si="569"/>
        <v>-90.03490409103</v>
      </c>
      <c r="AG810" s="26">
        <f t="shared" si="544"/>
        <v>63.934760580666506</v>
      </c>
      <c r="AH810" s="26">
        <f t="shared" si="570"/>
        <v>-211.18631868901545</v>
      </c>
      <c r="AI810" s="26">
        <f t="shared" si="571"/>
        <v>-89.999999998419455</v>
      </c>
      <c r="AJ810" s="26">
        <f t="shared" si="572"/>
        <v>143.18419728044455</v>
      </c>
      <c r="AK810" s="26">
        <f t="shared" si="573"/>
        <v>89.999996028882222</v>
      </c>
      <c r="AL810" s="27">
        <f t="shared" si="574"/>
        <v>-97.163597367999415</v>
      </c>
      <c r="AM810" s="26">
        <f t="shared" si="575"/>
        <v>-89.999205776443461</v>
      </c>
      <c r="AN810" s="26">
        <f t="shared" si="545"/>
        <v>-75.249761599450778</v>
      </c>
      <c r="AO810" s="26">
        <f t="shared" si="546"/>
        <v>-89.990100014589174</v>
      </c>
      <c r="AP810" s="26">
        <f t="shared" si="552"/>
        <v>-176.48071979535459</v>
      </c>
      <c r="AQ810" s="26">
        <f t="shared" si="553"/>
        <v>-179.98930976056988</v>
      </c>
      <c r="AR810" s="25">
        <f t="shared" si="547"/>
        <v>18.562359853877492</v>
      </c>
      <c r="AS810" s="25">
        <f t="shared" si="548"/>
        <v>-26.946600306339011</v>
      </c>
      <c r="AT810" s="56">
        <f t="shared" si="554"/>
        <v>-129.71910162313776</v>
      </c>
      <c r="AU810" s="57">
        <f t="shared" si="576"/>
        <v>-270.02421385159988</v>
      </c>
      <c r="AV810" s="26">
        <f t="shared" si="577"/>
        <v>21.232820278648799</v>
      </c>
      <c r="AW810" s="26">
        <f t="shared" si="578"/>
        <v>85.022307411509217</v>
      </c>
      <c r="AX810" s="27">
        <f t="shared" si="579"/>
        <v>-21.232820278648799</v>
      </c>
      <c r="AY810" s="26">
        <f t="shared" si="580"/>
        <v>-85.022307411509217</v>
      </c>
      <c r="AZ810" s="28">
        <f t="shared" si="581"/>
        <v>0</v>
      </c>
      <c r="BA810" s="29">
        <f t="shared" si="582"/>
        <v>0</v>
      </c>
      <c r="BB810" s="5">
        <f t="shared" si="555"/>
        <v>-329.39725299595273</v>
      </c>
      <c r="BC810" s="5">
        <f t="shared" si="556"/>
        <v>-539.35900286642755</v>
      </c>
      <c r="BD810" s="5">
        <f t="shared" si="583"/>
        <v>-359.35900286642755</v>
      </c>
      <c r="BE810" s="41"/>
      <c r="BF810" s="40">
        <f t="shared" si="584"/>
        <v>-329</v>
      </c>
      <c r="BG810" s="40">
        <f t="shared" si="585"/>
        <v>-539</v>
      </c>
      <c r="BH810" s="40">
        <f t="shared" si="586"/>
        <v>-359</v>
      </c>
      <c r="BL810" s="26">
        <f t="shared" si="549"/>
        <v>-69.204797715284499</v>
      </c>
      <c r="BM810" s="26">
        <f t="shared" si="550"/>
        <v>-89.980144411880005</v>
      </c>
      <c r="BO810" s="238" t="str">
        <f t="shared" si="557"/>
        <v>11481536214.9723i</v>
      </c>
      <c r="BP810" s="238" t="str">
        <f t="shared" si="558"/>
        <v>-2.99436520435295E-07-3.37286879978147E-09i</v>
      </c>
      <c r="BQ810" s="238">
        <f t="shared" si="559"/>
        <v>-130.47335365753045</v>
      </c>
      <c r="BR810" s="238">
        <f t="shared" si="560"/>
        <v>-179.3546446029477</v>
      </c>
    </row>
    <row r="811" spans="22:70" x14ac:dyDescent="0.3">
      <c r="V811" s="24">
        <v>9.07000000000013</v>
      </c>
      <c r="W811" s="32">
        <f t="shared" si="561"/>
        <v>11748975549.398827</v>
      </c>
      <c r="X811" s="25">
        <f t="shared" si="551"/>
        <v>31.048525809863797</v>
      </c>
      <c r="Y811" s="26">
        <f t="shared" si="562"/>
        <v>-142.13305691186713</v>
      </c>
      <c r="Z811" s="26">
        <f t="shared" si="563"/>
        <v>-89.999995518021322</v>
      </c>
      <c r="AA811" s="26">
        <f t="shared" si="564"/>
        <v>93.834096566360273</v>
      </c>
      <c r="AB811" s="26">
        <f t="shared" si="565"/>
        <v>-89.998834753508092</v>
      </c>
      <c r="AC811" s="26">
        <f t="shared" si="566"/>
        <v>64.212052630174995</v>
      </c>
      <c r="AD811" s="26">
        <f t="shared" si="567"/>
        <v>89.964720694401151</v>
      </c>
      <c r="AE811" s="26">
        <f t="shared" si="568"/>
        <v>46.961618094531943</v>
      </c>
      <c r="AF811" s="26">
        <f t="shared" si="569"/>
        <v>-90.034109577128262</v>
      </c>
      <c r="AG811" s="26">
        <f t="shared" si="544"/>
        <v>63.934760580666506</v>
      </c>
      <c r="AH811" s="26">
        <f t="shared" si="570"/>
        <v>-211.38631868901544</v>
      </c>
      <c r="AI811" s="26">
        <f t="shared" si="571"/>
        <v>-89.999999998455436</v>
      </c>
      <c r="AJ811" s="26">
        <f t="shared" si="572"/>
        <v>143.38419728044454</v>
      </c>
      <c r="AK811" s="26">
        <f t="shared" si="573"/>
        <v>89.999996119275892</v>
      </c>
      <c r="AL811" s="27">
        <f t="shared" si="574"/>
        <v>-97.363597367961859</v>
      </c>
      <c r="AM811" s="26">
        <f t="shared" si="575"/>
        <v>-89.999223855178784</v>
      </c>
      <c r="AN811" s="26">
        <f t="shared" si="545"/>
        <v>-75.449761593615094</v>
      </c>
      <c r="AO811" s="26">
        <f t="shared" si="546"/>
        <v>-89.990325365765273</v>
      </c>
      <c r="AP811" s="26">
        <f t="shared" si="552"/>
        <v>-176.88071978948136</v>
      </c>
      <c r="AQ811" s="26">
        <f t="shared" si="553"/>
        <v>-179.9895531001236</v>
      </c>
      <c r="AR811" s="25">
        <f t="shared" si="547"/>
        <v>18.562359853877492</v>
      </c>
      <c r="AS811" s="25">
        <f t="shared" si="548"/>
        <v>-26.946600306339011</v>
      </c>
      <c r="AT811" s="56">
        <f t="shared" si="554"/>
        <v>-129.9191016949494</v>
      </c>
      <c r="AU811" s="57">
        <f t="shared" si="576"/>
        <v>-270.02366267725188</v>
      </c>
      <c r="AV811" s="26">
        <f t="shared" si="577"/>
        <v>21.43134844091324</v>
      </c>
      <c r="AW811" s="26">
        <f t="shared" si="578"/>
        <v>85.135063437101422</v>
      </c>
      <c r="AX811" s="27">
        <f t="shared" si="579"/>
        <v>-21.431348440913233</v>
      </c>
      <c r="AY811" s="26">
        <f t="shared" si="580"/>
        <v>-85.135063437101422</v>
      </c>
      <c r="AZ811" s="28">
        <f t="shared" si="581"/>
        <v>0</v>
      </c>
      <c r="BA811" s="29">
        <f t="shared" si="582"/>
        <v>0</v>
      </c>
      <c r="BB811" s="5">
        <f t="shared" si="555"/>
        <v>-330.19722836407936</v>
      </c>
      <c r="BC811" s="5">
        <f t="shared" si="556"/>
        <v>-539.37359255087608</v>
      </c>
      <c r="BD811" s="5">
        <f t="shared" si="583"/>
        <v>-359.37359255087608</v>
      </c>
      <c r="BE811" s="31"/>
      <c r="BF811" s="40">
        <f t="shared" si="584"/>
        <v>-330</v>
      </c>
      <c r="BG811" s="40">
        <f t="shared" si="585"/>
        <v>-539</v>
      </c>
      <c r="BH811" s="40">
        <f t="shared" si="586"/>
        <v>-359</v>
      </c>
      <c r="BL811" s="26">
        <f t="shared" si="549"/>
        <v>-69.40479769181043</v>
      </c>
      <c r="BM811" s="26">
        <f t="shared" si="550"/>
        <v>-89.98059638021023</v>
      </c>
      <c r="BO811" s="238" t="str">
        <f t="shared" si="557"/>
        <v>11748975549.3988i</v>
      </c>
      <c r="BP811" s="238" t="str">
        <f t="shared" si="558"/>
        <v>-2.85961285918441E-07-3.1477622015622E-09i</v>
      </c>
      <c r="BQ811" s="238">
        <f t="shared" si="559"/>
        <v>-130.87332897731952</v>
      </c>
      <c r="BR811" s="238">
        <f t="shared" si="560"/>
        <v>-179.36933349341399</v>
      </c>
    </row>
    <row r="812" spans="22:70" x14ac:dyDescent="0.3">
      <c r="V812" s="24">
        <v>9.0800000000001297</v>
      </c>
      <c r="W812" s="32">
        <f t="shared" si="561"/>
        <v>12022644346.177742</v>
      </c>
      <c r="X812" s="25">
        <f t="shared" si="551"/>
        <v>31.048525809863797</v>
      </c>
      <c r="Y812" s="26">
        <f t="shared" si="562"/>
        <v>-142.33305691186712</v>
      </c>
      <c r="Z812" s="26">
        <f t="shared" si="563"/>
        <v>-89.999995620043606</v>
      </c>
      <c r="AA812" s="26">
        <f t="shared" si="564"/>
        <v>94.03409656627943</v>
      </c>
      <c r="AB812" s="26">
        <f t="shared" si="565"/>
        <v>-89.998861277756518</v>
      </c>
      <c r="AC812" s="26">
        <f t="shared" si="566"/>
        <v>64.412052556067323</v>
      </c>
      <c r="AD812" s="26">
        <f t="shared" si="567"/>
        <v>89.965523749243218</v>
      </c>
      <c r="AE812" s="26">
        <f t="shared" si="568"/>
        <v>47.16161802034344</v>
      </c>
      <c r="AF812" s="26">
        <f t="shared" si="569"/>
        <v>-90.033333148556906</v>
      </c>
      <c r="AG812" s="26">
        <f t="shared" si="544"/>
        <v>63.934760580666506</v>
      </c>
      <c r="AH812" s="26">
        <f t="shared" si="570"/>
        <v>-211.58631868901546</v>
      </c>
      <c r="AI812" s="26">
        <f t="shared" si="571"/>
        <v>-89.999999998490594</v>
      </c>
      <c r="AJ812" s="26">
        <f t="shared" si="572"/>
        <v>143.58419728044456</v>
      </c>
      <c r="AK812" s="26">
        <f t="shared" si="573"/>
        <v>89.999996207611957</v>
      </c>
      <c r="AL812" s="27">
        <f t="shared" si="574"/>
        <v>-97.563597367925979</v>
      </c>
      <c r="AM812" s="26">
        <f t="shared" si="575"/>
        <v>-89.999241522391856</v>
      </c>
      <c r="AN812" s="26">
        <f t="shared" si="545"/>
        <v>-75.649761588042054</v>
      </c>
      <c r="AO812" s="26">
        <f t="shared" si="546"/>
        <v>-89.990545587322657</v>
      </c>
      <c r="AP812" s="26">
        <f t="shared" si="552"/>
        <v>-177.28071978387243</v>
      </c>
      <c r="AQ812" s="26">
        <f t="shared" si="553"/>
        <v>-179.98979090059316</v>
      </c>
      <c r="AR812" s="25">
        <f t="shared" si="547"/>
        <v>18.562359853877492</v>
      </c>
      <c r="AS812" s="25">
        <f t="shared" si="548"/>
        <v>-26.946600306339011</v>
      </c>
      <c r="AT812" s="56">
        <f t="shared" si="554"/>
        <v>-130.11910176352899</v>
      </c>
      <c r="AU812" s="57">
        <f t="shared" si="576"/>
        <v>-270.02312404915006</v>
      </c>
      <c r="AV812" s="26">
        <f t="shared" si="577"/>
        <v>21.6299423809944</v>
      </c>
      <c r="AW812" s="26">
        <f t="shared" si="578"/>
        <v>85.245289334161257</v>
      </c>
      <c r="AX812" s="27">
        <f t="shared" si="579"/>
        <v>-21.6299423809944</v>
      </c>
      <c r="AY812" s="26">
        <f t="shared" si="580"/>
        <v>-85.245289334161257</v>
      </c>
      <c r="AZ812" s="28">
        <f t="shared" si="581"/>
        <v>0</v>
      </c>
      <c r="BA812" s="29">
        <f t="shared" si="582"/>
        <v>0</v>
      </c>
      <c r="BB812" s="5">
        <f t="shared" si="555"/>
        <v>-330.99720484069195</v>
      </c>
      <c r="BC812" s="5">
        <f t="shared" si="556"/>
        <v>-539.38785021309275</v>
      </c>
      <c r="BD812" s="5">
        <f t="shared" si="583"/>
        <v>-359.38785021309275</v>
      </c>
      <c r="BE812" s="31"/>
      <c r="BF812" s="40">
        <f t="shared" si="584"/>
        <v>-331</v>
      </c>
      <c r="BG812" s="40">
        <f t="shared" si="585"/>
        <v>-539</v>
      </c>
      <c r="BH812" s="40">
        <f t="shared" si="586"/>
        <v>-359</v>
      </c>
      <c r="BL812" s="26">
        <f t="shared" si="549"/>
        <v>-69.604797669392852</v>
      </c>
      <c r="BM812" s="26">
        <f t="shared" si="550"/>
        <v>-89.981038060487535</v>
      </c>
      <c r="BO812" s="238" t="str">
        <f t="shared" si="557"/>
        <v>12022644346.1777i</v>
      </c>
      <c r="BP812" s="238" t="str">
        <f t="shared" si="558"/>
        <v>-2.73092393549263E-07-2.93767855549476E-09i</v>
      </c>
      <c r="BQ812" s="238">
        <f t="shared" si="559"/>
        <v>-131.27330540777012</v>
      </c>
      <c r="BR812" s="238">
        <f t="shared" si="560"/>
        <v>-179.38368810345511</v>
      </c>
    </row>
    <row r="813" spans="22:70" x14ac:dyDescent="0.3">
      <c r="V813" s="24">
        <v>9.0900000000001402</v>
      </c>
      <c r="W813" s="30">
        <f t="shared" si="561"/>
        <v>12302687708.127819</v>
      </c>
      <c r="X813" s="25">
        <f t="shared" si="551"/>
        <v>31.048525809863797</v>
      </c>
      <c r="Y813" s="26">
        <f t="shared" si="562"/>
        <v>-142.53305691186733</v>
      </c>
      <c r="Z813" s="26">
        <f t="shared" si="563"/>
        <v>-89.999995719743595</v>
      </c>
      <c r="AA813" s="26">
        <f t="shared" si="564"/>
        <v>94.234096566202439</v>
      </c>
      <c r="AB813" s="26">
        <f t="shared" si="565"/>
        <v>-89.998887198239331</v>
      </c>
      <c r="AC813" s="26">
        <f t="shared" si="566"/>
        <v>64.612052485295266</v>
      </c>
      <c r="AD813" s="26">
        <f t="shared" si="567"/>
        <v>89.966308524338473</v>
      </c>
      <c r="AE813" s="26">
        <f t="shared" si="568"/>
        <v>47.361617949494175</v>
      </c>
      <c r="AF813" s="26">
        <f t="shared" si="569"/>
        <v>-90.032574393644467</v>
      </c>
      <c r="AG813" s="26">
        <f t="shared" si="544"/>
        <v>63.934760580666506</v>
      </c>
      <c r="AH813" s="26">
        <f t="shared" si="570"/>
        <v>-211.78631868901564</v>
      </c>
      <c r="AI813" s="26">
        <f t="shared" si="571"/>
        <v>-89.999999998524942</v>
      </c>
      <c r="AJ813" s="26">
        <f t="shared" si="572"/>
        <v>143.78419728044477</v>
      </c>
      <c r="AK813" s="26">
        <f t="shared" si="573"/>
        <v>89.999996293937258</v>
      </c>
      <c r="AL813" s="27">
        <f t="shared" si="574"/>
        <v>-97.763597367891947</v>
      </c>
      <c r="AM813" s="26">
        <f t="shared" si="575"/>
        <v>-89.99925878745006</v>
      </c>
      <c r="AN813" s="26">
        <f t="shared" si="545"/>
        <v>-75.849761582720049</v>
      </c>
      <c r="AO813" s="26">
        <f t="shared" si="546"/>
        <v>-89.990760796025654</v>
      </c>
      <c r="AP813" s="26">
        <f t="shared" si="552"/>
        <v>-177.68071977851636</v>
      </c>
      <c r="AQ813" s="26">
        <f t="shared" si="553"/>
        <v>-179.99002328806341</v>
      </c>
      <c r="AR813" s="25">
        <f t="shared" si="547"/>
        <v>18.562359853877492</v>
      </c>
      <c r="AS813" s="25">
        <f t="shared" si="548"/>
        <v>-26.946600306339011</v>
      </c>
      <c r="AT813" s="56">
        <f t="shared" si="554"/>
        <v>-130.3191018290222</v>
      </c>
      <c r="AU813" s="57">
        <f t="shared" si="576"/>
        <v>-270.02259768170791</v>
      </c>
      <c r="AV813" s="26">
        <f t="shared" si="577"/>
        <v>21.828599179112508</v>
      </c>
      <c r="AW813" s="26">
        <f t="shared" si="578"/>
        <v>85.353040280513568</v>
      </c>
      <c r="AX813" s="27">
        <f t="shared" si="579"/>
        <v>-21.828599179112508</v>
      </c>
      <c r="AY813" s="26">
        <f t="shared" si="580"/>
        <v>-85.353040280513568</v>
      </c>
      <c r="AZ813" s="28">
        <f t="shared" si="581"/>
        <v>0</v>
      </c>
      <c r="BA813" s="29">
        <f t="shared" si="582"/>
        <v>0</v>
      </c>
      <c r="BB813" s="5">
        <f t="shared" si="555"/>
        <v>-331.79718237591294</v>
      </c>
      <c r="BC813" s="5">
        <f t="shared" si="556"/>
        <v>-539.40178340551847</v>
      </c>
      <c r="BD813" s="5">
        <f t="shared" si="583"/>
        <v>-359.40178340551847</v>
      </c>
      <c r="BE813" s="41"/>
      <c r="BF813" s="40">
        <f t="shared" si="584"/>
        <v>-332</v>
      </c>
      <c r="BG813" s="40">
        <f t="shared" si="585"/>
        <v>-539</v>
      </c>
      <c r="BH813" s="40">
        <f t="shared" si="586"/>
        <v>-359</v>
      </c>
      <c r="BL813" s="26">
        <f t="shared" si="549"/>
        <v>-69.804797647984444</v>
      </c>
      <c r="BM813" s="26">
        <f t="shared" si="550"/>
        <v>-89.981469686896446</v>
      </c>
      <c r="BO813" s="238" t="str">
        <f t="shared" si="557"/>
        <v>12302687708.1278i</v>
      </c>
      <c r="BP813" s="238" t="str">
        <f t="shared" si="558"/>
        <v>-2.60802566043351E-07-2.74161535563936E-09i</v>
      </c>
      <c r="BQ813" s="238">
        <f t="shared" si="559"/>
        <v>-131.67328289890628</v>
      </c>
      <c r="BR813" s="238">
        <f t="shared" si="560"/>
        <v>-179.39771603691418</v>
      </c>
    </row>
    <row r="814" spans="22:70" x14ac:dyDescent="0.3">
      <c r="V814" s="24">
        <v>9.1000000000001293</v>
      </c>
      <c r="W814" s="32">
        <f t="shared" si="561"/>
        <v>12589254117.945452</v>
      </c>
      <c r="X814" s="25">
        <f t="shared" si="551"/>
        <v>31.048525809863797</v>
      </c>
      <c r="Y814" s="26">
        <f t="shared" si="562"/>
        <v>-142.73305691186712</v>
      </c>
      <c r="Z814" s="26">
        <f t="shared" si="563"/>
        <v>-89.999995817174124</v>
      </c>
      <c r="AA814" s="26">
        <f t="shared" si="564"/>
        <v>94.434096566128488</v>
      </c>
      <c r="AB814" s="26">
        <f t="shared" si="565"/>
        <v>-89.998912528699918</v>
      </c>
      <c r="AC814" s="26">
        <f t="shared" si="566"/>
        <v>64.81205241770806</v>
      </c>
      <c r="AD814" s="26">
        <f t="shared" si="567"/>
        <v>89.967075435783826</v>
      </c>
      <c r="AE814" s="26">
        <f t="shared" si="568"/>
        <v>47.561617881833229</v>
      </c>
      <c r="AF814" s="26">
        <f t="shared" si="569"/>
        <v>-90.031832910090216</v>
      </c>
      <c r="AG814" s="26">
        <f t="shared" si="544"/>
        <v>63.934760580666506</v>
      </c>
      <c r="AH814" s="26">
        <f t="shared" si="570"/>
        <v>-211.98631868901543</v>
      </c>
      <c r="AI814" s="26">
        <f t="shared" si="571"/>
        <v>-89.999999998558536</v>
      </c>
      <c r="AJ814" s="26">
        <f t="shared" si="572"/>
        <v>143.98419728044456</v>
      </c>
      <c r="AK814" s="26">
        <f t="shared" si="573"/>
        <v>89.999996378297539</v>
      </c>
      <c r="AL814" s="27">
        <f t="shared" si="574"/>
        <v>-97.963597367859009</v>
      </c>
      <c r="AM814" s="26">
        <f t="shared" si="575"/>
        <v>-89.99927565950756</v>
      </c>
      <c r="AN814" s="26">
        <f t="shared" si="545"/>
        <v>-76.04976157763717</v>
      </c>
      <c r="AO814" s="26">
        <f t="shared" si="546"/>
        <v>-89.990971105980734</v>
      </c>
      <c r="AP814" s="26">
        <f t="shared" si="552"/>
        <v>-178.08071977340055</v>
      </c>
      <c r="AQ814" s="26">
        <f t="shared" si="553"/>
        <v>-179.99025038574928</v>
      </c>
      <c r="AR814" s="25">
        <f t="shared" si="547"/>
        <v>18.562359853877492</v>
      </c>
      <c r="AS814" s="25">
        <f t="shared" si="548"/>
        <v>-26.946600306339011</v>
      </c>
      <c r="AT814" s="56">
        <f t="shared" si="554"/>
        <v>-130.51910189156732</v>
      </c>
      <c r="AU814" s="57">
        <f t="shared" si="576"/>
        <v>-270.02208329583948</v>
      </c>
      <c r="AV814" s="26">
        <f t="shared" si="577"/>
        <v>22.027316043351981</v>
      </c>
      <c r="AW814" s="26">
        <f t="shared" si="578"/>
        <v>85.458370356785466</v>
      </c>
      <c r="AX814" s="27">
        <f t="shared" si="579"/>
        <v>-22.027316043351981</v>
      </c>
      <c r="AY814" s="26">
        <f t="shared" si="580"/>
        <v>-85.458370356785466</v>
      </c>
      <c r="AZ814" s="28">
        <f t="shared" si="581"/>
        <v>0</v>
      </c>
      <c r="BA814" s="29">
        <f t="shared" si="582"/>
        <v>0</v>
      </c>
      <c r="BB814" s="5">
        <f t="shared" si="555"/>
        <v>-332.59716092210499</v>
      </c>
      <c r="BC814" s="5">
        <f t="shared" si="556"/>
        <v>-539.41539950903416</v>
      </c>
      <c r="BD814" s="5">
        <f t="shared" si="583"/>
        <v>-359.41539950903416</v>
      </c>
      <c r="BE814" s="31"/>
      <c r="BF814" s="40">
        <f t="shared" si="584"/>
        <v>-333</v>
      </c>
      <c r="BG814" s="40">
        <f t="shared" si="585"/>
        <v>-539</v>
      </c>
      <c r="BH814" s="40">
        <f t="shared" si="586"/>
        <v>-359</v>
      </c>
      <c r="BL814" s="26">
        <f t="shared" si="549"/>
        <v>-70.004797627539162</v>
      </c>
      <c r="BM814" s="26">
        <f t="shared" si="550"/>
        <v>-89.981891488290827</v>
      </c>
      <c r="BO814" s="238" t="str">
        <f t="shared" si="557"/>
        <v>12589254117.9455i</v>
      </c>
      <c r="BP814" s="238" t="str">
        <f t="shared" si="558"/>
        <v>-2.49065752687314E-07-2.55863698601985E-09i</v>
      </c>
      <c r="BQ814" s="238">
        <f t="shared" si="559"/>
        <v>-132.07326140299853</v>
      </c>
      <c r="BR814" s="238">
        <f t="shared" si="560"/>
        <v>-179.41142472490387</v>
      </c>
    </row>
    <row r="815" spans="22:70" x14ac:dyDescent="0.3">
      <c r="V815" s="24">
        <v>9.1100000000001309</v>
      </c>
      <c r="W815" s="32">
        <f t="shared" si="561"/>
        <v>12882495516.935253</v>
      </c>
      <c r="X815" s="25">
        <f t="shared" si="551"/>
        <v>31.048525809863797</v>
      </c>
      <c r="Y815" s="26">
        <f t="shared" si="562"/>
        <v>-142.93305691186714</v>
      </c>
      <c r="Z815" s="26">
        <f t="shared" si="563"/>
        <v>-89.999995912386865</v>
      </c>
      <c r="AA815" s="26">
        <f t="shared" si="564"/>
        <v>94.634096566058105</v>
      </c>
      <c r="AB815" s="26">
        <f t="shared" si="565"/>
        <v>-89.998937282568832</v>
      </c>
      <c r="AC815" s="26">
        <f t="shared" si="566"/>
        <v>65.012052353163014</v>
      </c>
      <c r="AD815" s="26">
        <f t="shared" si="567"/>
        <v>89.96782489020481</v>
      </c>
      <c r="AE815" s="26">
        <f t="shared" si="568"/>
        <v>47.761617817217783</v>
      </c>
      <c r="AF815" s="26">
        <f t="shared" si="569"/>
        <v>-90.031108304750887</v>
      </c>
      <c r="AG815" s="26">
        <f t="shared" si="544"/>
        <v>63.934760580666506</v>
      </c>
      <c r="AH815" s="26">
        <f t="shared" si="570"/>
        <v>-212.18631868901548</v>
      </c>
      <c r="AI815" s="26">
        <f t="shared" si="571"/>
        <v>-89.999999998591349</v>
      </c>
      <c r="AJ815" s="26">
        <f t="shared" si="572"/>
        <v>144.18419728044458</v>
      </c>
      <c r="AK815" s="26">
        <f t="shared" si="573"/>
        <v>89.999996460737549</v>
      </c>
      <c r="AL815" s="27">
        <f t="shared" si="574"/>
        <v>-98.163597367827805</v>
      </c>
      <c r="AM815" s="26">
        <f t="shared" si="575"/>
        <v>-89.999292147510147</v>
      </c>
      <c r="AN815" s="26">
        <f t="shared" si="545"/>
        <v>-76.249761572783271</v>
      </c>
      <c r="AO815" s="26">
        <f t="shared" si="546"/>
        <v>-89.991176628697033</v>
      </c>
      <c r="AP815" s="26">
        <f t="shared" si="552"/>
        <v>-178.48071976851548</v>
      </c>
      <c r="AQ815" s="26">
        <f t="shared" si="553"/>
        <v>-179.99047231406098</v>
      </c>
      <c r="AR815" s="25">
        <f t="shared" si="547"/>
        <v>18.562359853877492</v>
      </c>
      <c r="AS815" s="25">
        <f t="shared" si="548"/>
        <v>-26.946600306339011</v>
      </c>
      <c r="AT815" s="56">
        <f t="shared" si="554"/>
        <v>-130.71910195129772</v>
      </c>
      <c r="AU815" s="57">
        <f t="shared" si="576"/>
        <v>-270.02158061881187</v>
      </c>
      <c r="AV815" s="26">
        <f t="shared" si="577"/>
        <v>22.226090304216299</v>
      </c>
      <c r="AW815" s="26">
        <f t="shared" si="578"/>
        <v>85.56133256103972</v>
      </c>
      <c r="AX815" s="27">
        <f t="shared" si="579"/>
        <v>-22.226090304216299</v>
      </c>
      <c r="AY815" s="26">
        <f t="shared" si="580"/>
        <v>-85.56133256103972</v>
      </c>
      <c r="AZ815" s="28">
        <f t="shared" si="581"/>
        <v>0</v>
      </c>
      <c r="BA815" s="29">
        <f t="shared" si="582"/>
        <v>0</v>
      </c>
      <c r="BB815" s="5">
        <f t="shared" si="555"/>
        <v>-333.39714043377899</v>
      </c>
      <c r="BC815" s="5">
        <f t="shared" si="556"/>
        <v>-539.42870573684183</v>
      </c>
      <c r="BD815" s="5">
        <f t="shared" si="583"/>
        <v>-359.42870573684183</v>
      </c>
      <c r="BE815" s="31"/>
      <c r="BF815" s="40">
        <f t="shared" si="584"/>
        <v>-333</v>
      </c>
      <c r="BG815" s="40">
        <f t="shared" si="585"/>
        <v>-539</v>
      </c>
      <c r="BH815" s="40">
        <f t="shared" si="586"/>
        <v>-359</v>
      </c>
      <c r="BL815" s="26">
        <f t="shared" si="549"/>
        <v>-70.204797608014303</v>
      </c>
      <c r="BM815" s="26">
        <f t="shared" si="550"/>
        <v>-89.98230368831517</v>
      </c>
      <c r="BO815" s="238" t="str">
        <f t="shared" si="557"/>
        <v>12882495516.9353i</v>
      </c>
      <c r="BP815" s="238" t="str">
        <f t="shared" si="558"/>
        <v>-2.37857074231424E-07-2.38787025850466E-09i</v>
      </c>
      <c r="BQ815" s="238">
        <f t="shared" si="559"/>
        <v>-132.473240874467</v>
      </c>
      <c r="BR815" s="238">
        <f t="shared" si="560"/>
        <v>-179.4248214297148</v>
      </c>
    </row>
    <row r="816" spans="22:70" x14ac:dyDescent="0.3">
      <c r="V816" s="24">
        <v>9.1200000000001396</v>
      </c>
      <c r="W816" s="30">
        <f t="shared" si="561"/>
        <v>13182567385.568354</v>
      </c>
      <c r="X816" s="25">
        <f t="shared" si="551"/>
        <v>31.048525809863797</v>
      </c>
      <c r="Y816" s="26">
        <f t="shared" si="562"/>
        <v>-143.13305691186736</v>
      </c>
      <c r="Z816" s="26">
        <f t="shared" si="563"/>
        <v>-89.999996005432294</v>
      </c>
      <c r="AA816" s="26">
        <f t="shared" si="564"/>
        <v>94.834096565991047</v>
      </c>
      <c r="AB816" s="26">
        <f t="shared" si="565"/>
        <v>-89.998961472970905</v>
      </c>
      <c r="AC816" s="26">
        <f t="shared" si="566"/>
        <v>65.212052291523122</v>
      </c>
      <c r="AD816" s="26">
        <f t="shared" si="567"/>
        <v>89.968557284971041</v>
      </c>
      <c r="AE816" s="26">
        <f t="shared" si="568"/>
        <v>47.961617755510616</v>
      </c>
      <c r="AF816" s="26">
        <f t="shared" si="569"/>
        <v>-90.030400193432172</v>
      </c>
      <c r="AG816" s="26">
        <f t="shared" si="544"/>
        <v>63.934760580666506</v>
      </c>
      <c r="AH816" s="26">
        <f t="shared" si="570"/>
        <v>-212.38631868901564</v>
      </c>
      <c r="AI816" s="26">
        <f t="shared" si="571"/>
        <v>-89.999999998623409</v>
      </c>
      <c r="AJ816" s="26">
        <f t="shared" si="572"/>
        <v>144.38419728044477</v>
      </c>
      <c r="AK816" s="26">
        <f t="shared" si="573"/>
        <v>89.999996541301002</v>
      </c>
      <c r="AL816" s="27">
        <f t="shared" si="574"/>
        <v>-98.36359736779815</v>
      </c>
      <c r="AM816" s="26">
        <f t="shared" si="575"/>
        <v>-89.999308260199953</v>
      </c>
      <c r="AN816" s="26">
        <f t="shared" si="545"/>
        <v>-76.449761568148006</v>
      </c>
      <c r="AO816" s="26">
        <f t="shared" si="546"/>
        <v>-89.991377473145363</v>
      </c>
      <c r="AP816" s="26">
        <f t="shared" si="552"/>
        <v>-178.88071976385052</v>
      </c>
      <c r="AQ816" s="26">
        <f t="shared" si="553"/>
        <v>-179.99068919066772</v>
      </c>
      <c r="AR816" s="25">
        <f t="shared" si="547"/>
        <v>18.562359853877492</v>
      </c>
      <c r="AS816" s="25">
        <f t="shared" si="548"/>
        <v>-26.946600306339011</v>
      </c>
      <c r="AT816" s="56">
        <f t="shared" si="554"/>
        <v>-130.91910200833991</v>
      </c>
      <c r="AU816" s="57">
        <f t="shared" si="576"/>
        <v>-270.02108938409992</v>
      </c>
      <c r="AV816" s="26">
        <f t="shared" si="577"/>
        <v>22.424919409397273</v>
      </c>
      <c r="AW816" s="26">
        <f t="shared" si="578"/>
        <v>85.661978823735581</v>
      </c>
      <c r="AX816" s="27">
        <f t="shared" si="579"/>
        <v>-22.424919409397273</v>
      </c>
      <c r="AY816" s="26">
        <f t="shared" si="580"/>
        <v>-85.661978823735581</v>
      </c>
      <c r="AZ816" s="28">
        <f t="shared" si="581"/>
        <v>0</v>
      </c>
      <c r="BA816" s="29">
        <f t="shared" si="582"/>
        <v>0</v>
      </c>
      <c r="BB816" s="5">
        <f t="shared" si="555"/>
        <v>-334.19712086748962</v>
      </c>
      <c r="BC816" s="5">
        <f t="shared" si="556"/>
        <v>-539.44170913825917</v>
      </c>
      <c r="BD816" s="5">
        <f t="shared" si="583"/>
        <v>-359.44170913825917</v>
      </c>
      <c r="BE816" s="41"/>
      <c r="BF816" s="40">
        <f t="shared" si="584"/>
        <v>-334</v>
      </c>
      <c r="BG816" s="40">
        <f t="shared" si="585"/>
        <v>-539</v>
      </c>
      <c r="BH816" s="40">
        <f t="shared" si="586"/>
        <v>-359</v>
      </c>
      <c r="BL816" s="26">
        <f t="shared" si="549"/>
        <v>-70.404797589368357</v>
      </c>
      <c r="BM816" s="26">
        <f t="shared" si="550"/>
        <v>-89.982706505523197</v>
      </c>
      <c r="BO816" s="238" t="str">
        <f t="shared" si="557"/>
        <v>13182567385.5684i</v>
      </c>
      <c r="BP816" s="238" t="str">
        <f t="shared" si="558"/>
        <v>-2.27152770254135E-07-2.22850024824683E-09i</v>
      </c>
      <c r="BQ816" s="238">
        <f t="shared" si="559"/>
        <v>-132.87322126978134</v>
      </c>
      <c r="BR816" s="238">
        <f t="shared" si="560"/>
        <v>-179.43791324863608</v>
      </c>
    </row>
    <row r="817" spans="22:70" x14ac:dyDescent="0.3">
      <c r="V817" s="24">
        <v>9.1300000000001393</v>
      </c>
      <c r="W817" s="32">
        <f t="shared" si="561"/>
        <v>13489628825.92087</v>
      </c>
      <c r="X817" s="25">
        <f t="shared" si="551"/>
        <v>31.048525809863797</v>
      </c>
      <c r="Y817" s="26">
        <f t="shared" si="562"/>
        <v>-143.33305691186729</v>
      </c>
      <c r="Z817" s="26">
        <f t="shared" si="563"/>
        <v>-89.999996096359766</v>
      </c>
      <c r="AA817" s="26">
        <f t="shared" si="564"/>
        <v>95.034096565926802</v>
      </c>
      <c r="AB817" s="26">
        <f t="shared" si="565"/>
        <v>-89.998985112732186</v>
      </c>
      <c r="AC817" s="26">
        <f t="shared" si="566"/>
        <v>65.412052232657288</v>
      </c>
      <c r="AD817" s="26">
        <f t="shared" si="567"/>
        <v>89.969273008406972</v>
      </c>
      <c r="AE817" s="26">
        <f t="shared" si="568"/>
        <v>48.161617696580606</v>
      </c>
      <c r="AF817" s="26">
        <f t="shared" si="569"/>
        <v>-90.029708200684965</v>
      </c>
      <c r="AG817" s="26">
        <f t="shared" si="544"/>
        <v>63.934760580666506</v>
      </c>
      <c r="AH817" s="26">
        <f t="shared" si="570"/>
        <v>-212.58631868901563</v>
      </c>
      <c r="AI817" s="26">
        <f t="shared" si="571"/>
        <v>-89.999999998654744</v>
      </c>
      <c r="AJ817" s="26">
        <f t="shared" si="572"/>
        <v>144.58419728044473</v>
      </c>
      <c r="AK817" s="26">
        <f t="shared" si="573"/>
        <v>89.999996620030615</v>
      </c>
      <c r="AL817" s="27">
        <f t="shared" si="574"/>
        <v>-98.563597367769631</v>
      </c>
      <c r="AM817" s="26">
        <f t="shared" si="575"/>
        <v>-89.99932400612019</v>
      </c>
      <c r="AN817" s="26">
        <f t="shared" si="545"/>
        <v>-76.649761563721157</v>
      </c>
      <c r="AO817" s="26">
        <f t="shared" si="546"/>
        <v>-89.991573745816083</v>
      </c>
      <c r="AP817" s="26">
        <f t="shared" si="552"/>
        <v>-179.2807197593952</v>
      </c>
      <c r="AQ817" s="26">
        <f t="shared" si="553"/>
        <v>-179.99090113056042</v>
      </c>
      <c r="AR817" s="25">
        <f t="shared" si="547"/>
        <v>18.562359853877492</v>
      </c>
      <c r="AS817" s="25">
        <f t="shared" si="548"/>
        <v>-26.946600306339011</v>
      </c>
      <c r="AT817" s="56">
        <f t="shared" si="554"/>
        <v>-131.11910206281459</v>
      </c>
      <c r="AU817" s="57">
        <f t="shared" si="576"/>
        <v>-270.0206093312454</v>
      </c>
      <c r="AV817" s="26">
        <f t="shared" si="577"/>
        <v>22.623800918757993</v>
      </c>
      <c r="AW817" s="26">
        <f t="shared" si="578"/>
        <v>85.760360022972165</v>
      </c>
      <c r="AX817" s="27">
        <f t="shared" si="579"/>
        <v>-22.623800918757993</v>
      </c>
      <c r="AY817" s="26">
        <f t="shared" si="580"/>
        <v>-85.760360022972165</v>
      </c>
      <c r="AZ817" s="28">
        <f t="shared" si="581"/>
        <v>0</v>
      </c>
      <c r="BA817" s="29">
        <f t="shared" si="582"/>
        <v>0</v>
      </c>
      <c r="BB817" s="5">
        <f t="shared" si="555"/>
        <v>-334.99710218174482</v>
      </c>
      <c r="BC817" s="5">
        <f t="shared" si="556"/>
        <v>-539.45441660243</v>
      </c>
      <c r="BD817" s="5">
        <f t="shared" si="583"/>
        <v>-359.45441660243</v>
      </c>
      <c r="BE817" s="31"/>
      <c r="BF817" s="40">
        <f t="shared" si="584"/>
        <v>-335</v>
      </c>
      <c r="BG817" s="40">
        <f t="shared" si="585"/>
        <v>-539</v>
      </c>
      <c r="BH817" s="40">
        <f t="shared" si="586"/>
        <v>-359</v>
      </c>
      <c r="BL817" s="26">
        <f t="shared" si="549"/>
        <v>-70.60479757156142</v>
      </c>
      <c r="BM817" s="26">
        <f t="shared" si="550"/>
        <v>-89.98310015349378</v>
      </c>
      <c r="BO817" s="238" t="str">
        <f t="shared" si="557"/>
        <v>13489628825.9209i</v>
      </c>
      <c r="BP817" s="238" t="str">
        <f t="shared" si="558"/>
        <v>-2.16930148887656E-07-2.07976640684634E-09i</v>
      </c>
      <c r="BQ817" s="238">
        <f t="shared" si="559"/>
        <v>-133.27320254736884</v>
      </c>
      <c r="BR817" s="238">
        <f t="shared" si="560"/>
        <v>-179.45070711769083</v>
      </c>
    </row>
    <row r="818" spans="22:70" x14ac:dyDescent="0.3">
      <c r="V818" s="24">
        <v>9.1400000000001391</v>
      </c>
      <c r="W818" s="32">
        <f t="shared" si="561"/>
        <v>13803842646.033283</v>
      </c>
      <c r="X818" s="25">
        <f t="shared" si="551"/>
        <v>31.048525809863797</v>
      </c>
      <c r="Y818" s="26">
        <f t="shared" si="562"/>
        <v>-143.53305691186731</v>
      </c>
      <c r="Z818" s="26">
        <f t="shared" si="563"/>
        <v>-89.999996185217455</v>
      </c>
      <c r="AA818" s="26">
        <f t="shared" si="564"/>
        <v>95.234096565865485</v>
      </c>
      <c r="AB818" s="26">
        <f t="shared" si="565"/>
        <v>-89.999008214386805</v>
      </c>
      <c r="AC818" s="26">
        <f t="shared" si="566"/>
        <v>65.612052176440855</v>
      </c>
      <c r="AD818" s="26">
        <f t="shared" si="567"/>
        <v>89.969972439997733</v>
      </c>
      <c r="AE818" s="26">
        <f t="shared" si="568"/>
        <v>48.361617640302839</v>
      </c>
      <c r="AF818" s="26">
        <f t="shared" si="569"/>
        <v>-90.029031959606513</v>
      </c>
      <c r="AG818" s="26">
        <f t="shared" si="544"/>
        <v>63.934760580666506</v>
      </c>
      <c r="AH818" s="26">
        <f t="shared" si="570"/>
        <v>-212.78631868901562</v>
      </c>
      <c r="AI818" s="26">
        <f t="shared" si="571"/>
        <v>-89.999999998685368</v>
      </c>
      <c r="AJ818" s="26">
        <f t="shared" si="572"/>
        <v>144.78419728044474</v>
      </c>
      <c r="AK818" s="26">
        <f t="shared" si="573"/>
        <v>89.999996696968097</v>
      </c>
      <c r="AL818" s="27">
        <f t="shared" si="574"/>
        <v>-98.76359736774242</v>
      </c>
      <c r="AM818" s="26">
        <f t="shared" si="575"/>
        <v>-89.999339393619493</v>
      </c>
      <c r="AN818" s="26">
        <f t="shared" si="545"/>
        <v>-76.849761559493572</v>
      </c>
      <c r="AO818" s="26">
        <f t="shared" si="546"/>
        <v>-89.991765550775568</v>
      </c>
      <c r="AP818" s="26">
        <f t="shared" si="552"/>
        <v>-179.68071975514036</v>
      </c>
      <c r="AQ818" s="26">
        <f t="shared" si="553"/>
        <v>-179.99110824611233</v>
      </c>
      <c r="AR818" s="25">
        <f t="shared" si="547"/>
        <v>18.562359853877492</v>
      </c>
      <c r="AS818" s="25">
        <f t="shared" si="548"/>
        <v>-26.946600306339011</v>
      </c>
      <c r="AT818" s="56">
        <f t="shared" si="554"/>
        <v>-131.31910211483751</v>
      </c>
      <c r="AU818" s="57">
        <f t="shared" si="576"/>
        <v>-270.02014020571886</v>
      </c>
      <c r="AV818" s="26">
        <f t="shared" si="577"/>
        <v>22.822732499519866</v>
      </c>
      <c r="AW818" s="26">
        <f t="shared" si="578"/>
        <v>85.856525999967474</v>
      </c>
      <c r="AX818" s="27">
        <f t="shared" si="579"/>
        <v>-22.822732499519866</v>
      </c>
      <c r="AY818" s="26">
        <f t="shared" si="580"/>
        <v>-85.856525999967474</v>
      </c>
      <c r="AZ818" s="28">
        <f t="shared" si="581"/>
        <v>0</v>
      </c>
      <c r="BA818" s="29">
        <f t="shared" si="582"/>
        <v>0</v>
      </c>
      <c r="BB818" s="5">
        <f t="shared" si="555"/>
        <v>-335.7970843369219</v>
      </c>
      <c r="BC818" s="5">
        <f t="shared" si="556"/>
        <v>-539.4668348619507</v>
      </c>
      <c r="BD818" s="5">
        <f t="shared" si="583"/>
        <v>-359.4668348619507</v>
      </c>
      <c r="BE818" s="31"/>
      <c r="BF818" s="40">
        <f t="shared" si="584"/>
        <v>-336</v>
      </c>
      <c r="BG818" s="40">
        <f t="shared" si="585"/>
        <v>-539</v>
      </c>
      <c r="BH818" s="40">
        <f t="shared" si="586"/>
        <v>-359</v>
      </c>
      <c r="BL818" s="26">
        <f t="shared" si="549"/>
        <v>-70.804797554555947</v>
      </c>
      <c r="BM818" s="26">
        <f t="shared" si="550"/>
        <v>-89.983484840944129</v>
      </c>
      <c r="BO818" s="238" t="str">
        <f t="shared" si="557"/>
        <v>13803842646.0333i</v>
      </c>
      <c r="BP818" s="238" t="str">
        <f t="shared" si="558"/>
        <v>-2.07167538799064E-07-1.94095893472559E-09i</v>
      </c>
      <c r="BQ818" s="238">
        <f t="shared" si="559"/>
        <v>-133.67318466752846</v>
      </c>
      <c r="BR818" s="238">
        <f t="shared" si="560"/>
        <v>-179.46320981528771</v>
      </c>
    </row>
    <row r="819" spans="22:70" x14ac:dyDescent="0.3">
      <c r="V819" s="24">
        <v>9.1500000000001407</v>
      </c>
      <c r="W819" s="30">
        <f t="shared" si="561"/>
        <v>14125375446.23213</v>
      </c>
      <c r="X819" s="25">
        <f t="shared" si="551"/>
        <v>31.048525809863797</v>
      </c>
      <c r="Y819" s="26">
        <f t="shared" si="562"/>
        <v>-143.73305691186732</v>
      </c>
      <c r="Z819" s="26">
        <f t="shared" si="563"/>
        <v>-89.999996272052513</v>
      </c>
      <c r="AA819" s="26">
        <f t="shared" si="564"/>
        <v>95.434096565806925</v>
      </c>
      <c r="AB819" s="26">
        <f t="shared" si="565"/>
        <v>-89.999030790183582</v>
      </c>
      <c r="AC819" s="26">
        <f t="shared" si="566"/>
        <v>65.812052122754636</v>
      </c>
      <c r="AD819" s="26">
        <f t="shared" si="567"/>
        <v>89.970655950590384</v>
      </c>
      <c r="AE819" s="26">
        <f t="shared" si="568"/>
        <v>48.561617586558043</v>
      </c>
      <c r="AF819" s="26">
        <f t="shared" si="569"/>
        <v>-90.028371111645725</v>
      </c>
      <c r="AG819" s="26">
        <f t="shared" si="544"/>
        <v>63.934760580666506</v>
      </c>
      <c r="AH819" s="26">
        <f t="shared" si="570"/>
        <v>-212.98631868901566</v>
      </c>
      <c r="AI819" s="26">
        <f t="shared" si="571"/>
        <v>-89.999999998715282</v>
      </c>
      <c r="AJ819" s="26">
        <f t="shared" si="572"/>
        <v>144.98419728044476</v>
      </c>
      <c r="AK819" s="26">
        <f t="shared" si="573"/>
        <v>89.99999677215429</v>
      </c>
      <c r="AL819" s="27">
        <f t="shared" si="574"/>
        <v>-98.96359736771646</v>
      </c>
      <c r="AM819" s="26">
        <f t="shared" si="575"/>
        <v>-89.999354430856584</v>
      </c>
      <c r="AN819" s="26">
        <f t="shared" si="545"/>
        <v>-77.049761555456286</v>
      </c>
      <c r="AO819" s="26">
        <f t="shared" si="546"/>
        <v>-89.991952989721327</v>
      </c>
      <c r="AP819" s="26">
        <f t="shared" si="552"/>
        <v>-180.08071975107714</v>
      </c>
      <c r="AQ819" s="26">
        <f t="shared" si="553"/>
        <v>-179.9913106471389</v>
      </c>
      <c r="AR819" s="25">
        <f t="shared" si="547"/>
        <v>18.562359853877492</v>
      </c>
      <c r="AS819" s="25">
        <f t="shared" si="548"/>
        <v>-26.946600306339011</v>
      </c>
      <c r="AT819" s="56">
        <f t="shared" si="554"/>
        <v>-131.5191021645191</v>
      </c>
      <c r="AU819" s="57">
        <f t="shared" si="576"/>
        <v>-270.0196817587846</v>
      </c>
      <c r="AV819" s="26">
        <f t="shared" si="577"/>
        <v>23.021711921644258</v>
      </c>
      <c r="AW819" s="26">
        <f t="shared" si="578"/>
        <v>85.950525574730634</v>
      </c>
      <c r="AX819" s="27">
        <f t="shared" si="579"/>
        <v>-23.021711921644258</v>
      </c>
      <c r="AY819" s="26">
        <f t="shared" si="580"/>
        <v>-85.950525574730634</v>
      </c>
      <c r="AZ819" s="28">
        <f t="shared" si="581"/>
        <v>0</v>
      </c>
      <c r="BA819" s="29">
        <f t="shared" si="582"/>
        <v>0</v>
      </c>
      <c r="BB819" s="5">
        <f t="shared" si="555"/>
        <v>-336.59706729517973</v>
      </c>
      <c r="BC819" s="5">
        <f t="shared" si="556"/>
        <v>-539.47897049641574</v>
      </c>
      <c r="BD819" s="5">
        <f t="shared" si="583"/>
        <v>-359.47897049641574</v>
      </c>
      <c r="BE819" s="41"/>
      <c r="BF819" s="40">
        <f t="shared" si="584"/>
        <v>-337</v>
      </c>
      <c r="BG819" s="40">
        <f t="shared" si="585"/>
        <v>-539</v>
      </c>
      <c r="BH819" s="40">
        <f t="shared" si="586"/>
        <v>-359</v>
      </c>
      <c r="BL819" s="26">
        <f t="shared" si="549"/>
        <v>-71.004797538315884</v>
      </c>
      <c r="BM819" s="26">
        <f t="shared" si="550"/>
        <v>-89.983860771840469</v>
      </c>
      <c r="BO819" s="238" t="str">
        <f t="shared" si="557"/>
        <v>14125375446.2321i</v>
      </c>
      <c r="BP819" s="238" t="str">
        <f t="shared" si="558"/>
        <v>-1.97844243326222E-07-1.81141539544242E-09i</v>
      </c>
      <c r="BQ819" s="238">
        <f t="shared" si="559"/>
        <v>-134.07316759234473</v>
      </c>
      <c r="BR819" s="238">
        <f t="shared" si="560"/>
        <v>-179.47542796579074</v>
      </c>
    </row>
    <row r="820" spans="22:70" x14ac:dyDescent="0.3">
      <c r="V820" s="24">
        <v>9.1600000000001405</v>
      </c>
      <c r="W820" s="32">
        <f t="shared" si="561"/>
        <v>14454397707.463968</v>
      </c>
      <c r="X820" s="25">
        <f t="shared" si="551"/>
        <v>31.048525809863797</v>
      </c>
      <c r="Y820" s="26">
        <f t="shared" si="562"/>
        <v>-143.93305691186731</v>
      </c>
      <c r="Z820" s="26">
        <f t="shared" si="563"/>
        <v>-89.999996356910955</v>
      </c>
      <c r="AA820" s="26">
        <f t="shared" si="564"/>
        <v>95.634096565751008</v>
      </c>
      <c r="AB820" s="26">
        <f t="shared" si="565"/>
        <v>-89.999052852092476</v>
      </c>
      <c r="AC820" s="26">
        <f t="shared" si="566"/>
        <v>66.012052071484646</v>
      </c>
      <c r="AD820" s="26">
        <f t="shared" si="567"/>
        <v>89.971323902590512</v>
      </c>
      <c r="AE820" s="26">
        <f t="shared" si="568"/>
        <v>48.761617535232148</v>
      </c>
      <c r="AF820" s="26">
        <f t="shared" si="569"/>
        <v>-90.027725306412918</v>
      </c>
      <c r="AG820" s="26">
        <f t="shared" si="544"/>
        <v>63.934760580666506</v>
      </c>
      <c r="AH820" s="26">
        <f t="shared" si="570"/>
        <v>-213.18631868901565</v>
      </c>
      <c r="AI820" s="26">
        <f t="shared" si="571"/>
        <v>-89.999999998744528</v>
      </c>
      <c r="AJ820" s="26">
        <f t="shared" si="572"/>
        <v>145.18419728044475</v>
      </c>
      <c r="AK820" s="26">
        <f t="shared" si="573"/>
        <v>89.999996845629028</v>
      </c>
      <c r="AL820" s="27">
        <f t="shared" si="574"/>
        <v>-99.163597367691651</v>
      </c>
      <c r="AM820" s="26">
        <f t="shared" si="575"/>
        <v>-89.99936912580435</v>
      </c>
      <c r="AN820" s="26">
        <f t="shared" si="545"/>
        <v>-77.249761551600685</v>
      </c>
      <c r="AO820" s="26">
        <f t="shared" si="546"/>
        <v>-89.992136162035933</v>
      </c>
      <c r="AP820" s="26">
        <f t="shared" si="552"/>
        <v>-180.48071974719673</v>
      </c>
      <c r="AQ820" s="26">
        <f t="shared" si="553"/>
        <v>-179.99150844095578</v>
      </c>
      <c r="AR820" s="25">
        <f t="shared" si="547"/>
        <v>18.562359853877492</v>
      </c>
      <c r="AS820" s="25">
        <f t="shared" si="548"/>
        <v>-26.946600306339011</v>
      </c>
      <c r="AT820" s="56">
        <f t="shared" si="554"/>
        <v>-131.71910221196458</v>
      </c>
      <c r="AU820" s="57">
        <f t="shared" si="576"/>
        <v>-270.01923374736873</v>
      </c>
      <c r="AV820" s="26">
        <f t="shared" si="577"/>
        <v>23.220737053404491</v>
      </c>
      <c r="AW820" s="26">
        <f t="shared" si="578"/>
        <v>86.042406561889436</v>
      </c>
      <c r="AX820" s="27">
        <f t="shared" si="579"/>
        <v>-23.220737053404491</v>
      </c>
      <c r="AY820" s="26">
        <f t="shared" si="580"/>
        <v>-86.042406561889436</v>
      </c>
      <c r="AZ820" s="28">
        <f t="shared" si="581"/>
        <v>0</v>
      </c>
      <c r="BA820" s="29">
        <f t="shared" si="582"/>
        <v>0</v>
      </c>
      <c r="BB820" s="5">
        <f t="shared" si="555"/>
        <v>-337.39705102037954</v>
      </c>
      <c r="BC820" s="5">
        <f t="shared" si="556"/>
        <v>-539.49082993588411</v>
      </c>
      <c r="BD820" s="5">
        <f t="shared" si="583"/>
        <v>-359.49082993588411</v>
      </c>
      <c r="BE820" s="31"/>
      <c r="BF820" s="40">
        <f t="shared" si="584"/>
        <v>-337</v>
      </c>
      <c r="BG820" s="40">
        <f t="shared" si="585"/>
        <v>-539</v>
      </c>
      <c r="BH820" s="40">
        <f t="shared" si="586"/>
        <v>-359</v>
      </c>
      <c r="BL820" s="26">
        <f t="shared" si="549"/>
        <v>-71.204797522806714</v>
      </c>
      <c r="BM820" s="26">
        <f t="shared" si="550"/>
        <v>-89.984228145506236</v>
      </c>
      <c r="BO820" s="238" t="str">
        <f t="shared" si="557"/>
        <v>14454397707.464i</v>
      </c>
      <c r="BP820" s="238" t="str">
        <f t="shared" si="558"/>
        <v>-1.88940496671912E-07-1.69051755581047E-09i</v>
      </c>
      <c r="BQ820" s="238">
        <f t="shared" si="559"/>
        <v>-134.47315128560828</v>
      </c>
      <c r="BR820" s="238">
        <f t="shared" si="560"/>
        <v>-179.48736804300913</v>
      </c>
    </row>
    <row r="821" spans="22:70" x14ac:dyDescent="0.3">
      <c r="V821" s="24">
        <v>9.1700000000001403</v>
      </c>
      <c r="W821" s="32">
        <f t="shared" si="561"/>
        <v>14791083881.686874</v>
      </c>
      <c r="X821" s="25">
        <f t="shared" si="551"/>
        <v>31.048525809863797</v>
      </c>
      <c r="Y821" s="26">
        <f t="shared" si="562"/>
        <v>-144.13305691186733</v>
      </c>
      <c r="Z821" s="26">
        <f t="shared" si="563"/>
        <v>-89.999996439837787</v>
      </c>
      <c r="AA821" s="26">
        <f t="shared" si="564"/>
        <v>95.834096565697578</v>
      </c>
      <c r="AB821" s="26">
        <f t="shared" si="565"/>
        <v>-89.999074411811023</v>
      </c>
      <c r="AC821" s="26">
        <f t="shared" si="566"/>
        <v>66.212052022522201</v>
      </c>
      <c r="AD821" s="26">
        <f t="shared" si="567"/>
        <v>89.971976650154389</v>
      </c>
      <c r="AE821" s="26">
        <f t="shared" si="568"/>
        <v>48.961617486216255</v>
      </c>
      <c r="AF821" s="26">
        <f t="shared" si="569"/>
        <v>-90.027094201494421</v>
      </c>
      <c r="AG821" s="26">
        <f t="shared" si="544"/>
        <v>63.934760580666506</v>
      </c>
      <c r="AH821" s="26">
        <f t="shared" si="570"/>
        <v>-213.38631868901564</v>
      </c>
      <c r="AI821" s="26">
        <f t="shared" si="571"/>
        <v>-89.999999998773106</v>
      </c>
      <c r="AJ821" s="26">
        <f t="shared" si="572"/>
        <v>145.38419728044477</v>
      </c>
      <c r="AK821" s="26">
        <f t="shared" si="573"/>
        <v>89.999996917431275</v>
      </c>
      <c r="AL821" s="27">
        <f t="shared" si="574"/>
        <v>-99.36359736766795</v>
      </c>
      <c r="AM821" s="26">
        <f t="shared" si="575"/>
        <v>-89.99938348625426</v>
      </c>
      <c r="AN821" s="26">
        <f t="shared" si="545"/>
        <v>-77.449761547918612</v>
      </c>
      <c r="AO821" s="26">
        <f t="shared" si="546"/>
        <v>-89.992315164839781</v>
      </c>
      <c r="AP821" s="26">
        <f t="shared" si="552"/>
        <v>-180.88071974349094</v>
      </c>
      <c r="AQ821" s="26">
        <f t="shared" si="553"/>
        <v>-179.99170173243587</v>
      </c>
      <c r="AR821" s="25">
        <f t="shared" si="547"/>
        <v>18.562359853877492</v>
      </c>
      <c r="AS821" s="25">
        <f t="shared" si="548"/>
        <v>-26.946600306339011</v>
      </c>
      <c r="AT821" s="56">
        <f t="shared" si="554"/>
        <v>-131.91910225727469</v>
      </c>
      <c r="AU821" s="57">
        <f t="shared" si="576"/>
        <v>-270.01879593393028</v>
      </c>
      <c r="AV821" s="26">
        <f t="shared" si="577"/>
        <v>23.419805857140183</v>
      </c>
      <c r="AW821" s="26">
        <f t="shared" si="578"/>
        <v>86.132215786637275</v>
      </c>
      <c r="AX821" s="27">
        <f t="shared" si="579"/>
        <v>-23.419805857140183</v>
      </c>
      <c r="AY821" s="26">
        <f t="shared" si="580"/>
        <v>-86.132215786637275</v>
      </c>
      <c r="AZ821" s="28">
        <f t="shared" si="581"/>
        <v>0</v>
      </c>
      <c r="BA821" s="29">
        <f t="shared" si="582"/>
        <v>0</v>
      </c>
      <c r="BB821" s="5">
        <f t="shared" si="555"/>
        <v>-338.19703547800884</v>
      </c>
      <c r="BC821" s="5">
        <f t="shared" si="556"/>
        <v>-539.5024194642665</v>
      </c>
      <c r="BD821" s="5">
        <f t="shared" si="583"/>
        <v>-359.5024194642665</v>
      </c>
      <c r="BE821" s="31"/>
      <c r="BF821" s="40">
        <f t="shared" si="584"/>
        <v>-338</v>
      </c>
      <c r="BG821" s="40">
        <f t="shared" si="585"/>
        <v>-540</v>
      </c>
      <c r="BH821" s="40">
        <f t="shared" si="586"/>
        <v>-360</v>
      </c>
      <c r="BL821" s="26">
        <f t="shared" si="549"/>
        <v>-71.404797507995553</v>
      </c>
      <c r="BM821" s="26">
        <f t="shared" si="550"/>
        <v>-89.984587156727684</v>
      </c>
      <c r="BO821" s="238" t="str">
        <f t="shared" si="557"/>
        <v>14791083881.6869i</v>
      </c>
      <c r="BP821" s="238" t="str">
        <f t="shared" si="558"/>
        <v>-1.80437422064169E-07-1.57768843677552E-09i</v>
      </c>
      <c r="BQ821" s="238">
        <f t="shared" si="559"/>
        <v>-134.87313571273856</v>
      </c>
      <c r="BR821" s="238">
        <f t="shared" si="560"/>
        <v>-179.49903637360853</v>
      </c>
    </row>
    <row r="822" spans="22:70" x14ac:dyDescent="0.3">
      <c r="V822" s="24">
        <v>9.18000000000014</v>
      </c>
      <c r="W822" s="30">
        <f t="shared" si="561"/>
        <v>15135612484.366991</v>
      </c>
      <c r="X822" s="25">
        <f t="shared" si="551"/>
        <v>31.048525809863797</v>
      </c>
      <c r="Y822" s="26">
        <f t="shared" si="562"/>
        <v>-144.33305691186735</v>
      </c>
      <c r="Z822" s="26">
        <f t="shared" si="563"/>
        <v>-89.999996520876962</v>
      </c>
      <c r="AA822" s="26">
        <f t="shared" si="564"/>
        <v>96.034096565646578</v>
      </c>
      <c r="AB822" s="26">
        <f t="shared" si="565"/>
        <v>-89.999095480770436</v>
      </c>
      <c r="AC822" s="26">
        <f t="shared" si="566"/>
        <v>66.412051975763418</v>
      </c>
      <c r="AD822" s="26">
        <f t="shared" si="567"/>
        <v>89.972614539376707</v>
      </c>
      <c r="AE822" s="26">
        <f t="shared" si="568"/>
        <v>49.161617439406456</v>
      </c>
      <c r="AF822" s="26">
        <f t="shared" si="569"/>
        <v>-90.026477462270691</v>
      </c>
      <c r="AG822" s="26">
        <f t="shared" si="544"/>
        <v>63.934760580666506</v>
      </c>
      <c r="AH822" s="26">
        <f t="shared" si="570"/>
        <v>-213.58631868901566</v>
      </c>
      <c r="AI822" s="26">
        <f t="shared" si="571"/>
        <v>-89.99999999880103</v>
      </c>
      <c r="AJ822" s="26">
        <f t="shared" si="572"/>
        <v>145.58419728044476</v>
      </c>
      <c r="AK822" s="26">
        <f t="shared" si="573"/>
        <v>89.999996987599104</v>
      </c>
      <c r="AL822" s="27">
        <f t="shared" si="574"/>
        <v>-99.563597367645315</v>
      </c>
      <c r="AM822" s="26">
        <f t="shared" si="575"/>
        <v>-89.999397519820434</v>
      </c>
      <c r="AN822" s="26">
        <f t="shared" si="545"/>
        <v>-77.649761544402253</v>
      </c>
      <c r="AO822" s="26">
        <f t="shared" si="546"/>
        <v>-89.992490093042491</v>
      </c>
      <c r="AP822" s="26">
        <f t="shared" si="552"/>
        <v>-181.28071973995196</v>
      </c>
      <c r="AQ822" s="26">
        <f t="shared" si="553"/>
        <v>-179.99189062406487</v>
      </c>
      <c r="AR822" s="25">
        <f t="shared" si="547"/>
        <v>18.562359853877492</v>
      </c>
      <c r="AS822" s="25">
        <f t="shared" si="548"/>
        <v>-26.946600306339011</v>
      </c>
      <c r="AT822" s="56">
        <f t="shared" si="554"/>
        <v>-132.11910230054551</v>
      </c>
      <c r="AU822" s="57">
        <f t="shared" si="576"/>
        <v>-270.01836808633556</v>
      </c>
      <c r="AV822" s="26">
        <f t="shared" si="577"/>
        <v>23.618916385186878</v>
      </c>
      <c r="AW822" s="26">
        <f t="shared" si="578"/>
        <v>86.219999100765961</v>
      </c>
      <c r="AX822" s="27">
        <f t="shared" si="579"/>
        <v>-23.618916385186871</v>
      </c>
      <c r="AY822" s="26">
        <f t="shared" si="580"/>
        <v>-86.219999100765961</v>
      </c>
      <c r="AZ822" s="28">
        <f t="shared" si="581"/>
        <v>0</v>
      </c>
      <c r="BA822" s="29">
        <f t="shared" si="582"/>
        <v>0</v>
      </c>
      <c r="BB822" s="5">
        <f t="shared" si="555"/>
        <v>-338.9970206351079</v>
      </c>
      <c r="BC822" s="5">
        <f t="shared" si="556"/>
        <v>-539.51374522263882</v>
      </c>
      <c r="BD822" s="5">
        <f t="shared" si="583"/>
        <v>-359.51374522263882</v>
      </c>
      <c r="BE822" s="41"/>
      <c r="BF822" s="40">
        <f t="shared" si="584"/>
        <v>-339</v>
      </c>
      <c r="BG822" s="40">
        <f t="shared" si="585"/>
        <v>-540</v>
      </c>
      <c r="BH822" s="40">
        <f t="shared" si="586"/>
        <v>-360</v>
      </c>
      <c r="BL822" s="26">
        <f t="shared" si="549"/>
        <v>-71.604797493851024</v>
      </c>
      <c r="BM822" s="26">
        <f t="shared" si="550"/>
        <v>-89.984937995857166</v>
      </c>
      <c r="BO822" s="238" t="str">
        <f t="shared" si="557"/>
        <v>15135612484.367i</v>
      </c>
      <c r="BP822" s="238" t="str">
        <f t="shared" si="558"/>
        <v>-1.72316991794754E-07-1.47238956099654E-09i</v>
      </c>
      <c r="BQ822" s="238">
        <f t="shared" si="559"/>
        <v>-135.27312084071136</v>
      </c>
      <c r="BR822" s="238">
        <f t="shared" si="560"/>
        <v>-179.51043914044615</v>
      </c>
    </row>
  </sheetData>
  <sheetProtection formatCells="0" formatColumns="0" formatRows="0" insertColumns="0" insertRows="0" insertHyperlinks="0" deleteColumns="0" deleteRows="0" sort="0" autoFilter="0" pivotTables="0"/>
  <mergeCells count="15">
    <mergeCell ref="AG2:AQ2"/>
    <mergeCell ref="AT2:AU2"/>
    <mergeCell ref="AV2:AW2"/>
    <mergeCell ref="BB2:BD2"/>
    <mergeCell ref="BF2:BH2"/>
    <mergeCell ref="AZ2:BA2"/>
    <mergeCell ref="AX2:AY2"/>
    <mergeCell ref="A68:B68"/>
    <mergeCell ref="A1:S1"/>
    <mergeCell ref="X2:AF2"/>
    <mergeCell ref="A63:B63"/>
    <mergeCell ref="A20:B20"/>
    <mergeCell ref="A29:B29"/>
    <mergeCell ref="A40:B40"/>
    <mergeCell ref="A56:B56"/>
  </mergeCells>
  <phoneticPr fontId="39"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1"/>
  <sheetViews>
    <sheetView topLeftCell="A41" zoomScale="190" zoomScaleNormal="190" workbookViewId="0">
      <selection activeCell="F60" sqref="F60"/>
    </sheetView>
  </sheetViews>
  <sheetFormatPr defaultRowHeight="14.5" x14ac:dyDescent="0.3"/>
  <cols>
    <col min="1" max="1" width="14.3984375" customWidth="1"/>
    <col min="2" max="2" width="17.796875" customWidth="1"/>
    <col min="3" max="3" width="19.59765625" customWidth="1"/>
    <col min="4" max="4" width="32" customWidth="1"/>
    <col min="5" max="5" width="11.3984375" customWidth="1"/>
  </cols>
  <sheetData>
    <row r="1" spans="1:12" ht="15" thickBot="1" x14ac:dyDescent="0.35">
      <c r="F1" s="25"/>
      <c r="G1" s="25"/>
      <c r="H1" s="25"/>
      <c r="I1" s="25"/>
      <c r="J1" s="25"/>
    </row>
    <row r="2" spans="1:12" ht="15" thickBot="1" x14ac:dyDescent="0.35">
      <c r="A2" s="266" t="s">
        <v>268</v>
      </c>
      <c r="B2" s="267"/>
      <c r="C2" s="267"/>
      <c r="D2" s="268"/>
      <c r="F2" s="25"/>
      <c r="G2" s="25"/>
      <c r="H2" s="25"/>
      <c r="I2" s="25"/>
      <c r="J2" s="25"/>
    </row>
    <row r="3" spans="1:12" ht="15" thickBot="1" x14ac:dyDescent="0.35">
      <c r="A3" s="272" t="s">
        <v>269</v>
      </c>
      <c r="B3" s="273"/>
      <c r="C3" s="273"/>
      <c r="D3" s="274"/>
      <c r="F3" s="25"/>
      <c r="G3" s="25"/>
      <c r="H3" s="25"/>
      <c r="I3" s="25"/>
      <c r="J3" s="25"/>
    </row>
    <row r="4" spans="1:12" ht="29" x14ac:dyDescent="0.3">
      <c r="A4" s="101" t="s">
        <v>141</v>
      </c>
      <c r="B4" s="104">
        <f>Sheet1!B21</f>
        <v>20</v>
      </c>
      <c r="C4" s="102" t="s">
        <v>56</v>
      </c>
      <c r="D4" s="103" t="s">
        <v>142</v>
      </c>
      <c r="F4" s="25" t="s">
        <v>66</v>
      </c>
      <c r="G4" s="25">
        <f>Vin</f>
        <v>5.0110000000000001</v>
      </c>
      <c r="H4" s="25"/>
      <c r="I4" s="25"/>
      <c r="J4" s="25"/>
    </row>
    <row r="5" spans="1:12" ht="29" x14ac:dyDescent="0.3">
      <c r="A5" s="67" t="s">
        <v>161</v>
      </c>
      <c r="B5" s="105">
        <v>25</v>
      </c>
      <c r="C5" s="70" t="s">
        <v>144</v>
      </c>
      <c r="D5" s="69"/>
      <c r="F5" s="25" t="s">
        <v>63</v>
      </c>
      <c r="G5" s="25">
        <f>Sheet1!B10</f>
        <v>17.8</v>
      </c>
      <c r="H5" s="25"/>
      <c r="I5" s="25"/>
      <c r="J5" s="25"/>
    </row>
    <row r="6" spans="1:12" ht="29" x14ac:dyDescent="0.3">
      <c r="A6" s="67" t="s">
        <v>143</v>
      </c>
      <c r="B6" s="83">
        <v>40</v>
      </c>
      <c r="C6" s="70" t="s">
        <v>144</v>
      </c>
      <c r="D6" s="69" t="s">
        <v>145</v>
      </c>
      <c r="F6" s="25">
        <f>((1-G4/G5)*C25^2*B9+(G4/G5)*C25^2*(B12+Risodson))*1000*TempK2</f>
        <v>389.76775992506407</v>
      </c>
      <c r="G6" s="25"/>
      <c r="H6" s="25"/>
      <c r="I6" s="25"/>
      <c r="J6" s="25"/>
    </row>
    <row r="7" spans="1:12" ht="44" thickBot="1" x14ac:dyDescent="0.35">
      <c r="A7" s="79" t="s">
        <v>168</v>
      </c>
      <c r="B7" s="77">
        <f>1+0.00297*(B5-25)</f>
        <v>1</v>
      </c>
      <c r="C7" s="70"/>
      <c r="D7" s="69" t="s">
        <v>259</v>
      </c>
      <c r="F7" s="25"/>
      <c r="G7" s="25"/>
      <c r="H7" s="25"/>
      <c r="I7" s="25"/>
      <c r="J7" s="25"/>
    </row>
    <row r="8" spans="1:12" ht="43.5" x14ac:dyDescent="0.3">
      <c r="A8" s="81" t="s">
        <v>169</v>
      </c>
      <c r="B8" s="77">
        <f>1+0.004*(B5+B6-25)</f>
        <v>1.1599999999999999</v>
      </c>
      <c r="C8" s="70"/>
      <c r="D8" s="69" t="s">
        <v>260</v>
      </c>
      <c r="F8" s="111" t="s">
        <v>2</v>
      </c>
      <c r="G8" s="112" t="s">
        <v>179</v>
      </c>
      <c r="H8" s="112" t="s">
        <v>180</v>
      </c>
      <c r="I8" s="112" t="s">
        <v>181</v>
      </c>
      <c r="J8" s="113" t="s">
        <v>182</v>
      </c>
    </row>
    <row r="9" spans="1:12" ht="29" x14ac:dyDescent="0.3">
      <c r="A9" s="67" t="s">
        <v>146</v>
      </c>
      <c r="B9" s="106">
        <f>0.045</f>
        <v>4.4999999999999998E-2</v>
      </c>
      <c r="C9" s="68" t="s">
        <v>65</v>
      </c>
      <c r="D9" s="69" t="s">
        <v>261</v>
      </c>
      <c r="F9" s="114" t="s">
        <v>183</v>
      </c>
      <c r="G9" s="110" t="s">
        <v>184</v>
      </c>
      <c r="H9" s="110" t="s">
        <v>185</v>
      </c>
      <c r="I9" s="110" t="s">
        <v>186</v>
      </c>
      <c r="J9" s="115" t="s">
        <v>187</v>
      </c>
    </row>
    <row r="10" spans="1:12" ht="29.5" thickBot="1" x14ac:dyDescent="0.35">
      <c r="A10" s="81" t="s">
        <v>147</v>
      </c>
      <c r="B10" s="107">
        <f>(1.6+0.325*(Vout-5))/10^9</f>
        <v>5.76E-9</v>
      </c>
      <c r="C10" s="3" t="s">
        <v>148</v>
      </c>
      <c r="D10" s="69" t="s">
        <v>262</v>
      </c>
      <c r="F10" s="116" t="s">
        <v>188</v>
      </c>
      <c r="G10" s="117" t="s">
        <v>189</v>
      </c>
      <c r="H10" s="117" t="s">
        <v>190</v>
      </c>
      <c r="I10" s="117" t="s">
        <v>191</v>
      </c>
      <c r="J10" s="96" t="s">
        <v>192</v>
      </c>
    </row>
    <row r="11" spans="1:12" ht="29" x14ac:dyDescent="0.3">
      <c r="A11" s="81" t="s">
        <v>149</v>
      </c>
      <c r="B11" s="107">
        <f>(1.95+0.39*(Vout-5))/10^9</f>
        <v>6.942000000000001E-9</v>
      </c>
      <c r="C11" s="3" t="s">
        <v>148</v>
      </c>
      <c r="D11" s="69" t="s">
        <v>263</v>
      </c>
    </row>
    <row r="12" spans="1:12" ht="29" x14ac:dyDescent="0.3">
      <c r="A12" s="67" t="s">
        <v>150</v>
      </c>
      <c r="B12" s="106">
        <f>0.045</f>
        <v>4.4999999999999998E-2</v>
      </c>
      <c r="C12" s="68" t="s">
        <v>65</v>
      </c>
      <c r="D12" s="69" t="s">
        <v>265</v>
      </c>
    </row>
    <row r="13" spans="1:12" ht="29" x14ac:dyDescent="0.3">
      <c r="A13" s="67" t="s">
        <v>151</v>
      </c>
      <c r="B13" s="107">
        <v>2.0000000000000001E-9</v>
      </c>
      <c r="C13" s="3" t="s">
        <v>148</v>
      </c>
      <c r="D13" s="69" t="s">
        <v>152</v>
      </c>
    </row>
    <row r="14" spans="1:12" ht="29" x14ac:dyDescent="0.3">
      <c r="A14" s="71" t="s">
        <v>153</v>
      </c>
      <c r="B14" s="108">
        <v>0.9</v>
      </c>
      <c r="C14" s="72" t="s">
        <v>0</v>
      </c>
      <c r="D14" s="73" t="s">
        <v>154</v>
      </c>
    </row>
    <row r="15" spans="1:12" ht="29" x14ac:dyDescent="0.3">
      <c r="A15" s="78" t="s">
        <v>159</v>
      </c>
      <c r="B15" s="108">
        <v>0.1</v>
      </c>
      <c r="C15" s="68" t="s">
        <v>65</v>
      </c>
      <c r="D15" s="73" t="s">
        <v>264</v>
      </c>
      <c r="L15" s="25"/>
    </row>
    <row r="16" spans="1:12" ht="29" x14ac:dyDescent="0.3">
      <c r="A16" s="78" t="s">
        <v>166</v>
      </c>
      <c r="B16" s="109">
        <v>0.75</v>
      </c>
      <c r="C16" s="100" t="s">
        <v>167</v>
      </c>
      <c r="D16" s="73" t="s">
        <v>267</v>
      </c>
      <c r="E16" t="s">
        <v>193</v>
      </c>
    </row>
    <row r="17" spans="1:11" ht="29" x14ac:dyDescent="0.3">
      <c r="A17" s="97" t="s">
        <v>165</v>
      </c>
      <c r="B17" s="118">
        <f>IF(Vinmin&gt;5, 5, Vinmin)</f>
        <v>4.798</v>
      </c>
      <c r="C17" s="68" t="s">
        <v>0</v>
      </c>
      <c r="D17" s="69" t="s">
        <v>266</v>
      </c>
    </row>
    <row r="18" spans="1:11" x14ac:dyDescent="0.3">
      <c r="A18" s="97" t="s">
        <v>283</v>
      </c>
      <c r="B18" s="118">
        <v>35</v>
      </c>
      <c r="C18" s="68" t="s">
        <v>285</v>
      </c>
      <c r="D18" s="69"/>
    </row>
    <row r="19" spans="1:11" x14ac:dyDescent="0.3">
      <c r="A19" s="3" t="s">
        <v>284</v>
      </c>
      <c r="B19" s="119">
        <v>35</v>
      </c>
      <c r="C19" s="3" t="s">
        <v>285</v>
      </c>
      <c r="D19" s="3"/>
    </row>
    <row r="20" spans="1:11" ht="17" customHeight="1" x14ac:dyDescent="0.3">
      <c r="A20" s="269" t="s">
        <v>270</v>
      </c>
      <c r="B20" s="270"/>
      <c r="C20" s="270"/>
      <c r="D20" s="271"/>
    </row>
    <row r="21" spans="1:11" x14ac:dyDescent="0.3">
      <c r="A21" s="3"/>
      <c r="B21" s="85" t="s">
        <v>279</v>
      </c>
      <c r="C21" s="85" t="s">
        <v>280</v>
      </c>
      <c r="D21" s="85" t="s">
        <v>281</v>
      </c>
      <c r="E21" s="3"/>
    </row>
    <row r="22" spans="1:11" x14ac:dyDescent="0.3">
      <c r="A22" s="3" t="s">
        <v>271</v>
      </c>
      <c r="B22" s="131" t="e">
        <f>Sheet1!#REF!</f>
        <v>#REF!</v>
      </c>
      <c r="C22" s="131">
        <f>Sheet1!L19</f>
        <v>0</v>
      </c>
      <c r="D22" s="131">
        <f>Sheet1!L20</f>
        <v>0</v>
      </c>
      <c r="E22" s="3"/>
    </row>
    <row r="23" spans="1:11" x14ac:dyDescent="0.3">
      <c r="A23" s="3" t="s">
        <v>16</v>
      </c>
      <c r="B23" s="132">
        <f>Sheet1!B13</f>
        <v>2</v>
      </c>
      <c r="C23" s="51">
        <v>2.2000000000000002</v>
      </c>
      <c r="D23" s="51">
        <v>2.2000000000000002</v>
      </c>
      <c r="E23" s="3" t="s">
        <v>9</v>
      </c>
    </row>
    <row r="24" spans="1:11" x14ac:dyDescent="0.3">
      <c r="A24" s="3" t="s">
        <v>162</v>
      </c>
      <c r="B24" s="131">
        <f>Sheet1!J25</f>
        <v>0</v>
      </c>
      <c r="C24" s="131">
        <f>Sheet1!U12</f>
        <v>2.7256955611734068</v>
      </c>
      <c r="D24" s="131">
        <f>Sheet1!L25</f>
        <v>0</v>
      </c>
      <c r="E24" s="4" t="s">
        <v>4</v>
      </c>
    </row>
    <row r="25" spans="1:11" x14ac:dyDescent="0.3">
      <c r="A25" s="3" t="s">
        <v>163</v>
      </c>
      <c r="B25" s="131">
        <f>Sheet1!J26</f>
        <v>0</v>
      </c>
      <c r="C25" s="131">
        <f>Sheet1!U15</f>
        <v>2.1431955242825267</v>
      </c>
      <c r="D25" s="131">
        <f>Sheet1!L26</f>
        <v>0</v>
      </c>
      <c r="E25" s="3" t="s">
        <v>4</v>
      </c>
    </row>
    <row r="26" spans="1:11" x14ac:dyDescent="0.3">
      <c r="A26" s="3" t="s">
        <v>164</v>
      </c>
      <c r="B26" s="131">
        <f>Sheet1!J27</f>
        <v>0</v>
      </c>
      <c r="C26" s="131">
        <f>C24-Sheet1!B23</f>
        <v>1.5020778636078638</v>
      </c>
      <c r="D26" s="131">
        <f>Sheet1!L27</f>
        <v>0</v>
      </c>
      <c r="E26" s="3" t="s">
        <v>4</v>
      </c>
    </row>
    <row r="27" spans="1:11" x14ac:dyDescent="0.3">
      <c r="A27" s="72" t="s">
        <v>272</v>
      </c>
      <c r="B27" s="133" t="e">
        <f>((Irms)^2*dcr*1000+1000*(1+1/1.5)*10^(2.48*LOG10(B22)+LOG10(0.031*fs)))*TempK1</f>
        <v>#REF!</v>
      </c>
      <c r="C27" s="133">
        <f>C25^2*B4+Sheet1!B72</f>
        <v>157.86574110609308</v>
      </c>
      <c r="D27" s="133" t="e">
        <f>((D25)^2*dcr*1000+1000*(1+1/1.5)*10^(2.48*LOG10(D22)+LOG10(0.031*fs)))*TempK1</f>
        <v>#NUM!</v>
      </c>
      <c r="E27" s="3" t="s">
        <v>155</v>
      </c>
      <c r="F27" t="s">
        <v>286</v>
      </c>
    </row>
    <row r="28" spans="1:11" x14ac:dyDescent="0.3">
      <c r="A28" s="3" t="s">
        <v>273</v>
      </c>
      <c r="B28" s="131">
        <f>((1-Vinmin/Vout)*Irms^2*B9+(Vinmin/Vout)*Irms^2*(B12+Risodson))*1000*TempK2</f>
        <v>0</v>
      </c>
      <c r="C28" s="131">
        <f>((1-G4/G5)*C25^2*B9+(G4/G5)*C25^2*(B12+Risodson))*1000*TempK2</f>
        <v>389.76775992506407</v>
      </c>
      <c r="D28" s="131">
        <f>((1-Vinmax/Vout)*D25^2*B9+(Vinmax/Vout)*D25^2*(B12+Risodson))*1000*TempK2</f>
        <v>0</v>
      </c>
      <c r="E28" s="3" t="s">
        <v>155</v>
      </c>
    </row>
    <row r="29" spans="1:11" x14ac:dyDescent="0.3">
      <c r="A29" s="82" t="s">
        <v>274</v>
      </c>
      <c r="B29" s="131">
        <f>(Ipeak*(Vout+HSVd)*LSFETrisetime*fs/2+Ivalley*(Vout+HSVd)*LSFETrisetime*fs/2)*10^9</f>
        <v>0</v>
      </c>
      <c r="C29" s="131">
        <f>(C24*(Vout+HSVd)*LSFETrisetime*fs/2+B26*(Vout+HSVd)*LSFETrisetime*fs/2)*10^9</f>
        <v>353.83725955195035</v>
      </c>
      <c r="D29" s="131">
        <f>(D24*(Vout+HSVd)*LSFETrisetime*fs/2+D26*(Vout+HSVd)*LSFETrisetime*fs/2)*10^9</f>
        <v>0</v>
      </c>
      <c r="E29" s="3" t="s">
        <v>155</v>
      </c>
    </row>
    <row r="30" spans="1:11" x14ac:dyDescent="0.3">
      <c r="A30" s="3" t="s">
        <v>275</v>
      </c>
      <c r="B30" s="131">
        <f>2*Qg*Vg*fs</f>
        <v>14.394</v>
      </c>
      <c r="C30" s="131">
        <f>2*Qg*Vg*fs</f>
        <v>14.394</v>
      </c>
      <c r="D30" s="131">
        <f>2*Qg*Vg*fs</f>
        <v>14.394</v>
      </c>
      <c r="E30" s="3" t="s">
        <v>155</v>
      </c>
    </row>
    <row r="31" spans="1:11" x14ac:dyDescent="0.3">
      <c r="A31" s="3" t="s">
        <v>276</v>
      </c>
      <c r="B31" s="131">
        <f>(Ipeak+Ivalley)*HSVd*B13*2*fs*10^9</f>
        <v>0</v>
      </c>
      <c r="C31" s="131">
        <f>(C24+C26)*HSVd*B13*2*fs*10^9</f>
        <v>30.439968658425151</v>
      </c>
      <c r="D31" s="131">
        <f>(D24+D26)*HSVd*B13*2*fs*10^9</f>
        <v>0</v>
      </c>
      <c r="E31" s="3" t="s">
        <v>155</v>
      </c>
      <c r="F31" s="98"/>
      <c r="G31" s="98"/>
    </row>
    <row r="32" spans="1:11" x14ac:dyDescent="0.3">
      <c r="A32" s="86" t="s">
        <v>282</v>
      </c>
      <c r="B32" s="51">
        <f>(B18*Vinmin+B19*Vout)/1000</f>
        <v>0.79093000000000002</v>
      </c>
      <c r="C32" s="51">
        <f>(B18*Vin+B19*Vout)/1000</f>
        <v>0.79838500000000001</v>
      </c>
      <c r="D32" s="51">
        <f>(B18*Vinmax+B19*Vout)/1000</f>
        <v>0.80139499999999997</v>
      </c>
      <c r="E32" s="4" t="s">
        <v>155</v>
      </c>
      <c r="F32" s="120"/>
      <c r="G32" s="120"/>
      <c r="H32" s="95"/>
      <c r="I32" s="95"/>
      <c r="J32" s="95"/>
      <c r="K32" s="95"/>
    </row>
    <row r="33" spans="1:12" x14ac:dyDescent="0.3">
      <c r="A33" s="212" t="s">
        <v>234</v>
      </c>
      <c r="B33" s="213"/>
      <c r="C33" s="214">
        <f>SUM(C28:C32)</f>
        <v>789.23737313543961</v>
      </c>
      <c r="D33" s="213"/>
      <c r="E33" s="4"/>
      <c r="F33" s="120"/>
      <c r="G33" s="120"/>
      <c r="H33" s="95"/>
      <c r="I33" s="95"/>
      <c r="J33" s="95"/>
      <c r="K33" s="95"/>
    </row>
    <row r="34" spans="1:12" x14ac:dyDescent="0.3">
      <c r="A34" s="80" t="s">
        <v>277</v>
      </c>
      <c r="B34" s="134" t="e">
        <f>B27+B28+B29+B30+B31+B32</f>
        <v>#REF!</v>
      </c>
      <c r="C34" s="134">
        <f>C27+C28+C29+C30+C31+C32</f>
        <v>947.10311424153269</v>
      </c>
      <c r="D34" s="134" t="e">
        <f>D27+D28+D29+D30+D31+D32</f>
        <v>#NUM!</v>
      </c>
      <c r="E34" s="4" t="s">
        <v>155</v>
      </c>
      <c r="G34" s="120"/>
      <c r="H34" s="95"/>
      <c r="I34" s="95"/>
      <c r="J34" s="95"/>
      <c r="K34" s="95"/>
    </row>
    <row r="35" spans="1:12" ht="28.5" customHeight="1" x14ac:dyDescent="0.3">
      <c r="A35" s="97" t="s">
        <v>278</v>
      </c>
      <c r="B35" s="135" t="e">
        <f>Vout*Iout/(Vout*Iout+(B34)/1000)</f>
        <v>#REF!</v>
      </c>
      <c r="C35" s="135">
        <f>Vout*Iout/(Vout*Iout+(C34)/1000)</f>
        <v>0.91397913068304881</v>
      </c>
      <c r="D35" s="135" t="e">
        <f>Vout*Iout/(Vout*Iout+(D34)/1000)</f>
        <v>#NUM!</v>
      </c>
      <c r="E35" s="3"/>
      <c r="G35" s="121"/>
      <c r="H35" s="95"/>
      <c r="I35" s="122">
        <f>1.95+0.39*(Vout-5)</f>
        <v>6.9420000000000011</v>
      </c>
      <c r="J35" s="123" t="s">
        <v>211</v>
      </c>
      <c r="K35" s="95"/>
    </row>
    <row r="36" spans="1:12" ht="15" thickBot="1" x14ac:dyDescent="0.35">
      <c r="A36" s="125" t="s">
        <v>234</v>
      </c>
      <c r="B36" s="133">
        <f>SUM(B28:B32)</f>
        <v>15.18493</v>
      </c>
      <c r="C36" s="133">
        <f>SUM(C28:C32)</f>
        <v>789.23737313543961</v>
      </c>
      <c r="D36" s="133">
        <f>SUM(D28:D32)</f>
        <v>15.195395</v>
      </c>
      <c r="E36" s="3" t="s">
        <v>155</v>
      </c>
      <c r="G36" s="95"/>
      <c r="H36" s="95"/>
      <c r="I36" s="95">
        <f>1.6+0.325*(Vout-5)</f>
        <v>5.76</v>
      </c>
      <c r="J36" s="95"/>
      <c r="K36" s="95"/>
    </row>
    <row r="37" spans="1:12" ht="15" thickBot="1" x14ac:dyDescent="0.35">
      <c r="A37" s="128" t="s">
        <v>287</v>
      </c>
      <c r="B37" s="129"/>
      <c r="C37" s="129"/>
      <c r="D37" s="130"/>
      <c r="G37" s="95"/>
      <c r="H37" s="95"/>
      <c r="I37" s="95"/>
      <c r="J37" s="95"/>
      <c r="K37" s="95"/>
    </row>
    <row r="38" spans="1:12" hidden="1" x14ac:dyDescent="0.3">
      <c r="A38" s="99" t="s">
        <v>160</v>
      </c>
      <c r="B38" s="126">
        <f>Sheet1!J26</f>
        <v>0</v>
      </c>
      <c r="C38" s="102" t="s">
        <v>4</v>
      </c>
      <c r="D38" s="127"/>
      <c r="G38" s="95"/>
      <c r="H38" s="95"/>
      <c r="I38" s="95"/>
      <c r="J38" s="95"/>
      <c r="K38" s="95"/>
    </row>
    <row r="39" spans="1:12" x14ac:dyDescent="0.3">
      <c r="A39" s="76" t="s">
        <v>288</v>
      </c>
      <c r="B39" s="124" t="e">
        <f>B35</f>
        <v>#REF!</v>
      </c>
      <c r="C39" s="74"/>
      <c r="D39" s="75" t="s">
        <v>11</v>
      </c>
    </row>
    <row r="40" spans="1:12" x14ac:dyDescent="0.3">
      <c r="A40" s="138" t="s">
        <v>156</v>
      </c>
      <c r="B40" s="136">
        <v>55</v>
      </c>
      <c r="C40" s="139" t="s">
        <v>290</v>
      </c>
      <c r="D40" s="140" t="s">
        <v>157</v>
      </c>
    </row>
    <row r="41" spans="1:12" x14ac:dyDescent="0.3">
      <c r="A41" s="140" t="s">
        <v>289</v>
      </c>
      <c r="B41" s="137">
        <f>(B28+B29+B30+B31+B32)*B40/1000</f>
        <v>0.83517114999999997</v>
      </c>
      <c r="C41" s="139" t="s">
        <v>291</v>
      </c>
      <c r="D41" s="140" t="s">
        <v>158</v>
      </c>
    </row>
    <row r="45" spans="1:12" x14ac:dyDescent="0.3">
      <c r="A45" s="147" t="s">
        <v>303</v>
      </c>
      <c r="B45" s="144"/>
      <c r="C45" s="144"/>
      <c r="D45" s="144"/>
      <c r="E45" s="278" t="s">
        <v>300</v>
      </c>
      <c r="F45" s="279"/>
      <c r="G45" s="144" t="s">
        <v>301</v>
      </c>
      <c r="H45" s="144"/>
      <c r="I45" s="145"/>
      <c r="J45" s="145"/>
      <c r="K45" s="145"/>
      <c r="L45" s="145"/>
    </row>
    <row r="46" spans="1:12" x14ac:dyDescent="0.3">
      <c r="A46" s="144" t="s">
        <v>296</v>
      </c>
      <c r="B46" s="144" t="s">
        <v>295</v>
      </c>
      <c r="C46" s="144" t="s">
        <v>294</v>
      </c>
      <c r="D46" s="144" t="s">
        <v>271</v>
      </c>
      <c r="E46" s="144" t="s">
        <v>194</v>
      </c>
      <c r="F46" s="144" t="s">
        <v>196</v>
      </c>
      <c r="G46" s="146" t="s">
        <v>302</v>
      </c>
      <c r="H46" s="147" t="s">
        <v>210</v>
      </c>
      <c r="I46" s="145"/>
      <c r="J46" s="145"/>
      <c r="K46" s="145"/>
      <c r="L46" s="145"/>
    </row>
    <row r="47" spans="1:12" x14ac:dyDescent="0.3">
      <c r="A47" s="144" t="s">
        <v>292</v>
      </c>
      <c r="B47" s="147" t="s">
        <v>233</v>
      </c>
      <c r="C47" s="144" t="s">
        <v>198</v>
      </c>
      <c r="D47" s="148">
        <v>1.36</v>
      </c>
      <c r="E47" s="144" t="s">
        <v>195</v>
      </c>
      <c r="F47" s="144" t="s">
        <v>197</v>
      </c>
      <c r="G47" s="147" t="s">
        <v>218</v>
      </c>
      <c r="H47" s="147" t="s">
        <v>207</v>
      </c>
      <c r="I47" s="145"/>
      <c r="J47" s="145"/>
      <c r="K47" s="145"/>
      <c r="L47" s="145"/>
    </row>
    <row r="48" spans="1:12" x14ac:dyDescent="0.3">
      <c r="A48" s="144"/>
      <c r="B48" s="147" t="s">
        <v>297</v>
      </c>
      <c r="C48" s="144" t="s">
        <v>199</v>
      </c>
      <c r="D48" s="148">
        <v>1.36</v>
      </c>
      <c r="E48" s="144" t="s">
        <v>200</v>
      </c>
      <c r="F48" s="144" t="s">
        <v>201</v>
      </c>
      <c r="G48" s="147" t="s">
        <v>218</v>
      </c>
      <c r="H48" s="147" t="s">
        <v>207</v>
      </c>
      <c r="I48" s="145"/>
      <c r="J48" s="145"/>
      <c r="K48" s="145"/>
      <c r="L48" s="145"/>
    </row>
    <row r="49" spans="1:12" x14ac:dyDescent="0.3">
      <c r="A49" s="144"/>
      <c r="B49" s="147" t="s">
        <v>298</v>
      </c>
      <c r="C49" s="144" t="s">
        <v>198</v>
      </c>
      <c r="D49" s="148">
        <v>3</v>
      </c>
      <c r="E49" s="144" t="s">
        <v>202</v>
      </c>
      <c r="F49" s="144" t="s">
        <v>203</v>
      </c>
      <c r="G49" s="147" t="s">
        <v>231</v>
      </c>
      <c r="H49" s="147" t="s">
        <v>232</v>
      </c>
      <c r="I49" s="145"/>
      <c r="J49" s="145"/>
      <c r="K49" s="145"/>
      <c r="L49" s="145"/>
    </row>
    <row r="50" spans="1:12" x14ac:dyDescent="0.3">
      <c r="A50" s="144"/>
      <c r="B50" s="147"/>
      <c r="C50" s="144"/>
      <c r="D50" s="148"/>
      <c r="E50" s="144"/>
      <c r="F50" s="144"/>
      <c r="G50" s="147"/>
      <c r="H50" s="147"/>
      <c r="I50" s="145"/>
      <c r="J50" s="145"/>
      <c r="K50" s="145"/>
      <c r="L50" s="145"/>
    </row>
    <row r="51" spans="1:12" x14ac:dyDescent="0.3">
      <c r="A51" s="144" t="s">
        <v>293</v>
      </c>
      <c r="B51" s="147" t="s">
        <v>299</v>
      </c>
      <c r="C51" s="144" t="s">
        <v>204</v>
      </c>
      <c r="D51" s="148">
        <v>1.39</v>
      </c>
      <c r="E51" s="144" t="s">
        <v>205</v>
      </c>
      <c r="F51" s="144" t="s">
        <v>206</v>
      </c>
      <c r="G51" s="147" t="s">
        <v>207</v>
      </c>
      <c r="H51" s="147" t="s">
        <v>219</v>
      </c>
      <c r="I51" s="145"/>
      <c r="J51" s="145"/>
      <c r="K51" s="145"/>
      <c r="L51" s="145"/>
    </row>
    <row r="52" spans="1:12" x14ac:dyDescent="0.3">
      <c r="A52" s="144"/>
      <c r="B52" s="147" t="s">
        <v>233</v>
      </c>
      <c r="C52" s="144" t="s">
        <v>204</v>
      </c>
      <c r="D52" s="148">
        <v>0.63</v>
      </c>
      <c r="E52" s="144" t="s">
        <v>208</v>
      </c>
      <c r="F52" s="144" t="s">
        <v>209</v>
      </c>
      <c r="G52" s="147" t="s">
        <v>203</v>
      </c>
      <c r="H52" s="147" t="s">
        <v>220</v>
      </c>
      <c r="I52" s="145"/>
      <c r="J52" s="145"/>
      <c r="K52" s="145"/>
      <c r="L52" s="145"/>
    </row>
    <row r="53" spans="1:12" x14ac:dyDescent="0.3">
      <c r="E53" s="93"/>
    </row>
    <row r="54" spans="1:12" ht="15" thickBot="1" x14ac:dyDescent="0.35">
      <c r="D54" s="141"/>
    </row>
    <row r="55" spans="1:12" ht="15" thickBot="1" x14ac:dyDescent="0.35">
      <c r="A55" s="280" t="s">
        <v>307</v>
      </c>
      <c r="B55" s="281"/>
    </row>
    <row r="56" spans="1:12" x14ac:dyDescent="0.3">
      <c r="A56" s="149" t="s">
        <v>295</v>
      </c>
      <c r="B56" s="149" t="s">
        <v>306</v>
      </c>
      <c r="C56" s="89" t="s">
        <v>305</v>
      </c>
      <c r="D56" s="89" t="s">
        <v>304</v>
      </c>
      <c r="E56" s="142"/>
      <c r="F56" s="142"/>
      <c r="G56" s="142"/>
    </row>
    <row r="57" spans="1:12" x14ac:dyDescent="0.3">
      <c r="A57" s="89" t="s">
        <v>233</v>
      </c>
      <c r="B57" s="89" t="s">
        <v>221</v>
      </c>
      <c r="C57" s="90"/>
      <c r="D57" s="91">
        <v>0.90439999999999998</v>
      </c>
      <c r="E57" s="142"/>
      <c r="F57" s="142"/>
      <c r="G57" s="142"/>
    </row>
    <row r="58" spans="1:12" x14ac:dyDescent="0.3">
      <c r="A58" s="89" t="s">
        <v>233</v>
      </c>
      <c r="B58" s="89" t="s">
        <v>224</v>
      </c>
      <c r="C58" s="90"/>
      <c r="D58" s="92">
        <v>0.92100000000000004</v>
      </c>
      <c r="E58" s="142"/>
      <c r="F58" s="142"/>
      <c r="G58" s="142"/>
    </row>
    <row r="59" spans="1:12" x14ac:dyDescent="0.3">
      <c r="A59" s="89" t="s">
        <v>233</v>
      </c>
      <c r="B59" s="234" t="s">
        <v>378</v>
      </c>
      <c r="C59" s="90"/>
      <c r="D59" s="92">
        <v>0.92889999999999995</v>
      </c>
      <c r="E59" s="142"/>
      <c r="F59" s="142"/>
      <c r="G59" s="142"/>
    </row>
    <row r="60" spans="1:12" x14ac:dyDescent="0.3">
      <c r="A60" s="89" t="s">
        <v>233</v>
      </c>
      <c r="B60" s="89" t="s">
        <v>379</v>
      </c>
      <c r="C60" s="90"/>
      <c r="D60" s="92">
        <v>0.93879999999999997</v>
      </c>
      <c r="E60" s="142"/>
      <c r="F60" s="142"/>
      <c r="G60" s="142"/>
    </row>
    <row r="61" spans="1:12" x14ac:dyDescent="0.3">
      <c r="A61" s="89" t="s">
        <v>233</v>
      </c>
      <c r="B61" s="89" t="s">
        <v>225</v>
      </c>
      <c r="C61" s="90"/>
      <c r="D61" s="91">
        <v>0.85640000000000005</v>
      </c>
      <c r="E61" s="143"/>
      <c r="F61" s="142"/>
      <c r="G61" s="142"/>
    </row>
    <row r="62" spans="1:12" x14ac:dyDescent="0.3">
      <c r="A62" s="89" t="s">
        <v>233</v>
      </c>
      <c r="B62" s="89" t="s">
        <v>226</v>
      </c>
      <c r="C62" s="90"/>
      <c r="D62" s="91">
        <v>0.91910000000000003</v>
      </c>
      <c r="E62" s="142"/>
      <c r="F62" s="142"/>
      <c r="G62" s="142"/>
    </row>
    <row r="63" spans="1:12" x14ac:dyDescent="0.3">
      <c r="A63" s="90" t="s">
        <v>380</v>
      </c>
      <c r="B63" s="90"/>
      <c r="C63" s="90"/>
      <c r="D63" s="90"/>
      <c r="E63" s="142"/>
      <c r="F63" s="142"/>
      <c r="G63" s="142"/>
    </row>
    <row r="64" spans="1:12" x14ac:dyDescent="0.3">
      <c r="A64" s="90" t="s">
        <v>380</v>
      </c>
      <c r="B64" s="90"/>
      <c r="C64" s="90"/>
      <c r="D64" s="90"/>
      <c r="E64" s="142"/>
      <c r="F64" s="142"/>
      <c r="G64" s="142"/>
    </row>
    <row r="65" spans="1:16" x14ac:dyDescent="0.3">
      <c r="E65" s="95"/>
      <c r="F65" s="95"/>
    </row>
    <row r="66" spans="1:16" ht="15" thickBot="1" x14ac:dyDescent="0.35">
      <c r="E66" s="95"/>
      <c r="F66" s="95"/>
    </row>
    <row r="67" spans="1:16" x14ac:dyDescent="0.3">
      <c r="A67" s="282" t="s">
        <v>308</v>
      </c>
      <c r="B67" s="283"/>
      <c r="E67" s="95"/>
      <c r="F67" s="95"/>
    </row>
    <row r="68" spans="1:16" x14ac:dyDescent="0.3">
      <c r="A68" s="87" t="s">
        <v>295</v>
      </c>
      <c r="B68" s="87" t="s">
        <v>306</v>
      </c>
      <c r="C68" s="87" t="s">
        <v>305</v>
      </c>
      <c r="D68" s="87" t="s">
        <v>309</v>
      </c>
      <c r="E68" s="276" t="s">
        <v>311</v>
      </c>
      <c r="F68" s="277"/>
      <c r="G68" s="275" t="s">
        <v>312</v>
      </c>
      <c r="H68" s="275"/>
      <c r="I68" s="275"/>
    </row>
    <row r="69" spans="1:16" x14ac:dyDescent="0.3">
      <c r="A69" s="87" t="s">
        <v>233</v>
      </c>
      <c r="B69" s="87" t="s">
        <v>244</v>
      </c>
      <c r="C69" s="87" t="s">
        <v>246</v>
      </c>
      <c r="D69" s="87" t="s">
        <v>310</v>
      </c>
      <c r="E69" s="87" t="s">
        <v>243</v>
      </c>
      <c r="F69" s="87"/>
      <c r="G69" s="275" t="s">
        <v>313</v>
      </c>
      <c r="H69" s="275"/>
      <c r="I69" s="275"/>
    </row>
    <row r="70" spans="1:16" x14ac:dyDescent="0.3">
      <c r="A70" s="87" t="s">
        <v>233</v>
      </c>
      <c r="B70" s="87" t="s">
        <v>249</v>
      </c>
      <c r="C70" s="87" t="s">
        <v>250</v>
      </c>
      <c r="D70" s="87" t="s">
        <v>310</v>
      </c>
      <c r="E70" s="87" t="s">
        <v>251</v>
      </c>
      <c r="F70" s="87"/>
      <c r="G70" s="275" t="s">
        <v>313</v>
      </c>
      <c r="H70" s="275"/>
      <c r="I70" s="275"/>
    </row>
    <row r="71" spans="1:16" x14ac:dyDescent="0.3">
      <c r="A71" s="87" t="s">
        <v>233</v>
      </c>
      <c r="B71" s="87" t="s">
        <v>252</v>
      </c>
      <c r="C71" s="87" t="s">
        <v>253</v>
      </c>
      <c r="D71" s="150" t="s">
        <v>310</v>
      </c>
      <c r="E71" s="87" t="s">
        <v>254</v>
      </c>
      <c r="F71" s="87"/>
      <c r="G71" s="275" t="s">
        <v>313</v>
      </c>
      <c r="H71" s="275"/>
      <c r="I71" s="275"/>
    </row>
    <row r="72" spans="1:16" x14ac:dyDescent="0.3">
      <c r="D72" s="41"/>
    </row>
    <row r="73" spans="1:16" x14ac:dyDescent="0.3">
      <c r="D73" s="41"/>
    </row>
    <row r="74" spans="1:16" x14ac:dyDescent="0.3">
      <c r="A74" s="142" t="s">
        <v>227</v>
      </c>
      <c r="B74" s="142" t="s">
        <v>222</v>
      </c>
      <c r="C74" s="142" t="s">
        <v>228</v>
      </c>
      <c r="D74" s="142"/>
      <c r="E74" s="142"/>
      <c r="F74" s="142"/>
      <c r="G74" s="142"/>
      <c r="H74" s="142"/>
      <c r="I74" s="142"/>
      <c r="J74" s="142"/>
      <c r="K74" s="142"/>
      <c r="L74" s="142"/>
      <c r="M74" s="142"/>
      <c r="N74" s="142"/>
      <c r="O74" s="142"/>
      <c r="P74" s="142"/>
    </row>
    <row r="75" spans="1:16" x14ac:dyDescent="0.3">
      <c r="A75" s="142" t="s">
        <v>221</v>
      </c>
      <c r="B75" s="142" t="s">
        <v>237</v>
      </c>
      <c r="C75" s="142" t="s">
        <v>236</v>
      </c>
      <c r="D75" s="142"/>
      <c r="E75" s="142"/>
      <c r="F75" s="142" t="s">
        <v>229</v>
      </c>
      <c r="G75" s="142"/>
      <c r="H75" s="142" t="s">
        <v>240</v>
      </c>
      <c r="I75" s="142"/>
      <c r="J75" s="142" t="s">
        <v>223</v>
      </c>
      <c r="K75" s="142"/>
      <c r="L75" s="142" t="s">
        <v>230</v>
      </c>
      <c r="M75" s="142"/>
      <c r="N75" s="142"/>
      <c r="O75" s="142"/>
      <c r="P75" s="142"/>
    </row>
    <row r="76" spans="1:16" x14ac:dyDescent="0.3">
      <c r="A76" s="142" t="s">
        <v>224</v>
      </c>
      <c r="B76" s="142" t="s">
        <v>241</v>
      </c>
      <c r="C76" s="142" t="s">
        <v>242</v>
      </c>
      <c r="D76" s="142"/>
      <c r="E76" s="142"/>
      <c r="F76" s="142" t="s">
        <v>235</v>
      </c>
      <c r="G76" s="142" t="s">
        <v>239</v>
      </c>
      <c r="H76" s="142" t="s">
        <v>238</v>
      </c>
      <c r="I76" s="142"/>
      <c r="J76" s="142"/>
      <c r="K76" s="142"/>
      <c r="L76" s="142"/>
      <c r="M76" s="142"/>
      <c r="N76" s="142"/>
      <c r="O76" s="142"/>
      <c r="P76" s="142"/>
    </row>
    <row r="77" spans="1:16" x14ac:dyDescent="0.3">
      <c r="A77" s="142"/>
      <c r="B77" s="142"/>
      <c r="C77" s="142"/>
      <c r="D77" s="142"/>
      <c r="E77" s="142"/>
      <c r="F77" s="142"/>
      <c r="G77" s="142"/>
      <c r="H77" s="142"/>
      <c r="I77" s="142"/>
      <c r="J77" s="142"/>
      <c r="K77" s="142"/>
      <c r="L77" s="142"/>
      <c r="M77" s="142"/>
      <c r="N77" s="142"/>
      <c r="O77" s="142"/>
      <c r="P77" s="142"/>
    </row>
    <row r="78" spans="1:16" x14ac:dyDescent="0.3">
      <c r="A78" s="142"/>
      <c r="B78" s="142"/>
      <c r="C78" s="142"/>
      <c r="D78" s="142"/>
      <c r="E78" s="142"/>
      <c r="F78" s="142" t="s">
        <v>255</v>
      </c>
      <c r="G78" s="142" t="s">
        <v>239</v>
      </c>
      <c r="H78" s="142" t="s">
        <v>248</v>
      </c>
      <c r="I78" s="142"/>
      <c r="J78" s="142" t="s">
        <v>243</v>
      </c>
      <c r="K78" s="142"/>
      <c r="L78" s="142" t="s">
        <v>247</v>
      </c>
      <c r="M78" s="142" t="s">
        <v>239</v>
      </c>
      <c r="N78" s="142" t="s">
        <v>245</v>
      </c>
      <c r="O78" s="142"/>
      <c r="P78" s="142"/>
    </row>
    <row r="79" spans="1:16" x14ac:dyDescent="0.3">
      <c r="A79" s="142"/>
      <c r="B79" s="142"/>
      <c r="C79" s="142"/>
      <c r="D79" s="142"/>
      <c r="E79" s="142"/>
      <c r="F79" s="142"/>
      <c r="G79" s="142"/>
      <c r="H79" s="142"/>
      <c r="I79" s="142"/>
      <c r="J79" s="142" t="s">
        <v>251</v>
      </c>
      <c r="K79" s="142"/>
      <c r="L79" s="142"/>
      <c r="M79" s="142"/>
      <c r="N79" s="142"/>
      <c r="O79" s="142"/>
      <c r="P79" s="142"/>
    </row>
    <row r="80" spans="1:16" x14ac:dyDescent="0.3">
      <c r="A80" s="142"/>
      <c r="B80" s="142"/>
      <c r="C80" s="142"/>
      <c r="D80" s="142"/>
      <c r="E80" s="142"/>
      <c r="F80" s="142"/>
      <c r="G80" s="142"/>
      <c r="H80" s="142"/>
      <c r="I80" s="142"/>
      <c r="J80" s="142" t="s">
        <v>254</v>
      </c>
      <c r="K80" s="142"/>
      <c r="L80" s="142"/>
      <c r="M80" s="142"/>
      <c r="N80" s="142"/>
      <c r="O80" s="142"/>
      <c r="P80" s="142"/>
    </row>
    <row r="81" spans="1:16" x14ac:dyDescent="0.3">
      <c r="A81" s="142"/>
      <c r="B81" s="142"/>
      <c r="C81" s="142"/>
      <c r="D81" s="142"/>
      <c r="E81" s="142"/>
      <c r="F81" s="142"/>
      <c r="G81" s="142"/>
      <c r="H81" s="142"/>
      <c r="I81" s="142"/>
      <c r="J81" s="142"/>
      <c r="K81" s="142"/>
      <c r="L81" s="142"/>
      <c r="M81" s="142"/>
      <c r="N81" s="142"/>
      <c r="O81" s="142"/>
      <c r="P81" s="142"/>
    </row>
    <row r="82" spans="1:16" x14ac:dyDescent="0.3">
      <c r="A82" s="142"/>
      <c r="B82" s="142"/>
      <c r="C82" s="142"/>
      <c r="D82" s="142"/>
      <c r="E82" s="142"/>
      <c r="F82" s="142"/>
      <c r="G82" s="142"/>
      <c r="H82" s="142"/>
      <c r="I82" s="142"/>
      <c r="J82" s="142"/>
      <c r="K82" s="142"/>
      <c r="L82" s="142"/>
      <c r="M82" s="142"/>
      <c r="N82" s="142"/>
      <c r="O82" s="142"/>
      <c r="P82" s="142"/>
    </row>
    <row r="91" spans="1:16" x14ac:dyDescent="0.3">
      <c r="K91" s="88" t="s">
        <v>256</v>
      </c>
    </row>
  </sheetData>
  <mergeCells count="11">
    <mergeCell ref="A2:D2"/>
    <mergeCell ref="A20:D20"/>
    <mergeCell ref="A3:D3"/>
    <mergeCell ref="G70:I70"/>
    <mergeCell ref="G71:I71"/>
    <mergeCell ref="E68:F68"/>
    <mergeCell ref="E45:F45"/>
    <mergeCell ref="A55:B55"/>
    <mergeCell ref="A67:B67"/>
    <mergeCell ref="G69:I69"/>
    <mergeCell ref="G68:I68"/>
  </mergeCells>
  <phoneticPr fontId="39" type="noConversion"/>
  <hyperlinks>
    <hyperlink ref="K91" r:id="rId1" xr:uid="{00000000-0004-0000-0200-000000000000}"/>
  </hyperlinks>
  <pageMargins left="0.7" right="0.7" top="0.75" bottom="0.75" header="0.3" footer="0.3"/>
  <pageSetup paperSize="9" orientation="portrait" horizontalDpi="300" verticalDpi="3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3"/>
  <sheetViews>
    <sheetView zoomScale="70" zoomScaleNormal="70" workbookViewId="0">
      <selection activeCell="AC26" sqref="AC26"/>
    </sheetView>
  </sheetViews>
  <sheetFormatPr defaultRowHeight="14.5" x14ac:dyDescent="0.3"/>
  <sheetData>
    <row r="1" spans="1:9" x14ac:dyDescent="0.3">
      <c r="A1" t="s">
        <v>400</v>
      </c>
    </row>
    <row r="2" spans="1:9" x14ac:dyDescent="0.3">
      <c r="A2" t="s">
        <v>397</v>
      </c>
      <c r="B2" t="s">
        <v>398</v>
      </c>
      <c r="C2" t="s">
        <v>399</v>
      </c>
      <c r="I2" t="s">
        <v>401</v>
      </c>
    </row>
    <row r="3" spans="1:9" x14ac:dyDescent="0.3">
      <c r="A3">
        <v>100</v>
      </c>
      <c r="B3">
        <v>44.368585330547603</v>
      </c>
      <c r="C3">
        <v>91.127288289861994</v>
      </c>
      <c r="I3" t="s">
        <v>402</v>
      </c>
    </row>
    <row r="4" spans="1:9" x14ac:dyDescent="0.3">
      <c r="A4">
        <v>102.329299228075</v>
      </c>
      <c r="B4">
        <v>44.168884704959801</v>
      </c>
      <c r="C4">
        <v>91.145125944034902</v>
      </c>
    </row>
    <row r="5" spans="1:9" x14ac:dyDescent="0.3">
      <c r="A5">
        <v>104.71285480508899</v>
      </c>
      <c r="B5">
        <v>43.9691979549509</v>
      </c>
      <c r="C5">
        <v>91.163562806241202</v>
      </c>
    </row>
    <row r="6" spans="1:9" x14ac:dyDescent="0.3">
      <c r="A6">
        <v>107.15193052376</v>
      </c>
      <c r="B6">
        <v>43.769525737200297</v>
      </c>
      <c r="C6">
        <v>91.182608085865098</v>
      </c>
    </row>
    <row r="7" spans="1:9" x14ac:dyDescent="0.3">
      <c r="A7">
        <v>109.647819614318</v>
      </c>
      <c r="B7">
        <v>43.569868738756902</v>
      </c>
      <c r="C7">
        <v>91.202271274560502</v>
      </c>
    </row>
    <row r="8" spans="1:9" x14ac:dyDescent="0.3">
      <c r="A8">
        <v>112.201845430196</v>
      </c>
      <c r="B8">
        <v>43.370227677983102</v>
      </c>
      <c r="C8">
        <v>91.222562148624505</v>
      </c>
    </row>
    <row r="9" spans="1:9" x14ac:dyDescent="0.3">
      <c r="A9">
        <v>114.815362149688</v>
      </c>
      <c r="B9">
        <v>43.170603306194998</v>
      </c>
      <c r="C9">
        <v>91.243490770979506</v>
      </c>
    </row>
    <row r="10" spans="1:9" x14ac:dyDescent="0.3">
      <c r="A10">
        <v>117.489755493952</v>
      </c>
      <c r="B10">
        <v>42.970996409271102</v>
      </c>
      <c r="C10">
        <v>91.265067493368903</v>
      </c>
    </row>
    <row r="11" spans="1:9" x14ac:dyDescent="0.3">
      <c r="A11">
        <v>120.226443461741</v>
      </c>
      <c r="B11">
        <v>42.771407808901699</v>
      </c>
      <c r="C11">
        <v>91.287302958310804</v>
      </c>
    </row>
    <row r="12" spans="1:9" x14ac:dyDescent="0.3">
      <c r="A12">
        <v>123.026877081238</v>
      </c>
      <c r="B12">
        <v>42.571838364624703</v>
      </c>
      <c r="C12">
        <v>91.310208100986699</v>
      </c>
    </row>
    <row r="13" spans="1:9" x14ac:dyDescent="0.3">
      <c r="A13">
        <v>125.892541179416</v>
      </c>
      <c r="B13">
        <v>42.372288975123197</v>
      </c>
      <c r="C13">
        <v>91.3337941512317</v>
      </c>
    </row>
    <row r="14" spans="1:9" x14ac:dyDescent="0.3">
      <c r="A14">
        <v>128.824955169313</v>
      </c>
      <c r="B14">
        <v>42.172760580485303</v>
      </c>
      <c r="C14">
        <v>91.3580726349537</v>
      </c>
    </row>
    <row r="15" spans="1:9" x14ac:dyDescent="0.3">
      <c r="A15">
        <v>131.82567385563999</v>
      </c>
      <c r="B15">
        <v>41.973254163686697</v>
      </c>
      <c r="C15">
        <v>91.383055375874903</v>
      </c>
    </row>
    <row r="16" spans="1:9" x14ac:dyDescent="0.3">
      <c r="A16">
        <v>134.896288259165</v>
      </c>
      <c r="B16">
        <v>41.773770752660702</v>
      </c>
      <c r="C16">
        <v>91.4087544968353</v>
      </c>
    </row>
    <row r="17" spans="1:3" x14ac:dyDescent="0.3">
      <c r="A17">
        <v>138.03842646028801</v>
      </c>
      <c r="B17">
        <v>41.574311422205597</v>
      </c>
      <c r="C17">
        <v>91.435182421200196</v>
      </c>
    </row>
    <row r="18" spans="1:3" x14ac:dyDescent="0.3">
      <c r="A18">
        <v>141.253754462275</v>
      </c>
      <c r="B18">
        <v>41.374877296498703</v>
      </c>
      <c r="C18">
        <v>91.462351873511693</v>
      </c>
    </row>
    <row r="19" spans="1:3" x14ac:dyDescent="0.3">
      <c r="A19">
        <v>144.54397707459199</v>
      </c>
      <c r="B19">
        <v>41.175469550678201</v>
      </c>
      <c r="C19">
        <v>91.490275880627294</v>
      </c>
    </row>
    <row r="20" spans="1:3" x14ac:dyDescent="0.3">
      <c r="A20">
        <v>147.91083881681999</v>
      </c>
      <c r="B20">
        <v>40.976089413679198</v>
      </c>
      <c r="C20">
        <v>91.518967772043993</v>
      </c>
    </row>
    <row r="21" spans="1:3" x14ac:dyDescent="0.3">
      <c r="A21">
        <v>151.35612484361999</v>
      </c>
      <c r="B21">
        <v>40.776738170189802</v>
      </c>
      <c r="C21">
        <v>91.548441180268497</v>
      </c>
    </row>
    <row r="22" spans="1:3" x14ac:dyDescent="0.3">
      <c r="A22">
        <v>154.881661891248</v>
      </c>
      <c r="B22">
        <v>40.577417163458001</v>
      </c>
      <c r="C22">
        <v>91.578710040700102</v>
      </c>
    </row>
    <row r="23" spans="1:3" x14ac:dyDescent="0.3">
      <c r="A23">
        <v>158.48931924611099</v>
      </c>
      <c r="B23">
        <v>40.378127797592299</v>
      </c>
      <c r="C23">
        <v>91.609788591227499</v>
      </c>
    </row>
    <row r="24" spans="1:3" x14ac:dyDescent="0.3">
      <c r="A24">
        <v>162.18100973589301</v>
      </c>
      <c r="B24">
        <v>40.178871540510698</v>
      </c>
      <c r="C24">
        <v>91.641691371522001</v>
      </c>
    </row>
    <row r="25" spans="1:3" x14ac:dyDescent="0.3">
      <c r="A25">
        <v>165.95869074375599</v>
      </c>
      <c r="B25">
        <v>39.979649926480903</v>
      </c>
      <c r="C25">
        <v>91.674433221825595</v>
      </c>
    </row>
    <row r="26" spans="1:3" x14ac:dyDescent="0.3">
      <c r="A26">
        <v>169.82436524617401</v>
      </c>
      <c r="B26">
        <v>39.780464559173097</v>
      </c>
      <c r="C26">
        <v>91.708029281318701</v>
      </c>
    </row>
    <row r="27" spans="1:3" x14ac:dyDescent="0.3">
      <c r="A27">
        <v>173.78008287493699</v>
      </c>
      <c r="B27">
        <v>39.581317114459601</v>
      </c>
      <c r="C27">
        <v>91.742494986081496</v>
      </c>
    </row>
    <row r="28" spans="1:3" x14ac:dyDescent="0.3">
      <c r="A28">
        <v>177.82794100389199</v>
      </c>
      <c r="B28">
        <v>39.382209344083797</v>
      </c>
      <c r="C28">
        <v>91.777846066261603</v>
      </c>
    </row>
    <row r="29" spans="1:3" x14ac:dyDescent="0.3">
      <c r="A29">
        <v>181.97008586099801</v>
      </c>
      <c r="B29">
        <v>39.183143078116501</v>
      </c>
      <c r="C29">
        <v>91.814098543177195</v>
      </c>
    </row>
    <row r="30" spans="1:3" x14ac:dyDescent="0.3">
      <c r="A30">
        <v>186.208713666286</v>
      </c>
      <c r="B30">
        <v>38.984120228868903</v>
      </c>
      <c r="C30">
        <v>91.851268725113002</v>
      </c>
    </row>
    <row r="31" spans="1:3" x14ac:dyDescent="0.3">
      <c r="A31">
        <v>190.54607179632399</v>
      </c>
      <c r="B31">
        <v>38.7851427943476</v>
      </c>
      <c r="C31">
        <v>91.889373203009498</v>
      </c>
    </row>
    <row r="32" spans="1:3" x14ac:dyDescent="0.3">
      <c r="A32">
        <v>194.98445997580399</v>
      </c>
      <c r="B32">
        <v>38.586212861611401</v>
      </c>
      <c r="C32">
        <v>91.928428845185095</v>
      </c>
    </row>
    <row r="33" spans="1:3" x14ac:dyDescent="0.3">
      <c r="A33">
        <v>199.52623149688699</v>
      </c>
      <c r="B33">
        <v>38.387332610770997</v>
      </c>
      <c r="C33">
        <v>91.968452791183495</v>
      </c>
    </row>
    <row r="34" spans="1:3" x14ac:dyDescent="0.3">
      <c r="A34">
        <v>204.17379446695199</v>
      </c>
      <c r="B34">
        <v>38.188504318850399</v>
      </c>
      <c r="C34">
        <v>92.009462444931302</v>
      </c>
    </row>
    <row r="35" spans="1:3" x14ac:dyDescent="0.3">
      <c r="A35">
        <v>208.92961308540299</v>
      </c>
      <c r="B35">
        <v>37.989730363725698</v>
      </c>
      <c r="C35">
        <v>92.051475466795196</v>
      </c>
    </row>
    <row r="36" spans="1:3" x14ac:dyDescent="0.3">
      <c r="A36">
        <v>213.79620895022299</v>
      </c>
      <c r="B36">
        <v>37.791013228220002</v>
      </c>
      <c r="C36">
        <v>92.094509764905197</v>
      </c>
    </row>
    <row r="37" spans="1:3" x14ac:dyDescent="0.3">
      <c r="A37">
        <v>218.77616239495501</v>
      </c>
      <c r="B37">
        <v>37.592355504707399</v>
      </c>
      <c r="C37">
        <v>92.138583485052195</v>
      </c>
    </row>
    <row r="38" spans="1:3" x14ac:dyDescent="0.3">
      <c r="A38">
        <v>223.87211385683301</v>
      </c>
      <c r="B38">
        <v>37.393759899248899</v>
      </c>
      <c r="C38">
        <v>92.183714999752397</v>
      </c>
    </row>
    <row r="39" spans="1:3" x14ac:dyDescent="0.3">
      <c r="A39">
        <v>229.08676527677699</v>
      </c>
      <c r="B39">
        <v>37.195229236338101</v>
      </c>
      <c r="C39">
        <v>92.229922895837603</v>
      </c>
    </row>
    <row r="40" spans="1:3" x14ac:dyDescent="0.3">
      <c r="A40">
        <v>234.422881531992</v>
      </c>
      <c r="B40">
        <v>36.996766463600103</v>
      </c>
      <c r="C40">
        <v>92.277225960908396</v>
      </c>
    </row>
    <row r="41" spans="1:3" x14ac:dyDescent="0.3">
      <c r="A41">
        <v>239.88329190194901</v>
      </c>
      <c r="B41">
        <v>36.798374656765397</v>
      </c>
      <c r="C41">
        <v>92.325643168223493</v>
      </c>
    </row>
    <row r="42" spans="1:3" x14ac:dyDescent="0.3">
      <c r="A42">
        <v>245.47089156850299</v>
      </c>
      <c r="B42">
        <v>36.600057024554097</v>
      </c>
      <c r="C42">
        <v>92.375193660131401</v>
      </c>
    </row>
    <row r="43" spans="1:3" x14ac:dyDescent="0.3">
      <c r="A43">
        <v>251.188643150958</v>
      </c>
      <c r="B43">
        <v>36.401816913991198</v>
      </c>
      <c r="C43">
        <v>92.425896729855396</v>
      </c>
    </row>
    <row r="44" spans="1:3" x14ac:dyDescent="0.3">
      <c r="A44">
        <v>257.039578276886</v>
      </c>
      <c r="B44">
        <v>36.203657815616801</v>
      </c>
      <c r="C44">
        <v>92.477771801615503</v>
      </c>
    </row>
    <row r="45" spans="1:3" x14ac:dyDescent="0.3">
      <c r="A45">
        <v>263.026799189538</v>
      </c>
      <c r="B45">
        <v>36.0055833689566</v>
      </c>
      <c r="C45">
        <v>92.530838408795105</v>
      </c>
    </row>
    <row r="46" spans="1:3" x14ac:dyDescent="0.3">
      <c r="A46">
        <v>269.15348039269099</v>
      </c>
      <c r="B46">
        <v>35.807597368318703</v>
      </c>
      <c r="C46">
        <v>92.585116170132096</v>
      </c>
    </row>
    <row r="47" spans="1:3" x14ac:dyDescent="0.3">
      <c r="A47">
        <v>275.42287033381598</v>
      </c>
      <c r="B47">
        <v>35.609703768275899</v>
      </c>
      <c r="C47">
        <v>92.640624763915696</v>
      </c>
    </row>
    <row r="48" spans="1:3" x14ac:dyDescent="0.3">
      <c r="A48">
        <v>281.83829312644502</v>
      </c>
      <c r="B48">
        <v>35.411906689598098</v>
      </c>
      <c r="C48">
        <v>92.697383899910605</v>
      </c>
    </row>
    <row r="49" spans="1:3" x14ac:dyDescent="0.3">
      <c r="A49">
        <v>288.40315031265999</v>
      </c>
      <c r="B49">
        <v>35.214210425433997</v>
      </c>
      <c r="C49">
        <v>92.7554132887809</v>
      </c>
    </row>
    <row r="50" spans="1:3" x14ac:dyDescent="0.3">
      <c r="A50">
        <v>295.12092266663802</v>
      </c>
      <c r="B50">
        <v>35.016619447076302</v>
      </c>
      <c r="C50">
        <v>92.814732609255799</v>
      </c>
    </row>
    <row r="51" spans="1:3" x14ac:dyDescent="0.3">
      <c r="A51">
        <v>301.995172040201</v>
      </c>
      <c r="B51">
        <v>34.819138410571</v>
      </c>
      <c r="C51">
        <v>92.875361472280105</v>
      </c>
    </row>
    <row r="52" spans="1:3" x14ac:dyDescent="0.3">
      <c r="A52">
        <v>309.02954325135897</v>
      </c>
      <c r="B52">
        <v>34.621772162851698</v>
      </c>
      <c r="C52">
        <v>92.937319382590005</v>
      </c>
    </row>
    <row r="53" spans="1:3" x14ac:dyDescent="0.3">
      <c r="A53">
        <v>316.22776601683699</v>
      </c>
      <c r="B53">
        <v>34.424525748055999</v>
      </c>
      <c r="C53">
        <v>93.000625697370893</v>
      </c>
    </row>
    <row r="54" spans="1:3" x14ac:dyDescent="0.3">
      <c r="A54">
        <v>323.59365692962803</v>
      </c>
      <c r="B54">
        <v>34.227404414121096</v>
      </c>
      <c r="C54">
        <v>93.065299581402599</v>
      </c>
    </row>
    <row r="55" spans="1:3" x14ac:dyDescent="0.3">
      <c r="A55">
        <v>331.13112148259103</v>
      </c>
      <c r="B55">
        <v>34.030413619412698</v>
      </c>
      <c r="C55">
        <v>93.131359959171206</v>
      </c>
    </row>
    <row r="56" spans="1:3" x14ac:dyDescent="0.3">
      <c r="A56">
        <v>338.84415613920203</v>
      </c>
      <c r="B56">
        <v>33.8335590392429</v>
      </c>
      <c r="C56">
        <v>93.198825463330806</v>
      </c>
    </row>
    <row r="57" spans="1:3" x14ac:dyDescent="0.3">
      <c r="A57">
        <v>346.73685045253097</v>
      </c>
      <c r="B57">
        <v>33.636846572351502</v>
      </c>
      <c r="C57">
        <v>93.267714379629894</v>
      </c>
    </row>
    <row r="58" spans="1:3" x14ac:dyDescent="0.3">
      <c r="A58">
        <v>354.81338923357498</v>
      </c>
      <c r="B58">
        <v>33.440282347800299</v>
      </c>
      <c r="C58">
        <v>93.338044587603903</v>
      </c>
    </row>
    <row r="59" spans="1:3" x14ac:dyDescent="0.3">
      <c r="A59">
        <v>363.07805477010101</v>
      </c>
      <c r="B59">
        <v>33.243872731232003</v>
      </c>
      <c r="C59">
        <v>93.409833497677994</v>
      </c>
    </row>
    <row r="60" spans="1:3" x14ac:dyDescent="0.3">
      <c r="A60">
        <v>371.53522909717202</v>
      </c>
      <c r="B60">
        <v>33.0476243318531</v>
      </c>
      <c r="C60">
        <v>93.483097983412193</v>
      </c>
    </row>
    <row r="61" spans="1:3" x14ac:dyDescent="0.3">
      <c r="A61">
        <v>380.189396320561</v>
      </c>
      <c r="B61">
        <v>32.851544008296003</v>
      </c>
      <c r="C61">
        <v>93.557854309996998</v>
      </c>
    </row>
    <row r="62" spans="1:3" x14ac:dyDescent="0.3">
      <c r="A62">
        <v>389.04514499428001</v>
      </c>
      <c r="B62">
        <v>32.655638875607899</v>
      </c>
      <c r="C62">
        <v>93.634118057227695</v>
      </c>
    </row>
    <row r="63" spans="1:3" x14ac:dyDescent="0.3">
      <c r="A63">
        <v>398.10717055349699</v>
      </c>
      <c r="B63">
        <v>32.459916311080399</v>
      </c>
      <c r="C63">
        <v>93.711904038333202</v>
      </c>
    </row>
    <row r="64" spans="1:3" x14ac:dyDescent="0.3">
      <c r="A64">
        <v>407.38027780411198</v>
      </c>
      <c r="B64">
        <v>32.264383960169503</v>
      </c>
      <c r="C64">
        <v>93.791226213481295</v>
      </c>
    </row>
    <row r="65" spans="1:3" x14ac:dyDescent="0.3">
      <c r="A65">
        <v>416.86938347033498</v>
      </c>
      <c r="B65">
        <v>32.069049742740603</v>
      </c>
      <c r="C65">
        <v>93.8720975977471</v>
      </c>
    </row>
    <row r="66" spans="1:3" x14ac:dyDescent="0.3">
      <c r="A66">
        <v>426.57951880159197</v>
      </c>
      <c r="B66">
        <v>31.873921857933201</v>
      </c>
      <c r="C66">
        <v>93.954530164281394</v>
      </c>
    </row>
    <row r="67" spans="1:3" x14ac:dyDescent="0.3">
      <c r="A67">
        <v>436.51583224016503</v>
      </c>
      <c r="B67">
        <v>31.6790087897995</v>
      </c>
      <c r="C67">
        <v>94.038534741127506</v>
      </c>
    </row>
    <row r="68" spans="1:3" x14ac:dyDescent="0.3">
      <c r="A68">
        <v>446.68359215096302</v>
      </c>
      <c r="B68">
        <v>31.484319311734598</v>
      </c>
      <c r="C68">
        <v>94.124120902895896</v>
      </c>
    </row>
    <row r="69" spans="1:3" x14ac:dyDescent="0.3">
      <c r="A69">
        <v>457.08818961487498</v>
      </c>
      <c r="B69">
        <v>31.289862491099399</v>
      </c>
      <c r="C69">
        <v>94.2112968558272</v>
      </c>
    </row>
    <row r="70" spans="1:3" x14ac:dyDescent="0.3">
      <c r="A70">
        <v>467.73514128719802</v>
      </c>
      <c r="B70">
        <v>31.095647692648502</v>
      </c>
      <c r="C70">
        <v>94.300069317457698</v>
      </c>
    </row>
    <row r="71" spans="1:3" x14ac:dyDescent="0.3">
      <c r="A71">
        <v>478.63009232263801</v>
      </c>
      <c r="B71">
        <v>30.901684581838499</v>
      </c>
      <c r="C71">
        <v>94.390443389510907</v>
      </c>
    </row>
    <row r="72" spans="1:3" x14ac:dyDescent="0.3">
      <c r="A72">
        <v>489.77881936844602</v>
      </c>
      <c r="B72">
        <v>30.707983127317299</v>
      </c>
      <c r="C72">
        <v>94.482422424741102</v>
      </c>
    </row>
    <row r="73" spans="1:3" x14ac:dyDescent="0.3">
      <c r="A73">
        <v>501.18723362727201</v>
      </c>
      <c r="B73">
        <v>30.514553602691102</v>
      </c>
      <c r="C73">
        <v>94.576007887128696</v>
      </c>
    </row>
    <row r="74" spans="1:3" x14ac:dyDescent="0.3">
      <c r="A74">
        <v>512.86138399136405</v>
      </c>
      <c r="B74">
        <v>30.321406587476702</v>
      </c>
      <c r="C74">
        <v>94.671199205744401</v>
      </c>
    </row>
    <row r="75" spans="1:3" x14ac:dyDescent="0.3">
      <c r="A75">
        <v>524.80746024977202</v>
      </c>
      <c r="B75">
        <v>30.128552966657001</v>
      </c>
      <c r="C75">
        <v>94.767993622410003</v>
      </c>
    </row>
    <row r="76" spans="1:3" x14ac:dyDescent="0.3">
      <c r="A76">
        <v>537.03179637025198</v>
      </c>
      <c r="B76">
        <v>29.9360039301902</v>
      </c>
      <c r="C76">
        <v>94.866386032060504</v>
      </c>
    </row>
    <row r="77" spans="1:3" x14ac:dyDescent="0.3">
      <c r="A77">
        <v>549.54087385762398</v>
      </c>
      <c r="B77">
        <v>29.7437709702238</v>
      </c>
      <c r="C77">
        <v>94.966368817629004</v>
      </c>
    </row>
    <row r="78" spans="1:3" x14ac:dyDescent="0.3">
      <c r="A78">
        <v>562.34132519034904</v>
      </c>
      <c r="B78">
        <v>29.551865877685</v>
      </c>
      <c r="C78">
        <v>95.067931678179505</v>
      </c>
    </row>
    <row r="79" spans="1:3" x14ac:dyDescent="0.3">
      <c r="A79">
        <v>575.43993733715604</v>
      </c>
      <c r="B79">
        <v>29.360300737749</v>
      </c>
      <c r="C79">
        <v>95.171061450474397</v>
      </c>
    </row>
    <row r="80" spans="1:3" x14ac:dyDescent="0.3">
      <c r="A80">
        <v>588.843655355588</v>
      </c>
      <c r="B80">
        <v>29.169087923034201</v>
      </c>
      <c r="C80">
        <v>95.275741925526901</v>
      </c>
    </row>
    <row r="81" spans="1:3" x14ac:dyDescent="0.3">
      <c r="A81">
        <v>602.55958607435696</v>
      </c>
      <c r="B81">
        <v>28.9782400857315</v>
      </c>
      <c r="C81">
        <v>95.381953658785505</v>
      </c>
    </row>
    <row r="82" spans="1:3" x14ac:dyDescent="0.3">
      <c r="A82">
        <v>616.59500186148205</v>
      </c>
      <c r="B82">
        <v>28.787770147938701</v>
      </c>
      <c r="C82">
        <v>95.489673775206796</v>
      </c>
    </row>
    <row r="83" spans="1:3" x14ac:dyDescent="0.3">
      <c r="A83">
        <v>630.957344480193</v>
      </c>
      <c r="B83">
        <v>28.597691289946901</v>
      </c>
      <c r="C83">
        <v>95.598875769588801</v>
      </c>
    </row>
    <row r="84" spans="1:3" x14ac:dyDescent="0.3">
      <c r="A84">
        <v>645.65422903465503</v>
      </c>
      <c r="B84">
        <v>28.408016936623799</v>
      </c>
      <c r="C84">
        <v>95.709529302386699</v>
      </c>
    </row>
    <row r="85" spans="1:3" x14ac:dyDescent="0.3">
      <c r="A85">
        <v>660.69344800759495</v>
      </c>
      <c r="B85">
        <v>28.218760741347701</v>
      </c>
      <c r="C85">
        <v>95.821599992229494</v>
      </c>
    </row>
    <row r="86" spans="1:3" x14ac:dyDescent="0.3">
      <c r="A86">
        <v>676.08297539198099</v>
      </c>
      <c r="B86">
        <v>28.029936568270699</v>
      </c>
      <c r="C86">
        <v>95.935049204653296</v>
      </c>
    </row>
    <row r="87" spans="1:3" x14ac:dyDescent="0.3">
      <c r="A87">
        <v>691.83097091893603</v>
      </c>
      <c r="B87">
        <v>27.8415584715272</v>
      </c>
      <c r="C87">
        <v>96.049833839359593</v>
      </c>
    </row>
    <row r="88" spans="1:3" x14ac:dyDescent="0.3">
      <c r="A88">
        <v>707.94578438413703</v>
      </c>
      <c r="B88">
        <v>27.653640672081998</v>
      </c>
      <c r="C88">
        <v>96.1659061159435</v>
      </c>
    </row>
    <row r="89" spans="1:3" x14ac:dyDescent="0.3">
      <c r="A89">
        <v>724.43596007499002</v>
      </c>
      <c r="B89">
        <v>27.466197531876102</v>
      </c>
      <c r="C89">
        <v>96.283213359454507</v>
      </c>
    </row>
    <row r="90" spans="1:3" x14ac:dyDescent="0.3">
      <c r="A90">
        <v>741.31024130091703</v>
      </c>
      <c r="B90">
        <v>27.279243525285199</v>
      </c>
      <c r="C90">
        <v>96.401697786662893</v>
      </c>
    </row>
    <row r="91" spans="1:3" x14ac:dyDescent="0.3">
      <c r="A91">
        <v>758.57757502918298</v>
      </c>
      <c r="B91">
        <v>27.092793207470901</v>
      </c>
      <c r="C91">
        <v>96.521296294778693</v>
      </c>
    </row>
    <row r="92" spans="1:3" x14ac:dyDescent="0.3">
      <c r="A92">
        <v>776.24711662869095</v>
      </c>
      <c r="B92">
        <v>26.906861179257799</v>
      </c>
      <c r="C92">
        <v>96.641940254375399</v>
      </c>
    </row>
    <row r="93" spans="1:3" x14ac:dyDescent="0.3">
      <c r="A93">
        <v>794.32823472428095</v>
      </c>
      <c r="B93">
        <v>26.7214620498976</v>
      </c>
      <c r="C93">
        <v>96.763555306128296</v>
      </c>
    </row>
    <row r="94" spans="1:3" x14ac:dyDescent="0.3">
      <c r="A94">
        <v>812.83051616409898</v>
      </c>
      <c r="B94">
        <v>26.536610395270301</v>
      </c>
      <c r="C94">
        <v>96.886061166267595</v>
      </c>
    </row>
    <row r="95" spans="1:3" x14ac:dyDescent="0.3">
      <c r="A95">
        <v>831.76377110267094</v>
      </c>
      <c r="B95">
        <v>26.352320713741701</v>
      </c>
      <c r="C95">
        <v>97.009371439394897</v>
      </c>
    </row>
    <row r="96" spans="1:3" x14ac:dyDescent="0.3">
      <c r="A96">
        <v>851.13803820237604</v>
      </c>
      <c r="B96">
        <v>26.168607378069002</v>
      </c>
      <c r="C96">
        <v>97.133393442858505</v>
      </c>
    </row>
    <row r="97" spans="1:3" x14ac:dyDescent="0.3">
      <c r="A97">
        <v>870.96358995608</v>
      </c>
      <c r="B97">
        <v>25.985484584160599</v>
      </c>
      <c r="C97">
        <v>97.258028043521094</v>
      </c>
    </row>
    <row r="98" spans="1:3" x14ac:dyDescent="0.3">
      <c r="A98">
        <v>891.25093813374497</v>
      </c>
      <c r="B98">
        <v>25.802966296046801</v>
      </c>
      <c r="C98">
        <v>97.383169510129406</v>
      </c>
    </row>
    <row r="99" spans="1:3" x14ac:dyDescent="0.3">
      <c r="A99">
        <v>912.01083935590896</v>
      </c>
      <c r="B99">
        <v>25.621066188216499</v>
      </c>
      <c r="C99">
        <v>97.508705381853503</v>
      </c>
    </row>
    <row r="100" spans="1:3" x14ac:dyDescent="0.3">
      <c r="A100">
        <v>933.25430079699095</v>
      </c>
      <c r="B100">
        <v>25.439797583204001</v>
      </c>
      <c r="C100">
        <v>97.634516358816001</v>
      </c>
    </row>
    <row r="101" spans="1:3" x14ac:dyDescent="0.3">
      <c r="A101">
        <v>954.99258602143505</v>
      </c>
      <c r="B101">
        <v>25.259173387450101</v>
      </c>
      <c r="C101">
        <v>97.760476212486495</v>
      </c>
    </row>
    <row r="102" spans="1:3" x14ac:dyDescent="0.3">
      <c r="A102">
        <v>977.23722095581002</v>
      </c>
      <c r="B102">
        <v>25.079206022972102</v>
      </c>
      <c r="C102">
        <v>97.8864517226679</v>
      </c>
    </row>
    <row r="103" spans="1:3" x14ac:dyDescent="0.3">
      <c r="A103">
        <v>1000</v>
      </c>
      <c r="B103">
        <v>24.899907356326999</v>
      </c>
      <c r="C103">
        <v>98.012302641581201</v>
      </c>
    </row>
    <row r="104" spans="1:3" x14ac:dyDescent="0.3">
      <c r="A104">
        <v>1023.29299228075</v>
      </c>
      <c r="B104">
        <v>24.721288624627</v>
      </c>
      <c r="C104">
        <v>98.137881688527401</v>
      </c>
    </row>
    <row r="105" spans="1:3" x14ac:dyDescent="0.3">
      <c r="A105">
        <v>1047.12854805089</v>
      </c>
      <c r="B105">
        <v>24.5433603596212</v>
      </c>
      <c r="C105">
        <v>98.263034576288305</v>
      </c>
    </row>
    <row r="106" spans="1:3" x14ac:dyDescent="0.3">
      <c r="A106">
        <v>1071.5193052376001</v>
      </c>
      <c r="B106">
        <v>24.366132308498401</v>
      </c>
      <c r="C106">
        <v>98.387600075040197</v>
      </c>
    </row>
    <row r="107" spans="1:3" x14ac:dyDescent="0.3">
      <c r="A107">
        <v>1096.47819614318</v>
      </c>
      <c r="B107">
        <v>24.1896133538939</v>
      </c>
      <c r="C107">
        <v>98.511410112255604</v>
      </c>
    </row>
    <row r="108" spans="1:3" x14ac:dyDescent="0.3">
      <c r="A108">
        <v>1122.01845430196</v>
      </c>
      <c r="B108">
        <v>24.0138114314597</v>
      </c>
      <c r="C108">
        <v>98.634289915048399</v>
      </c>
    </row>
    <row r="109" spans="1:3" x14ac:dyDescent="0.3">
      <c r="A109">
        <v>1148.1536214968801</v>
      </c>
      <c r="B109">
        <v>23.838733447220601</v>
      </c>
      <c r="C109">
        <v>98.756058193681795</v>
      </c>
    </row>
    <row r="110" spans="1:3" x14ac:dyDescent="0.3">
      <c r="A110">
        <v>1174.89755493952</v>
      </c>
      <c r="B110">
        <v>23.6643851935182</v>
      </c>
      <c r="C110">
        <v>98.876527371933904</v>
      </c>
    </row>
    <row r="111" spans="1:3" x14ac:dyDescent="0.3">
      <c r="A111">
        <v>1202.26443461741</v>
      </c>
      <c r="B111">
        <v>23.4907712659891</v>
      </c>
      <c r="C111">
        <v>98.995503862129993</v>
      </c>
    </row>
    <row r="112" spans="1:3" x14ac:dyDescent="0.3">
      <c r="A112">
        <v>1230.2687708123799</v>
      </c>
      <c r="B112">
        <v>23.317894980062199</v>
      </c>
      <c r="C112">
        <v>99.112788391074801</v>
      </c>
    </row>
    <row r="113" spans="1:3" x14ac:dyDescent="0.3">
      <c r="A113">
        <v>1258.92541179416</v>
      </c>
      <c r="B113">
        <v>23.1457582896326</v>
      </c>
      <c r="C113">
        <v>99.228176373761599</v>
      </c>
    </row>
    <row r="114" spans="1:3" x14ac:dyDescent="0.3">
      <c r="A114">
        <v>1288.2495516931299</v>
      </c>
      <c r="B114">
        <v>22.9743617072738</v>
      </c>
      <c r="C114">
        <v>99.341458338641004</v>
      </c>
    </row>
    <row r="115" spans="1:3" x14ac:dyDescent="0.3">
      <c r="A115">
        <v>1318.2567385564</v>
      </c>
      <c r="B115">
        <v>22.803704227208399</v>
      </c>
      <c r="C115">
        <v>99.452420403894493</v>
      </c>
    </row>
    <row r="116" spans="1:3" x14ac:dyDescent="0.3">
      <c r="A116">
        <v>1348.96288259165</v>
      </c>
      <c r="B116">
        <v>22.633783251508799</v>
      </c>
      <c r="C116">
        <v>99.560844805466303</v>
      </c>
    </row>
    <row r="117" spans="1:3" x14ac:dyDescent="0.3">
      <c r="A117">
        <v>1380.38426460288</v>
      </c>
      <c r="B117">
        <v>22.464594521404699</v>
      </c>
      <c r="C117">
        <v>99.666510473548499</v>
      </c>
    </row>
    <row r="118" spans="1:3" x14ac:dyDescent="0.3">
      <c r="A118">
        <v>1412.5375446227499</v>
      </c>
      <c r="B118">
        <v>22.296132052145499</v>
      </c>
      <c r="C118">
        <v>99.769193662465597</v>
      </c>
    </row>
    <row r="119" spans="1:3" x14ac:dyDescent="0.3">
      <c r="A119">
        <v>1445.43977074592</v>
      </c>
      <c r="B119">
        <v>22.128388075310401</v>
      </c>
      <c r="C119">
        <v>99.868668624559206</v>
      </c>
    </row>
    <row r="120" spans="1:3" x14ac:dyDescent="0.3">
      <c r="A120">
        <v>1479.1083881682</v>
      </c>
      <c r="B120">
        <v>21.961352986657001</v>
      </c>
      <c r="C120">
        <v>99.964708332801905</v>
      </c>
    </row>
    <row r="121" spans="1:3" x14ac:dyDescent="0.3">
      <c r="A121">
        <v>1513.5612484362</v>
      </c>
      <c r="B121">
        <v>21.795015302286799</v>
      </c>
      <c r="C121">
        <v>100.05708524411899</v>
      </c>
    </row>
    <row r="122" spans="1:3" x14ac:dyDescent="0.3">
      <c r="A122">
        <v>1548.81661891248</v>
      </c>
      <c r="B122">
        <v>21.6293616222361</v>
      </c>
      <c r="C122">
        <v>100.14557210448299</v>
      </c>
    </row>
    <row r="123" spans="1:3" x14ac:dyDescent="0.3">
      <c r="A123">
        <v>1584.8931924611099</v>
      </c>
      <c r="B123">
        <v>21.4643766037563</v>
      </c>
      <c r="C123">
        <v>100.229942787506</v>
      </c>
    </row>
    <row r="124" spans="1:3" x14ac:dyDescent="0.3">
      <c r="A124">
        <v>1621.8100973589201</v>
      </c>
      <c r="B124">
        <v>21.300042944279799</v>
      </c>
      <c r="C124">
        <v>100.30997316373301</v>
      </c>
    </row>
    <row r="125" spans="1:3" x14ac:dyDescent="0.3">
      <c r="A125">
        <v>1659.5869074375601</v>
      </c>
      <c r="B125">
        <v>21.136341373880001</v>
      </c>
      <c r="C125">
        <v>100.38544199768</v>
      </c>
    </row>
    <row r="126" spans="1:3" x14ac:dyDescent="0.3">
      <c r="A126">
        <v>1698.2436524617401</v>
      </c>
      <c r="B126">
        <v>20.9732506599846</v>
      </c>
      <c r="C126">
        <v>100.45613186047299</v>
      </c>
    </row>
    <row r="127" spans="1:3" x14ac:dyDescent="0.3">
      <c r="A127">
        <v>1737.8008287493701</v>
      </c>
      <c r="B127">
        <v>20.810747622550998</v>
      </c>
      <c r="C127">
        <v>100.52183005817101</v>
      </c>
    </row>
    <row r="128" spans="1:3" x14ac:dyDescent="0.3">
      <c r="A128">
        <v>1778.2794100389201</v>
      </c>
      <c r="B128">
        <v>20.648807160935299</v>
      </c>
      <c r="C128">
        <v>100.582329566586</v>
      </c>
    </row>
    <row r="129" spans="1:3" x14ac:dyDescent="0.3">
      <c r="A129">
        <v>1819.7008586099801</v>
      </c>
      <c r="B129">
        <v>20.4874022936561</v>
      </c>
      <c r="C129">
        <v>100.637429962445</v>
      </c>
    </row>
    <row r="130" spans="1:3" x14ac:dyDescent="0.3">
      <c r="A130">
        <v>1862.0871366628601</v>
      </c>
      <c r="B130">
        <v>20.3265042096277</v>
      </c>
      <c r="C130">
        <v>100.68693834808199</v>
      </c>
    </row>
    <row r="131" spans="1:3" x14ac:dyDescent="0.3">
      <c r="A131">
        <v>1905.4607179632401</v>
      </c>
      <c r="B131">
        <v>20.1660823318804</v>
      </c>
      <c r="C131">
        <v>100.730670259002</v>
      </c>
    </row>
    <row r="132" spans="1:3" x14ac:dyDescent="0.3">
      <c r="A132">
        <v>1949.84459975804</v>
      </c>
      <c r="B132">
        <v>20.006104393741602</v>
      </c>
      <c r="C132">
        <v>100.768450545926</v>
      </c>
    </row>
    <row r="133" spans="1:3" x14ac:dyDescent="0.3">
      <c r="A133">
        <v>1995.26231496887</v>
      </c>
      <c r="B133">
        <v>19.846536526589102</v>
      </c>
      <c r="C133">
        <v>100.80011422561699</v>
      </c>
    </row>
    <row r="134" spans="1:3" x14ac:dyDescent="0.3">
      <c r="A134">
        <v>2041.7379446695199</v>
      </c>
      <c r="B134">
        <v>19.687343359568501</v>
      </c>
      <c r="C134">
        <v>100.82550728995</v>
      </c>
    </row>
    <row r="135" spans="1:3" x14ac:dyDescent="0.3">
      <c r="A135">
        <v>2089.2961308540298</v>
      </c>
      <c r="B135">
        <v>19.528488130224801</v>
      </c>
      <c r="C135">
        <v>100.844487467413</v>
      </c>
    </row>
    <row r="136" spans="1:3" x14ac:dyDescent="0.3">
      <c r="A136">
        <v>2137.9620895022299</v>
      </c>
      <c r="B136">
        <v>19.369932805651398</v>
      </c>
      <c r="C136">
        <v>100.856924928787</v>
      </c>
    </row>
    <row r="137" spans="1:3" x14ac:dyDescent="0.3">
      <c r="A137">
        <v>2187.7616239495501</v>
      </c>
      <c r="B137">
        <v>19.2116382137038</v>
      </c>
      <c r="C137">
        <v>100.862702928687</v>
      </c>
    </row>
    <row r="138" spans="1:3" x14ac:dyDescent="0.3">
      <c r="A138">
        <v>2238.7211385683299</v>
      </c>
      <c r="B138">
        <v>19.053564182485999</v>
      </c>
      <c r="C138">
        <v>100.86171837996901</v>
      </c>
    </row>
    <row r="139" spans="1:3" x14ac:dyDescent="0.3">
      <c r="A139">
        <v>2290.8676527677699</v>
      </c>
      <c r="B139">
        <v>18.895669688387802</v>
      </c>
      <c r="C139">
        <v>100.853882350083</v>
      </c>
    </row>
    <row r="140" spans="1:3" x14ac:dyDescent="0.3">
      <c r="A140">
        <v>2344.2288153199202</v>
      </c>
      <c r="B140">
        <v>18.737913010416602</v>
      </c>
      <c r="C140">
        <v>100.83912047868699</v>
      </c>
    </row>
    <row r="141" spans="1:3" x14ac:dyDescent="0.3">
      <c r="A141">
        <v>2398.83291901948</v>
      </c>
      <c r="B141">
        <v>18.5802518905185</v>
      </c>
      <c r="C141">
        <v>100.817373308528</v>
      </c>
    </row>
    <row r="142" spans="1:3" x14ac:dyDescent="0.3">
      <c r="A142">
        <v>2454.7089156850202</v>
      </c>
      <c r="B142">
        <v>18.422643698010699</v>
      </c>
      <c r="C142">
        <v>100.788596528513</v>
      </c>
    </row>
    <row r="143" spans="1:3" x14ac:dyDescent="0.3">
      <c r="A143">
        <v>2511.8864315095698</v>
      </c>
      <c r="B143">
        <v>18.265045597071101</v>
      </c>
      <c r="C143">
        <v>100.752761125227</v>
      </c>
    </row>
    <row r="144" spans="1:3" x14ac:dyDescent="0.3">
      <c r="A144">
        <v>2570.39578276886</v>
      </c>
      <c r="B144">
        <v>18.107414716032501</v>
      </c>
      <c r="C144">
        <v>100.709853440728</v>
      </c>
    </row>
    <row r="145" spans="1:3" x14ac:dyDescent="0.3">
      <c r="A145">
        <v>2630.26799189538</v>
      </c>
      <c r="B145">
        <v>17.949708316951799</v>
      </c>
      <c r="C145">
        <v>100.659875136473</v>
      </c>
    </row>
    <row r="146" spans="1:3" x14ac:dyDescent="0.3">
      <c r="A146">
        <v>2691.5348039269102</v>
      </c>
      <c r="B146">
        <v>17.791883963967599</v>
      </c>
      <c r="C146">
        <v>100.60284306421499</v>
      </c>
    </row>
    <row r="147" spans="1:3" x14ac:dyDescent="0.3">
      <c r="A147">
        <v>2754.2287033381599</v>
      </c>
      <c r="B147">
        <v>17.6338996894881</v>
      </c>
      <c r="C147">
        <v>100.538789043184</v>
      </c>
    </row>
    <row r="148" spans="1:3" x14ac:dyDescent="0.3">
      <c r="A148">
        <v>2818.3829312644498</v>
      </c>
      <c r="B148">
        <v>17.475714156353899</v>
      </c>
      <c r="C148">
        <v>100.467759548264</v>
      </c>
    </row>
    <row r="149" spans="1:3" x14ac:dyDescent="0.3">
      <c r="A149">
        <v>2884.0315031266</v>
      </c>
      <c r="B149">
        <v>17.317286814906101</v>
      </c>
      <c r="C149">
        <v>100.389815311411</v>
      </c>
    </row>
    <row r="150" spans="1:3" x14ac:dyDescent="0.3">
      <c r="A150">
        <v>2951.2092266663799</v>
      </c>
      <c r="B150">
        <v>17.158578054088402</v>
      </c>
      <c r="C150">
        <v>100.305030838641</v>
      </c>
    </row>
    <row r="151" spans="1:3" x14ac:dyDescent="0.3">
      <c r="A151">
        <v>3019.9517204020099</v>
      </c>
      <c r="B151">
        <v>16.999549344764802</v>
      </c>
      <c r="C151">
        <v>100.213493850925</v>
      </c>
    </row>
    <row r="152" spans="1:3" x14ac:dyDescent="0.3">
      <c r="A152">
        <v>3090.2954325135902</v>
      </c>
      <c r="B152">
        <v>16.8401633747844</v>
      </c>
      <c r="C152">
        <v>100.11530465180699</v>
      </c>
    </row>
    <row r="153" spans="1:3" x14ac:dyDescent="0.3">
      <c r="A153">
        <v>3162.2776601683699</v>
      </c>
      <c r="B153">
        <v>16.6803841747573</v>
      </c>
      <c r="C153">
        <v>100.010575428569</v>
      </c>
    </row>
    <row r="154" spans="1:3" x14ac:dyDescent="0.3">
      <c r="A154">
        <v>3235.9365692962801</v>
      </c>
      <c r="B154">
        <v>16.5201772332579</v>
      </c>
      <c r="C154">
        <v>99.899429496360696</v>
      </c>
    </row>
    <row r="155" spans="1:3" x14ac:dyDescent="0.3">
      <c r="A155">
        <v>3311.3112148259102</v>
      </c>
      <c r="B155">
        <v>16.359509601626101</v>
      </c>
      <c r="C155">
        <v>99.782000488065293</v>
      </c>
    </row>
    <row r="156" spans="1:3" x14ac:dyDescent="0.3">
      <c r="A156">
        <v>3388.44156139202</v>
      </c>
      <c r="B156">
        <v>16.1983499871932</v>
      </c>
      <c r="C156">
        <v>99.658431500809002</v>
      </c>
    </row>
    <row r="157" spans="1:3" x14ac:dyDescent="0.3">
      <c r="A157">
        <v>3467.3685045253101</v>
      </c>
      <c r="B157">
        <v>16.036668834307001</v>
      </c>
      <c r="C157">
        <v>99.528874208426998</v>
      </c>
    </row>
    <row r="158" spans="1:3" x14ac:dyDescent="0.3">
      <c r="A158">
        <v>3548.1338923357498</v>
      </c>
      <c r="B158">
        <v>15.8744383939757</v>
      </c>
      <c r="C158">
        <v>99.393487941454595</v>
      </c>
    </row>
    <row r="159" spans="1:3" x14ac:dyDescent="0.3">
      <c r="A159">
        <v>3630.7805477010102</v>
      </c>
      <c r="B159">
        <v>15.711632780600301</v>
      </c>
      <c r="C159">
        <v>99.252438750714802</v>
      </c>
    </row>
    <row r="160" spans="1:3" x14ac:dyDescent="0.3">
      <c r="A160">
        <v>3715.3522909717199</v>
      </c>
      <c r="B160">
        <v>15.5482280166847</v>
      </c>
      <c r="C160">
        <v>99.105898457229699</v>
      </c>
    </row>
    <row r="161" spans="1:3" x14ac:dyDescent="0.3">
      <c r="A161">
        <v>3801.8939632056099</v>
      </c>
      <c r="B161">
        <v>15.3842020656498</v>
      </c>
      <c r="C161">
        <v>98.954043695897198</v>
      </c>
    </row>
    <row r="162" spans="1:3" x14ac:dyDescent="0.3">
      <c r="A162">
        <v>3890.4514499428001</v>
      </c>
      <c r="B162">
        <v>15.219534852131501</v>
      </c>
      <c r="C162">
        <v>98.797054965742404</v>
      </c>
    </row>
    <row r="163" spans="1:3" x14ac:dyDescent="0.3">
      <c r="A163">
        <v>3981.0717055349701</v>
      </c>
      <c r="B163">
        <v>15.054208271414799</v>
      </c>
      <c r="C163">
        <v>98.635115685550801</v>
      </c>
    </row>
    <row r="164" spans="1:3" x14ac:dyDescent="0.3">
      <c r="A164">
        <v>4073.8027780411198</v>
      </c>
      <c r="B164">
        <v>14.888206187237</v>
      </c>
      <c r="C164">
        <v>98.468411269135899</v>
      </c>
    </row>
    <row r="165" spans="1:3" x14ac:dyDescent="0.3">
      <c r="A165">
        <v>4168.6938347033501</v>
      </c>
      <c r="B165">
        <v>14.721514419129001</v>
      </c>
      <c r="C165">
        <v>98.297128222357003</v>
      </c>
    </row>
    <row r="166" spans="1:3" x14ac:dyDescent="0.3">
      <c r="A166">
        <v>4265.7951880159198</v>
      </c>
      <c r="B166">
        <v>14.554120719841301</v>
      </c>
      <c r="C166">
        <v>98.121453267771102</v>
      </c>
    </row>
    <row r="167" spans="1:3" x14ac:dyDescent="0.3">
      <c r="A167">
        <v>4365.1583224016504</v>
      </c>
      <c r="B167">
        <v>14.3860147433981</v>
      </c>
      <c r="C167">
        <v>97.941572502773795</v>
      </c>
    </row>
    <row r="168" spans="1:3" x14ac:dyDescent="0.3">
      <c r="A168">
        <v>4466.8359215096198</v>
      </c>
      <c r="B168">
        <v>14.2171880045234</v>
      </c>
      <c r="C168">
        <v>97.757670595513005</v>
      </c>
    </row>
    <row r="169" spans="1:3" x14ac:dyDescent="0.3">
      <c r="A169">
        <v>4570.8818961487405</v>
      </c>
      <c r="B169">
        <v>14.0476338303431</v>
      </c>
      <c r="C169">
        <v>97.569930021303307</v>
      </c>
    </row>
    <row r="170" spans="1:3" x14ac:dyDescent="0.3">
      <c r="A170">
        <v>4677.3514128719798</v>
      </c>
      <c r="B170">
        <v>13.877347304947699</v>
      </c>
      <c r="C170">
        <v>97.3785303441785</v>
      </c>
    </row>
    <row r="171" spans="1:3" x14ac:dyDescent="0.3">
      <c r="A171">
        <v>4786.3009232263803</v>
      </c>
      <c r="B171">
        <v>13.706325207948099</v>
      </c>
      <c r="C171">
        <v>97.183647543661394</v>
      </c>
    </row>
    <row r="172" spans="1:3" x14ac:dyDescent="0.3">
      <c r="A172">
        <v>4897.7881936844597</v>
      </c>
      <c r="B172">
        <v>13.534565947172</v>
      </c>
      <c r="C172">
        <v>96.985453393663306</v>
      </c>
    </row>
    <row r="173" spans="1:3" x14ac:dyDescent="0.3">
      <c r="A173">
        <v>5011.8723362727196</v>
      </c>
      <c r="B173">
        <v>13.3620694873443</v>
      </c>
      <c r="C173">
        <v>96.784114887025297</v>
      </c>
    </row>
    <row r="174" spans="1:3" x14ac:dyDescent="0.3">
      <c r="A174">
        <v>5128.6138399136398</v>
      </c>
      <c r="B174">
        <v>13.188837274702101</v>
      </c>
      <c r="C174">
        <v>96.579793712732595</v>
      </c>
    </row>
    <row r="175" spans="1:3" x14ac:dyDescent="0.3">
      <c r="A175">
        <v>5248.0746024977198</v>
      </c>
      <c r="B175">
        <v>13.0148721584544</v>
      </c>
      <c r="C175">
        <v>96.372645785131198</v>
      </c>
    </row>
    <row r="176" spans="1:3" x14ac:dyDescent="0.3">
      <c r="A176">
        <v>5370.3179637025196</v>
      </c>
      <c r="B176">
        <v>12.840178310205101</v>
      </c>
      <c r="C176">
        <v>96.162820821904802</v>
      </c>
    </row>
    <row r="177" spans="1:3" x14ac:dyDescent="0.3">
      <c r="A177">
        <v>5495.4087385762396</v>
      </c>
      <c r="B177">
        <v>12.6647611417769</v>
      </c>
      <c r="C177">
        <v>95.950461972159601</v>
      </c>
    </row>
    <row r="178" spans="1:3" x14ac:dyDescent="0.3">
      <c r="A178">
        <v>5623.4132519034902</v>
      </c>
      <c r="B178">
        <v>12.4886272220752</v>
      </c>
      <c r="C178">
        <v>95.735705493792196</v>
      </c>
    </row>
    <row r="179" spans="1:3" x14ac:dyDescent="0.3">
      <c r="A179">
        <v>5754.3993733715597</v>
      </c>
      <c r="B179">
        <v>12.3117841937037</v>
      </c>
      <c r="C179">
        <v>95.518680477964594</v>
      </c>
    </row>
    <row r="180" spans="1:3" x14ac:dyDescent="0.3">
      <c r="A180">
        <v>5888.43655355588</v>
      </c>
      <c r="B180">
        <v>12.1342406899614</v>
      </c>
      <c r="C180">
        <v>95.299508618429897</v>
      </c>
    </row>
    <row r="181" spans="1:3" x14ac:dyDescent="0.3">
      <c r="A181">
        <v>6025.5958607435696</v>
      </c>
      <c r="B181">
        <v>11.956006252661499</v>
      </c>
      <c r="C181">
        <v>95.078304024374901</v>
      </c>
    </row>
    <row r="182" spans="1:3" x14ac:dyDescent="0.3">
      <c r="A182">
        <v>6165.9500186148198</v>
      </c>
      <c r="B182">
        <v>11.7770912511484</v>
      </c>
      <c r="C182">
        <v>94.855173075444895</v>
      </c>
    </row>
    <row r="183" spans="1:3" x14ac:dyDescent="0.3">
      <c r="A183">
        <v>6309.5734448019302</v>
      </c>
      <c r="B183">
        <v>11.5975068032423</v>
      </c>
      <c r="C183">
        <v>94.630214313838707</v>
      </c>
    </row>
    <row r="184" spans="1:3" x14ac:dyDescent="0.3">
      <c r="A184">
        <v>6456.5422903465496</v>
      </c>
      <c r="B184">
        <v>11.417264698173501</v>
      </c>
      <c r="C184">
        <v>94.403518373659196</v>
      </c>
    </row>
    <row r="185" spans="1:3" x14ac:dyDescent="0.3">
      <c r="A185">
        <v>6606.93448007596</v>
      </c>
      <c r="B185">
        <v>11.2363773219758</v>
      </c>
      <c r="C185">
        <v>94.175167943590296</v>
      </c>
    </row>
    <row r="186" spans="1:3" x14ac:dyDescent="0.3">
      <c r="A186">
        <v>6760.8297539198102</v>
      </c>
      <c r="B186">
        <v>11.0548575856184</v>
      </c>
      <c r="C186">
        <v>93.945237760186203</v>
      </c>
    </row>
    <row r="187" spans="1:3" x14ac:dyDescent="0.3">
      <c r="A187">
        <v>6918.3097091893596</v>
      </c>
      <c r="B187">
        <v>10.8727188560195</v>
      </c>
      <c r="C187">
        <v>93.7137946298228</v>
      </c>
    </row>
    <row r="188" spans="1:3" x14ac:dyDescent="0.3">
      <c r="A188">
        <v>7079.4578438413801</v>
      </c>
      <c r="B188">
        <v>10.689974890241199</v>
      </c>
      <c r="C188">
        <v>93.480897475556603</v>
      </c>
    </row>
    <row r="189" spans="1:3" x14ac:dyDescent="0.3">
      <c r="A189">
        <v>7244.3596007499</v>
      </c>
      <c r="B189">
        <v>10.506639772918099</v>
      </c>
      <c r="C189">
        <v>93.246597407057607</v>
      </c>
    </row>
    <row r="190" spans="1:3" x14ac:dyDescent="0.3">
      <c r="A190">
        <v>7413.10241300917</v>
      </c>
      <c r="B190">
        <v>10.322727856951399</v>
      </c>
      <c r="C190">
        <v>93.010937811736497</v>
      </c>
    </row>
    <row r="191" spans="1:3" x14ac:dyDescent="0.3">
      <c r="A191">
        <v>7585.7757502918303</v>
      </c>
      <c r="B191">
        <v>10.138253707829399</v>
      </c>
      <c r="C191">
        <v>92.773954461723207</v>
      </c>
    </row>
    <row r="192" spans="1:3" x14ac:dyDescent="0.3">
      <c r="A192">
        <v>7762.4711662869104</v>
      </c>
      <c r="B192">
        <v>9.9532320511924208</v>
      </c>
      <c r="C192">
        <v>92.535675638291394</v>
      </c>
    </row>
    <row r="193" spans="1:3" x14ac:dyDescent="0.3">
      <c r="A193">
        <v>7943.2823472428099</v>
      </c>
      <c r="B193">
        <v>9.7676777240050008</v>
      </c>
      <c r="C193">
        <v>92.296122267980095</v>
      </c>
    </row>
    <row r="194" spans="1:3" x14ac:dyDescent="0.3">
      <c r="A194">
        <v>8128.3051616409903</v>
      </c>
      <c r="B194">
        <v>9.5816056291115803</v>
      </c>
      <c r="C194">
        <v>92.055308070182505</v>
      </c>
    </row>
    <row r="195" spans="1:3" x14ac:dyDescent="0.3">
      <c r="A195">
        <v>8317.6377110267003</v>
      </c>
      <c r="B195">
        <v>9.3950306932277794</v>
      </c>
      <c r="C195">
        <v>91.813239713190001</v>
      </c>
    </row>
    <row r="196" spans="1:3" x14ac:dyDescent="0.3">
      <c r="A196">
        <v>8511.3803820237608</v>
      </c>
      <c r="B196">
        <v>9.2079678281295294</v>
      </c>
      <c r="C196">
        <v>91.569916978534295</v>
      </c>
    </row>
    <row r="197" spans="1:3" x14ac:dyDescent="0.3">
      <c r="A197">
        <v>8709.6358995608007</v>
      </c>
      <c r="B197">
        <v>9.0204318953152196</v>
      </c>
      <c r="C197">
        <v>91.325332928212006</v>
      </c>
    </row>
    <row r="198" spans="1:3" x14ac:dyDescent="0.3">
      <c r="A198">
        <v>8912.5093813374497</v>
      </c>
      <c r="B198">
        <v>8.83243767362395</v>
      </c>
      <c r="C198">
        <v>91.079474077380496</v>
      </c>
    </row>
    <row r="199" spans="1:3" x14ac:dyDescent="0.3">
      <c r="A199">
        <v>9120.1083935590905</v>
      </c>
      <c r="B199">
        <v>8.6439998299766607</v>
      </c>
      <c r="C199">
        <v>90.832320568235502</v>
      </c>
    </row>
    <row r="200" spans="1:3" x14ac:dyDescent="0.3">
      <c r="A200">
        <v>9332.5430079699108</v>
      </c>
      <c r="B200">
        <v>8.4551328930907594</v>
      </c>
      <c r="C200">
        <v>90.583846343965106</v>
      </c>
    </row>
    <row r="201" spans="1:3" x14ac:dyDescent="0.3">
      <c r="A201">
        <v>9549.9258602143509</v>
      </c>
      <c r="B201">
        <v>8.2658512298296998</v>
      </c>
      <c r="C201">
        <v>90.334019323731695</v>
      </c>
    </row>
    <row r="202" spans="1:3" x14ac:dyDescent="0.3">
      <c r="A202">
        <v>9772.3722095580997</v>
      </c>
      <c r="B202">
        <v>8.0761690244059103</v>
      </c>
      <c r="C202">
        <v>90.082801573917493</v>
      </c>
    </row>
    <row r="203" spans="1:3" x14ac:dyDescent="0.3">
      <c r="A203">
        <v>10000</v>
      </c>
      <c r="B203">
        <v>7.8861002600464802</v>
      </c>
      <c r="C203">
        <v>89.830149477271604</v>
      </c>
    </row>
    <row r="204" spans="1:3" x14ac:dyDescent="0.3">
      <c r="A204">
        <v>10232.9299228075</v>
      </c>
      <c r="B204">
        <v>7.69565870296071</v>
      </c>
      <c r="C204">
        <v>89.576013899280198</v>
      </c>
    </row>
    <row r="205" spans="1:3" x14ac:dyDescent="0.3">
      <c r="A205">
        <v>10471.285480508899</v>
      </c>
      <c r="B205">
        <v>7.5048578886983304</v>
      </c>
      <c r="C205">
        <v>89.320340348632797</v>
      </c>
    </row>
    <row r="206" spans="1:3" x14ac:dyDescent="0.3">
      <c r="A206">
        <v>10715.193052376</v>
      </c>
      <c r="B206">
        <v>7.3137111105607904</v>
      </c>
      <c r="C206">
        <v>89.063069133133297</v>
      </c>
    </row>
    <row r="207" spans="1:3" x14ac:dyDescent="0.3">
      <c r="A207">
        <v>10964.7819614318</v>
      </c>
      <c r="B207">
        <v>7.1222314099997801</v>
      </c>
      <c r="C207">
        <v>88.804135509746601</v>
      </c>
    </row>
    <row r="208" spans="1:3" x14ac:dyDescent="0.3">
      <c r="A208">
        <v>11220.184543019601</v>
      </c>
      <c r="B208">
        <v>6.9304315688642797</v>
      </c>
      <c r="C208">
        <v>88.543469828301895</v>
      </c>
    </row>
    <row r="209" spans="1:3" x14ac:dyDescent="0.3">
      <c r="A209">
        <v>11481.536214968801</v>
      </c>
      <c r="B209">
        <v>6.7383241033527499</v>
      </c>
      <c r="C209">
        <v>88.280997668547499</v>
      </c>
    </row>
    <row r="210" spans="1:3" x14ac:dyDescent="0.3">
      <c r="A210">
        <v>11748.9755493952</v>
      </c>
      <c r="B210">
        <v>6.5459212595954996</v>
      </c>
      <c r="C210">
        <v>88.016639969663998</v>
      </c>
    </row>
    <row r="211" spans="1:3" x14ac:dyDescent="0.3">
      <c r="A211">
        <v>12022.6443461741</v>
      </c>
      <c r="B211">
        <v>6.3532350106607103</v>
      </c>
      <c r="C211">
        <v>87.750313152804296</v>
      </c>
    </row>
    <row r="212" spans="1:3" x14ac:dyDescent="0.3">
      <c r="A212">
        <v>12302.6877081238</v>
      </c>
      <c r="B212">
        <v>6.16027705493073</v>
      </c>
      <c r="C212">
        <v>87.4819292357611</v>
      </c>
    </row>
    <row r="213" spans="1:3" x14ac:dyDescent="0.3">
      <c r="A213">
        <v>12589.2541179416</v>
      </c>
      <c r="B213">
        <v>5.9670588157181701</v>
      </c>
      <c r="C213">
        <v>87.211395939757693</v>
      </c>
    </row>
    <row r="214" spans="1:3" x14ac:dyDescent="0.3">
      <c r="A214">
        <v>12882.4955169313</v>
      </c>
      <c r="B214">
        <v>5.7735914420240304</v>
      </c>
      <c r="C214">
        <v>86.938616788128996</v>
      </c>
    </row>
    <row r="215" spans="1:3" x14ac:dyDescent="0.3">
      <c r="A215">
        <v>13182.567385564</v>
      </c>
      <c r="B215">
        <v>5.5798858102600599</v>
      </c>
      <c r="C215">
        <v>86.663491197590304</v>
      </c>
    </row>
    <row r="216" spans="1:3" x14ac:dyDescent="0.3">
      <c r="A216">
        <v>13489.628825916499</v>
      </c>
      <c r="B216">
        <v>5.3859525270062596</v>
      </c>
      <c r="C216">
        <v>86.385914560288398</v>
      </c>
    </row>
    <row r="217" spans="1:3" x14ac:dyDescent="0.3">
      <c r="A217">
        <v>13803.842646028799</v>
      </c>
      <c r="B217">
        <v>5.1918019325390699</v>
      </c>
      <c r="C217">
        <v>86.1057783184215</v>
      </c>
    </row>
    <row r="218" spans="1:3" x14ac:dyDescent="0.3">
      <c r="A218">
        <v>14125.375446227499</v>
      </c>
      <c r="B218">
        <v>4.99744410512562</v>
      </c>
      <c r="C218">
        <v>85.822970030577807</v>
      </c>
    </row>
    <row r="219" spans="1:3" x14ac:dyDescent="0.3">
      <c r="A219">
        <v>14454.3977074592</v>
      </c>
      <c r="B219">
        <v>4.8028888660074003</v>
      </c>
      <c r="C219">
        <v>85.537373429787607</v>
      </c>
    </row>
    <row r="220" spans="1:3" x14ac:dyDescent="0.3">
      <c r="A220">
        <v>14791.083881682</v>
      </c>
      <c r="B220">
        <v>4.6081457849657399</v>
      </c>
      <c r="C220">
        <v>85.248868473655804</v>
      </c>
    </row>
    <row r="221" spans="1:3" x14ac:dyDescent="0.3">
      <c r="A221">
        <v>15135.612484362</v>
      </c>
      <c r="B221">
        <v>4.4132241864603898</v>
      </c>
      <c r="C221">
        <v>84.957331386021295</v>
      </c>
    </row>
    <row r="222" spans="1:3" x14ac:dyDescent="0.3">
      <c r="A222">
        <v>15488.1661891248</v>
      </c>
      <c r="B222">
        <v>4.2181331561712403</v>
      </c>
      <c r="C222">
        <v>84.662634691258404</v>
      </c>
    </row>
    <row r="223" spans="1:3" x14ac:dyDescent="0.3">
      <c r="A223">
        <v>15848.931924611101</v>
      </c>
      <c r="B223">
        <v>4.0228815479637596</v>
      </c>
      <c r="C223">
        <v>84.364647240472806</v>
      </c>
    </row>
    <row r="224" spans="1:3" x14ac:dyDescent="0.3">
      <c r="A224">
        <v>16218.1009735892</v>
      </c>
      <c r="B224">
        <v>3.82747799130567</v>
      </c>
      <c r="C224">
        <v>84.063234228880603</v>
      </c>
    </row>
    <row r="225" spans="1:3" x14ac:dyDescent="0.3">
      <c r="A225">
        <v>16595.869074375601</v>
      </c>
      <c r="B225">
        <v>3.63193089874227</v>
      </c>
      <c r="C225">
        <v>83.758257207759499</v>
      </c>
    </row>
    <row r="226" spans="1:3" x14ac:dyDescent="0.3">
      <c r="A226">
        <v>16982.436524617398</v>
      </c>
      <c r="B226">
        <v>3.4362484738771899</v>
      </c>
      <c r="C226">
        <v>83.449574086245605</v>
      </c>
    </row>
    <row r="227" spans="1:3" x14ac:dyDescent="0.3">
      <c r="A227">
        <v>17378.0082874937</v>
      </c>
      <c r="B227">
        <v>3.24043871940684</v>
      </c>
      <c r="C227">
        <v>83.137039127012898</v>
      </c>
    </row>
    <row r="228" spans="1:3" x14ac:dyDescent="0.3">
      <c r="A228">
        <v>17782.794100389201</v>
      </c>
      <c r="B228">
        <v>3.0445094453336901</v>
      </c>
      <c r="C228">
        <v>82.820502934296997</v>
      </c>
    </row>
    <row r="229" spans="1:3" x14ac:dyDescent="0.3">
      <c r="A229">
        <v>18197.008586099801</v>
      </c>
      <c r="B229">
        <v>2.8484682773522101</v>
      </c>
      <c r="C229">
        <v>82.499812434040606</v>
      </c>
    </row>
    <row r="230" spans="1:3" x14ac:dyDescent="0.3">
      <c r="A230">
        <v>18620.871366628598</v>
      </c>
      <c r="B230">
        <v>2.6523226652305101</v>
      </c>
      <c r="C230">
        <v>82.174810847552607</v>
      </c>
    </row>
    <row r="231" spans="1:3" x14ac:dyDescent="0.3">
      <c r="A231">
        <v>19054.607179632399</v>
      </c>
      <c r="B231">
        <v>2.4560798913515298</v>
      </c>
      <c r="C231">
        <v>81.845337656914495</v>
      </c>
    </row>
    <row r="232" spans="1:3" x14ac:dyDescent="0.3">
      <c r="A232">
        <v>19498.445997580398</v>
      </c>
      <c r="B232">
        <v>2.2597470791850802</v>
      </c>
      <c r="C232">
        <v>81.511228563997193</v>
      </c>
    </row>
    <row r="233" spans="1:3" x14ac:dyDescent="0.3">
      <c r="A233">
        <v>19952.623149688701</v>
      </c>
      <c r="B233">
        <v>2.0633312018053598</v>
      </c>
      <c r="C233">
        <v>81.172315441834996</v>
      </c>
    </row>
    <row r="234" spans="1:3" x14ac:dyDescent="0.3">
      <c r="A234">
        <v>20417.379446695199</v>
      </c>
      <c r="B234">
        <v>1.86683909033836</v>
      </c>
      <c r="C234">
        <v>80.828426279156702</v>
      </c>
    </row>
    <row r="235" spans="1:3" x14ac:dyDescent="0.3">
      <c r="A235">
        <v>20892.9613085403</v>
      </c>
      <c r="B235">
        <v>1.67027744234864</v>
      </c>
      <c r="C235">
        <v>80.479385117781106</v>
      </c>
    </row>
    <row r="236" spans="1:3" x14ac:dyDescent="0.3">
      <c r="A236">
        <v>21379.620895022301</v>
      </c>
      <c r="B236">
        <v>1.4736528301613201</v>
      </c>
      <c r="C236">
        <v>80.125011982698496</v>
      </c>
    </row>
    <row r="237" spans="1:3" x14ac:dyDescent="0.3">
      <c r="A237">
        <v>21877.616239495499</v>
      </c>
      <c r="B237">
        <v>1.2769717090380499</v>
      </c>
      <c r="C237">
        <v>79.765122805322505</v>
      </c>
    </row>
    <row r="238" spans="1:3" x14ac:dyDescent="0.3">
      <c r="A238">
        <v>22387.2113856834</v>
      </c>
      <c r="B238">
        <v>1.0802404252120199</v>
      </c>
      <c r="C238">
        <v>79.399529339623598</v>
      </c>
    </row>
    <row r="239" spans="1:3" x14ac:dyDescent="0.3">
      <c r="A239">
        <v>22908.676527677701</v>
      </c>
      <c r="B239">
        <v>0.88346522378009895</v>
      </c>
      <c r="C239">
        <v>79.028039070926496</v>
      </c>
    </row>
    <row r="240" spans="1:3" x14ac:dyDescent="0.3">
      <c r="A240">
        <v>23442.288153199199</v>
      </c>
      <c r="B240">
        <v>0.68665225639039196</v>
      </c>
      <c r="C240">
        <v>78.650455117632404</v>
      </c>
    </row>
    <row r="241" spans="1:3" x14ac:dyDescent="0.3">
      <c r="A241">
        <v>23988.3291901948</v>
      </c>
      <c r="B241">
        <v>0.48980758869907098</v>
      </c>
      <c r="C241">
        <v>78.266576125805699</v>
      </c>
    </row>
    <row r="242" spans="1:3" x14ac:dyDescent="0.3">
      <c r="A242">
        <v>24547.089156850299</v>
      </c>
      <c r="B242">
        <v>0.29293720760775399</v>
      </c>
      <c r="C242">
        <v>77.876196156227905</v>
      </c>
    </row>
    <row r="243" spans="1:3" x14ac:dyDescent="0.3">
      <c r="A243">
        <v>25118.8643150957</v>
      </c>
      <c r="B243">
        <v>9.6047028202203705E-2</v>
      </c>
      <c r="C243">
        <v>77.479104564247905</v>
      </c>
    </row>
    <row r="244" spans="1:3" x14ac:dyDescent="0.3">
      <c r="A244">
        <v>25703.957827688599</v>
      </c>
      <c r="B244">
        <v>-0.100857099578488</v>
      </c>
      <c r="C244">
        <v>77.0750858718567</v>
      </c>
    </row>
    <row r="245" spans="1:3" x14ac:dyDescent="0.3">
      <c r="A245">
        <v>26302.6799189538</v>
      </c>
      <c r="B245">
        <v>-0.29776938463666403</v>
      </c>
      <c r="C245">
        <v>76.6639196323449</v>
      </c>
    </row>
    <row r="246" spans="1:3" x14ac:dyDescent="0.3">
      <c r="A246">
        <v>26915.348039269102</v>
      </c>
      <c r="B246">
        <v>-0.49468408877207098</v>
      </c>
      <c r="C246">
        <v>76.245380287111502</v>
      </c>
    </row>
    <row r="247" spans="1:3" x14ac:dyDescent="0.3">
      <c r="A247">
        <v>27542.287033381599</v>
      </c>
      <c r="B247">
        <v>-0.69159552111706302</v>
      </c>
      <c r="C247">
        <v>75.819237014352595</v>
      </c>
    </row>
    <row r="248" spans="1:3" x14ac:dyDescent="0.3">
      <c r="A248">
        <v>28183.829312644499</v>
      </c>
      <c r="B248">
        <v>-0.88849803304309305</v>
      </c>
      <c r="C248">
        <v>75.385253569821103</v>
      </c>
    </row>
    <row r="249" spans="1:3" x14ac:dyDescent="0.3">
      <c r="A249">
        <v>28840.315031266</v>
      </c>
      <c r="B249">
        <v>-1.08538601355796</v>
      </c>
      <c r="C249">
        <v>74.943188119299506</v>
      </c>
    </row>
    <row r="250" spans="1:3" x14ac:dyDescent="0.3">
      <c r="A250">
        <v>29512.0922666638</v>
      </c>
      <c r="B250">
        <v>-1.28225388519509</v>
      </c>
      <c r="C250">
        <v>74.492793062252403</v>
      </c>
    </row>
    <row r="251" spans="1:3" x14ac:dyDescent="0.3">
      <c r="A251">
        <v>30199.5172040201</v>
      </c>
      <c r="B251">
        <v>-1.4790961005412699</v>
      </c>
      <c r="C251">
        <v>74.033814847112794</v>
      </c>
    </row>
    <row r="252" spans="1:3" x14ac:dyDescent="0.3">
      <c r="A252">
        <v>30902.954325135899</v>
      </c>
      <c r="B252">
        <v>-1.67590713937139</v>
      </c>
      <c r="C252">
        <v>73.565993777334597</v>
      </c>
    </row>
    <row r="253" spans="1:3" x14ac:dyDescent="0.3">
      <c r="A253">
        <v>31622.776601683701</v>
      </c>
      <c r="B253">
        <v>-1.87268150650668</v>
      </c>
      <c r="C253">
        <v>73.0890638083483</v>
      </c>
    </row>
    <row r="254" spans="1:3" x14ac:dyDescent="0.3">
      <c r="A254">
        <v>32359.365692962801</v>
      </c>
      <c r="B254">
        <v>-2.0694137304622799</v>
      </c>
      <c r="C254">
        <v>72.602752335109003</v>
      </c>
    </row>
    <row r="255" spans="1:3" x14ac:dyDescent="0.3">
      <c r="A255">
        <v>33113.112148259097</v>
      </c>
      <c r="B255">
        <v>-2.2660983628796401</v>
      </c>
      <c r="C255">
        <v>72.106779969482005</v>
      </c>
    </row>
    <row r="256" spans="1:3" x14ac:dyDescent="0.3">
      <c r="A256">
        <v>33884.415613920202</v>
      </c>
      <c r="B256">
        <v>-2.4627299789794899</v>
      </c>
      <c r="C256">
        <v>71.600860308119593</v>
      </c>
    </row>
    <row r="257" spans="1:3" x14ac:dyDescent="0.3">
      <c r="A257">
        <v>34673.6850452531</v>
      </c>
      <c r="B257">
        <v>-2.6593031789999499</v>
      </c>
      <c r="C257">
        <v>71.084699689743005</v>
      </c>
    </row>
    <row r="258" spans="1:3" x14ac:dyDescent="0.3">
      <c r="A258">
        <v>35481.3389233575</v>
      </c>
      <c r="B258">
        <v>-2.8558125907201202</v>
      </c>
      <c r="C258">
        <v>70.557996941538207</v>
      </c>
    </row>
    <row r="259" spans="1:3" x14ac:dyDescent="0.3">
      <c r="A259">
        <v>36307.805477010101</v>
      </c>
      <c r="B259">
        <v>-3.0522528733143401</v>
      </c>
      <c r="C259">
        <v>70.020443115164497</v>
      </c>
    </row>
    <row r="260" spans="1:3" x14ac:dyDescent="0.3">
      <c r="A260">
        <v>37153.522909717198</v>
      </c>
      <c r="B260">
        <v>-3.2486187224721101</v>
      </c>
      <c r="C260">
        <v>69.471721210944395</v>
      </c>
    </row>
    <row r="261" spans="1:3" x14ac:dyDescent="0.3">
      <c r="A261">
        <v>38018.939632056099</v>
      </c>
      <c r="B261">
        <v>-3.4449048770595398</v>
      </c>
      <c r="C261">
        <v>68.911505890781598</v>
      </c>
    </row>
    <row r="262" spans="1:3" x14ac:dyDescent="0.3">
      <c r="A262">
        <v>38904.514499427998</v>
      </c>
      <c r="B262">
        <v>-3.6411061274051502</v>
      </c>
      <c r="C262">
        <v>68.339463179109799</v>
      </c>
    </row>
    <row r="263" spans="1:3" x14ac:dyDescent="0.3">
      <c r="A263">
        <v>39810.717055349698</v>
      </c>
      <c r="B263">
        <v>-3.8372173253955002</v>
      </c>
      <c r="C263">
        <v>67.755250151734103</v>
      </c>
    </row>
    <row r="264" spans="1:3" x14ac:dyDescent="0.3">
      <c r="A264">
        <v>40738.027780411197</v>
      </c>
      <c r="B264">
        <v>-4.0332333965155804</v>
      </c>
      <c r="C264">
        <v>67.158514612026394</v>
      </c>
    </row>
    <row r="265" spans="1:3" x14ac:dyDescent="0.3">
      <c r="A265">
        <v>41686.938347033501</v>
      </c>
      <c r="B265">
        <v>-4.2291493540559202</v>
      </c>
      <c r="C265">
        <v>66.548894754417304</v>
      </c>
    </row>
    <row r="266" spans="1:3" x14ac:dyDescent="0.3">
      <c r="A266">
        <v>42657.951880159198</v>
      </c>
      <c r="B266">
        <v>-4.4249603157413597</v>
      </c>
      <c r="C266">
        <v>65.9260188151123</v>
      </c>
    </row>
    <row r="267" spans="1:3" x14ac:dyDescent="0.3">
      <c r="A267">
        <v>43651.583224016598</v>
      </c>
      <c r="B267">
        <v>-4.6206615228625898</v>
      </c>
      <c r="C267">
        <v>65.289504709097898</v>
      </c>
    </row>
    <row r="268" spans="1:3" x14ac:dyDescent="0.3">
      <c r="A268">
        <v>44668.359215096301</v>
      </c>
      <c r="B268">
        <v>-4.8162483623794401</v>
      </c>
      <c r="C268">
        <v>64.638959654343907</v>
      </c>
    </row>
    <row r="269" spans="1:3" x14ac:dyDescent="0.3">
      <c r="A269">
        <v>45708.818961487501</v>
      </c>
      <c r="B269">
        <v>-5.0117163920012198</v>
      </c>
      <c r="C269">
        <v>63.973979781763099</v>
      </c>
    </row>
    <row r="270" spans="1:3" x14ac:dyDescent="0.3">
      <c r="A270">
        <v>46773.514128719798</v>
      </c>
      <c r="B270">
        <v>-5.2070613688347898</v>
      </c>
      <c r="C270">
        <v>63.294149732261197</v>
      </c>
    </row>
    <row r="271" spans="1:3" x14ac:dyDescent="0.3">
      <c r="A271">
        <v>47863.009232263801</v>
      </c>
      <c r="B271">
        <v>-5.4022792815926897</v>
      </c>
      <c r="C271">
        <v>62.5990422393389</v>
      </c>
    </row>
    <row r="272" spans="1:3" x14ac:dyDescent="0.3">
      <c r="A272">
        <v>48977.881936844598</v>
      </c>
      <c r="B272">
        <v>-5.5973663870652999</v>
      </c>
      <c r="C272">
        <v>61.888217698938902</v>
      </c>
    </row>
    <row r="273" spans="1:3" x14ac:dyDescent="0.3">
      <c r="A273">
        <v>50118.7233627272</v>
      </c>
      <c r="B273">
        <v>-5.7923192509056101</v>
      </c>
      <c r="C273">
        <v>61.161223725216502</v>
      </c>
    </row>
    <row r="274" spans="1:3" x14ac:dyDescent="0.3">
      <c r="A274">
        <v>51286.138399136398</v>
      </c>
      <c r="B274">
        <v>-5.9871347933310002</v>
      </c>
      <c r="C274">
        <v>60.417594693416703</v>
      </c>
    </row>
    <row r="275" spans="1:3" x14ac:dyDescent="0.3">
      <c r="A275">
        <v>52480.746024977198</v>
      </c>
      <c r="B275">
        <v>-6.1818103401838602</v>
      </c>
      <c r="C275">
        <v>59.656851270220599</v>
      </c>
    </row>
    <row r="276" spans="1:3" x14ac:dyDescent="0.3">
      <c r="A276">
        <v>53703.179637025198</v>
      </c>
      <c r="B276">
        <v>-6.3763436796653901</v>
      </c>
      <c r="C276">
        <v>58.878499931489102</v>
      </c>
    </row>
    <row r="277" spans="1:3" x14ac:dyDescent="0.3">
      <c r="A277">
        <v>54954.087385762403</v>
      </c>
      <c r="B277">
        <v>-6.5707331254845096</v>
      </c>
      <c r="C277">
        <v>58.082032469082399</v>
      </c>
    </row>
    <row r="278" spans="1:3" x14ac:dyDescent="0.3">
      <c r="A278">
        <v>56234.132519034902</v>
      </c>
      <c r="B278">
        <v>-6.7649775868080697</v>
      </c>
      <c r="C278">
        <v>57.266925487017502</v>
      </c>
    </row>
    <row r="279" spans="1:3" x14ac:dyDescent="0.3">
      <c r="A279">
        <v>57543.993733715601</v>
      </c>
      <c r="B279">
        <v>-6.9590766456552604</v>
      </c>
      <c r="C279">
        <v>56.432639888397198</v>
      </c>
    </row>
    <row r="280" spans="1:3" x14ac:dyDescent="0.3">
      <c r="A280">
        <v>58884.365535558798</v>
      </c>
      <c r="B280">
        <v>-7.1530306424395302</v>
      </c>
      <c r="C280">
        <v>55.5786203548138</v>
      </c>
    </row>
    <row r="281" spans="1:3" x14ac:dyDescent="0.3">
      <c r="A281">
        <v>60255.958607435699</v>
      </c>
      <c r="B281">
        <v>-7.3468407702403802</v>
      </c>
      <c r="C281">
        <v>54.704294819663197</v>
      </c>
    </row>
    <row r="282" spans="1:3" x14ac:dyDescent="0.3">
      <c r="A282">
        <v>61659.500186148201</v>
      </c>
      <c r="B282">
        <v>-7.5405091786696001</v>
      </c>
      <c r="C282">
        <v>53.8090739380239</v>
      </c>
    </row>
    <row r="283" spans="1:3" x14ac:dyDescent="0.3">
      <c r="A283">
        <v>63095.734448019197</v>
      </c>
      <c r="B283">
        <v>-7.7340390879864103</v>
      </c>
      <c r="C283">
        <v>52.8923505552496</v>
      </c>
    </row>
    <row r="284" spans="1:3" x14ac:dyDescent="0.3">
      <c r="A284">
        <v>64565.4229034655</v>
      </c>
      <c r="B284">
        <v>-7.9274349144191802</v>
      </c>
      <c r="C284">
        <v>51.9534991778009</v>
      </c>
    </row>
    <row r="285" spans="1:3" x14ac:dyDescent="0.3">
      <c r="A285">
        <v>66069.3448007595</v>
      </c>
      <c r="B285">
        <v>-8.1207024074807705</v>
      </c>
      <c r="C285">
        <v>50.991875449615499</v>
      </c>
    </row>
    <row r="286" spans="1:3" x14ac:dyDescent="0.3">
      <c r="A286">
        <v>67608.297539198102</v>
      </c>
      <c r="B286">
        <v>-8.3138488003380893</v>
      </c>
      <c r="C286">
        <v>50.006815638699599</v>
      </c>
    </row>
    <row r="287" spans="1:3" x14ac:dyDescent="0.3">
      <c r="A287">
        <v>69183.097091893593</v>
      </c>
      <c r="B287">
        <v>-8.5068829741180902</v>
      </c>
      <c r="C287">
        <v>48.997636138556203</v>
      </c>
    </row>
    <row r="288" spans="1:3" x14ac:dyDescent="0.3">
      <c r="A288">
        <v>70794.578438413795</v>
      </c>
      <c r="B288">
        <v>-8.6998156372795705</v>
      </c>
      <c r="C288">
        <v>47.963632990534101</v>
      </c>
    </row>
    <row r="289" spans="1:3" x14ac:dyDescent="0.3">
      <c r="A289">
        <v>72443.596007498898</v>
      </c>
      <c r="B289">
        <v>-8.8926595211051502</v>
      </c>
      <c r="C289">
        <v>46.904081433680297</v>
      </c>
    </row>
    <row r="290" spans="1:3" x14ac:dyDescent="0.3">
      <c r="A290">
        <v>74131.024130091697</v>
      </c>
      <c r="B290">
        <v>-9.0854295924534902</v>
      </c>
      <c r="C290">
        <v>45.8182354898467</v>
      </c>
    </row>
    <row r="291" spans="1:3" x14ac:dyDescent="0.3">
      <c r="A291">
        <v>75857.757502918306</v>
      </c>
      <c r="B291">
        <v>-9.2781432850045302</v>
      </c>
      <c r="C291">
        <v>44.705327593092697</v>
      </c>
    </row>
    <row r="292" spans="1:3" x14ac:dyDescent="0.3">
      <c r="A292">
        <v>77624.711662869202</v>
      </c>
      <c r="B292">
        <v>-9.4708207501092794</v>
      </c>
      <c r="C292">
        <v>43.564568273317199</v>
      </c>
    </row>
    <row r="293" spans="1:3" x14ac:dyDescent="0.3">
      <c r="A293">
        <v>79432.823472428106</v>
      </c>
      <c r="B293">
        <v>-9.6634851285605308</v>
      </c>
      <c r="C293">
        <v>42.395145905992301</v>
      </c>
    </row>
    <row r="294" spans="1:3" x14ac:dyDescent="0.3">
      <c r="A294">
        <v>81283.051616409895</v>
      </c>
      <c r="B294">
        <v>-9.8561628444639506</v>
      </c>
      <c r="C294">
        <v>41.196226541104402</v>
      </c>
    </row>
    <row r="295" spans="1:3" x14ac:dyDescent="0.3">
      <c r="A295">
        <v>83176.377110267</v>
      </c>
      <c r="B295">
        <v>-10.0488839224238</v>
      </c>
      <c r="C295">
        <v>39.966953826332499</v>
      </c>
    </row>
    <row r="296" spans="1:3" x14ac:dyDescent="0.3">
      <c r="A296">
        <v>85113.803820237605</v>
      </c>
      <c r="B296">
        <v>-10.241682329257699</v>
      </c>
      <c r="C296">
        <v>38.706449041557001</v>
      </c>
    </row>
    <row r="297" spans="1:3" x14ac:dyDescent="0.3">
      <c r="A297">
        <v>87096.358995607996</v>
      </c>
      <c r="B297">
        <v>-10.4345963413048</v>
      </c>
      <c r="C297">
        <v>37.4138112637674</v>
      </c>
    </row>
    <row r="298" spans="1:3" x14ac:dyDescent="0.3">
      <c r="A298">
        <v>89125.093813374493</v>
      </c>
      <c r="B298">
        <v>-10.6276689383348</v>
      </c>
      <c r="C298">
        <v>36.088117683927102</v>
      </c>
    </row>
    <row r="299" spans="1:3" x14ac:dyDescent="0.3">
      <c r="A299">
        <v>91201.083935590897</v>
      </c>
      <c r="B299">
        <v>-10.8209482249459</v>
      </c>
      <c r="C299">
        <v>34.728424100018003</v>
      </c>
    </row>
    <row r="300" spans="1:3" x14ac:dyDescent="0.3">
      <c r="A300">
        <v>93325.430079699101</v>
      </c>
      <c r="B300">
        <v>-11.0144878800882</v>
      </c>
      <c r="C300">
        <v>33.333765613132698</v>
      </c>
    </row>
    <row r="301" spans="1:3" x14ac:dyDescent="0.3">
      <c r="A301">
        <v>95499.2586021436</v>
      </c>
      <c r="B301">
        <v>-11.208347635022299</v>
      </c>
      <c r="C301">
        <v>31.903157556411401</v>
      </c>
    </row>
    <row r="302" spans="1:3" x14ac:dyDescent="0.3">
      <c r="A302">
        <v>97723.722095581106</v>
      </c>
      <c r="B302">
        <v>-11.4025937799197</v>
      </c>
      <c r="C302">
        <v>30.435596690178201</v>
      </c>
    </row>
    <row r="303" spans="1:3" x14ac:dyDescent="0.3">
      <c r="A303">
        <v>100000</v>
      </c>
      <c r="B303">
        <v>-11.5972996985597</v>
      </c>
      <c r="C303">
        <v>28.930062699394998</v>
      </c>
    </row>
    <row r="304" spans="1:3" x14ac:dyDescent="0.3">
      <c r="A304">
        <v>102329.299228075</v>
      </c>
      <c r="B304">
        <v>-11.792546430231701</v>
      </c>
      <c r="C304">
        <v>27.385520033245399</v>
      </c>
    </row>
    <row r="305" spans="1:3" x14ac:dyDescent="0.3">
      <c r="A305">
        <v>104712.85480508899</v>
      </c>
      <c r="B305">
        <v>-11.9884232573564</v>
      </c>
      <c r="C305">
        <v>25.800920130211701</v>
      </c>
    </row>
    <row r="306" spans="1:3" x14ac:dyDescent="0.3">
      <c r="A306">
        <v>107151.93052376001</v>
      </c>
      <c r="B306">
        <v>-12.1850283162913</v>
      </c>
      <c r="C306">
        <v>24.175204074908301</v>
      </c>
    </row>
    <row r="307" spans="1:3" x14ac:dyDescent="0.3">
      <c r="A307">
        <v>109647.819614318</v>
      </c>
      <c r="B307">
        <v>-12.3824692281606</v>
      </c>
      <c r="C307">
        <v>22.5073057365815</v>
      </c>
    </row>
    <row r="308" spans="1:3" x14ac:dyDescent="0.3">
      <c r="A308">
        <v>112201.845430196</v>
      </c>
      <c r="B308">
        <v>-12.580863745123001</v>
      </c>
      <c r="C308">
        <v>20.796155441488501</v>
      </c>
    </row>
    <row r="309" spans="1:3" x14ac:dyDescent="0.3">
      <c r="A309">
        <v>114815.36214968799</v>
      </c>
      <c r="B309">
        <v>-12.7803404063737</v>
      </c>
      <c r="C309">
        <v>19.0406842338693</v>
      </c>
    </row>
    <row r="310" spans="1:3" x14ac:dyDescent="0.3">
      <c r="A310">
        <v>117489.75549395201</v>
      </c>
      <c r="B310">
        <v>-12.9810391966903</v>
      </c>
      <c r="C310">
        <v>17.239828781564501</v>
      </c>
    </row>
    <row r="311" spans="1:3" x14ac:dyDescent="0.3">
      <c r="A311">
        <v>120226.443461741</v>
      </c>
      <c r="B311">
        <v>-13.183112198405199</v>
      </c>
      <c r="C311">
        <v>15.392536982365501</v>
      </c>
    </row>
    <row r="312" spans="1:3" x14ac:dyDescent="0.3">
      <c r="A312">
        <v>123026.877081238</v>
      </c>
      <c r="B312">
        <v>-13.386724226004899</v>
      </c>
      <c r="C312">
        <v>13.4977743261593</v>
      </c>
    </row>
    <row r="313" spans="1:3" x14ac:dyDescent="0.3">
      <c r="A313">
        <v>125892.541179416</v>
      </c>
      <c r="B313">
        <v>-13.5920534301945</v>
      </c>
      <c r="C313">
        <v>11.554531064563101</v>
      </c>
    </row>
    <row r="314" spans="1:3" x14ac:dyDescent="0.3">
      <c r="A314">
        <v>128824.95516931301</v>
      </c>
      <c r="B314">
        <v>-13.799291856159</v>
      </c>
      <c r="C314">
        <v>9.5618302343966004</v>
      </c>
    </row>
    <row r="315" spans="1:3" x14ac:dyDescent="0.3">
      <c r="A315">
        <v>131825.67385563999</v>
      </c>
      <c r="B315">
        <v>-14.0086459380378</v>
      </c>
      <c r="C315">
        <v>7.5187365725739701</v>
      </c>
    </row>
    <row r="316" spans="1:3" x14ac:dyDescent="0.3">
      <c r="A316">
        <v>134896.28825916501</v>
      </c>
      <c r="B316">
        <v>-14.2203369092715</v>
      </c>
      <c r="C316">
        <v>5.4243663483576103</v>
      </c>
    </row>
    <row r="317" spans="1:3" x14ac:dyDescent="0.3">
      <c r="A317">
        <v>138038.426460288</v>
      </c>
      <c r="B317">
        <v>-14.4346011056685</v>
      </c>
      <c r="C317">
        <v>3.2778981226875401</v>
      </c>
    </row>
    <row r="318" spans="1:3" x14ac:dyDescent="0.3">
      <c r="A318">
        <v>141253.75446227501</v>
      </c>
      <c r="B318">
        <v>-14.6516901357717</v>
      </c>
      <c r="C318">
        <v>1.0785844240315601</v>
      </c>
    </row>
    <row r="319" spans="1:3" x14ac:dyDescent="0.3">
      <c r="A319">
        <v>144543.977074592</v>
      </c>
      <c r="B319">
        <v>-14.8718708905248</v>
      </c>
      <c r="C319">
        <v>-1.17423569563692</v>
      </c>
    </row>
    <row r="320" spans="1:3" x14ac:dyDescent="0.3">
      <c r="A320">
        <v>147910.83881682</v>
      </c>
      <c r="B320">
        <v>-15.0954253627279</v>
      </c>
      <c r="C320">
        <v>-3.4811232916511399</v>
      </c>
    </row>
    <row r="321" spans="1:3" x14ac:dyDescent="0.3">
      <c r="A321">
        <v>151356.12484362</v>
      </c>
      <c r="B321">
        <v>-15.322650245106001</v>
      </c>
      <c r="C321">
        <v>-5.8425254479089501</v>
      </c>
    </row>
    <row r="322" spans="1:3" x14ac:dyDescent="0.3">
      <c r="A322">
        <v>154881.66189124799</v>
      </c>
      <c r="B322">
        <v>-15.553856275719999</v>
      </c>
      <c r="C322">
        <v>-8.2587606335789001</v>
      </c>
    </row>
    <row r="323" spans="1:3" x14ac:dyDescent="0.3">
      <c r="A323">
        <v>158489.319246111</v>
      </c>
      <c r="B323">
        <v>-15.789367300037</v>
      </c>
      <c r="C323">
        <v>-10.7300036866993</v>
      </c>
    </row>
    <row r="324" spans="1:3" x14ac:dyDescent="0.3">
      <c r="A324">
        <v>162181.009735892</v>
      </c>
      <c r="B324">
        <v>-16.029519020926301</v>
      </c>
      <c r="C324">
        <v>-13.2562706663411</v>
      </c>
    </row>
    <row r="325" spans="1:3" x14ac:dyDescent="0.3">
      <c r="A325">
        <v>165958.69074375599</v>
      </c>
      <c r="B325">
        <v>-16.274657411827999</v>
      </c>
      <c r="C325">
        <v>-15.8374038668421</v>
      </c>
    </row>
    <row r="326" spans="1:3" x14ac:dyDescent="0.3">
      <c r="A326">
        <v>169824.36524617401</v>
      </c>
      <c r="B326">
        <v>-16.525136773853401</v>
      </c>
      <c r="C326">
        <v>-18.473057339786301</v>
      </c>
    </row>
    <row r="327" spans="1:3" x14ac:dyDescent="0.3">
      <c r="A327">
        <v>173780.08287493701</v>
      </c>
      <c r="B327">
        <v>-16.781317425288901</v>
      </c>
      <c r="C327">
        <v>-21.1626833182513</v>
      </c>
    </row>
    <row r="328" spans="1:3" x14ac:dyDescent="0.3">
      <c r="A328">
        <v>177827.94100389199</v>
      </c>
      <c r="B328">
        <v>-17.043563021937299</v>
      </c>
      <c r="C328">
        <v>-23.905519980134201</v>
      </c>
    </row>
    <row r="329" spans="1:3" x14ac:dyDescent="0.3">
      <c r="A329">
        <v>181970.08586099799</v>
      </c>
      <c r="B329">
        <v>-17.3122375187349</v>
      </c>
      <c r="C329">
        <v>-26.700581019294599</v>
      </c>
    </row>
    <row r="330" spans="1:3" x14ac:dyDescent="0.3">
      <c r="A330">
        <v>186208.713666286</v>
      </c>
      <c r="B330">
        <v>-17.587701796978799</v>
      </c>
      <c r="C330">
        <v>-29.546647510133599</v>
      </c>
    </row>
    <row r="331" spans="1:3" x14ac:dyDescent="0.3">
      <c r="A331">
        <v>190546.07179632399</v>
      </c>
      <c r="B331">
        <v>-17.8703099969268</v>
      </c>
      <c r="C331">
        <v>-32.442262549324099</v>
      </c>
    </row>
    <row r="332" spans="1:3" x14ac:dyDescent="0.3">
      <c r="A332">
        <v>194984.459975804</v>
      </c>
      <c r="B332">
        <v>-18.160405611944199</v>
      </c>
      <c r="C332">
        <v>-35.385729133321703</v>
      </c>
    </row>
    <row r="333" spans="1:3" x14ac:dyDescent="0.3">
      <c r="A333">
        <v>199526.23149688699</v>
      </c>
      <c r="B333">
        <v>-18.458317416567901</v>
      </c>
      <c r="C333">
        <v>-38.3751116796792</v>
      </c>
    </row>
    <row r="334" spans="1:3" x14ac:dyDescent="0.3">
      <c r="A334">
        <v>204173.79446695201</v>
      </c>
      <c r="B334">
        <v>-18.764355316403201</v>
      </c>
      <c r="C334">
        <v>-41.408241522016503</v>
      </c>
    </row>
    <row r="335" spans="1:3" x14ac:dyDescent="0.3">
      <c r="A335">
        <v>208929.61308540299</v>
      </c>
      <c r="B335">
        <v>-19.078806221067801</v>
      </c>
      <c r="C335">
        <v>-44.482726603249603</v>
      </c>
    </row>
    <row r="336" spans="1:3" x14ac:dyDescent="0.3">
      <c r="A336">
        <v>213796.20895022299</v>
      </c>
      <c r="B336">
        <v>-19.401930051437599</v>
      </c>
      <c r="C336">
        <v>-47.595965462024402</v>
      </c>
    </row>
    <row r="337" spans="1:3" x14ac:dyDescent="0.3">
      <c r="A337">
        <v>218776.162394955</v>
      </c>
      <c r="B337">
        <v>-19.733955998309</v>
      </c>
      <c r="C337">
        <v>-50.745165457589401</v>
      </c>
    </row>
    <row r="338" spans="1:3" x14ac:dyDescent="0.3">
      <c r="A338">
        <v>223872.11385683299</v>
      </c>
      <c r="B338">
        <v>-20.075079149777402</v>
      </c>
      <c r="C338">
        <v>-53.927365016555001</v>
      </c>
    </row>
    <row r="339" spans="1:3" x14ac:dyDescent="0.3">
      <c r="A339">
        <v>229086.76527677701</v>
      </c>
      <c r="B339">
        <v>-20.425457599616202</v>
      </c>
      <c r="C339">
        <v>-57.139459519084603</v>
      </c>
    </row>
    <row r="340" spans="1:3" x14ac:dyDescent="0.3">
      <c r="A340">
        <v>234422.881531992</v>
      </c>
      <c r="B340">
        <v>-20.785210137123201</v>
      </c>
      <c r="C340">
        <v>-60.378230283859097</v>
      </c>
    </row>
    <row r="341" spans="1:3" x14ac:dyDescent="0.3">
      <c r="A341">
        <v>239883.29190194901</v>
      </c>
      <c r="B341">
        <v>-21.154414601844501</v>
      </c>
      <c r="C341">
        <v>-63.6403759702211</v>
      </c>
    </row>
    <row r="342" spans="1:3" x14ac:dyDescent="0.3">
      <c r="A342">
        <v>245470.89156850299</v>
      </c>
      <c r="B342">
        <v>-21.533106964190601</v>
      </c>
      <c r="C342">
        <v>-66.922545603241701</v>
      </c>
    </row>
    <row r="343" spans="1:3" x14ac:dyDescent="0.3">
      <c r="A343">
        <v>251188.64315095701</v>
      </c>
      <c r="B343">
        <v>-21.921281166939401</v>
      </c>
      <c r="C343">
        <v>-70.221372351314699</v>
      </c>
    </row>
    <row r="344" spans="1:3" x14ac:dyDescent="0.3">
      <c r="A344">
        <v>257039.57827688599</v>
      </c>
      <c r="B344">
        <v>-22.318889734200798</v>
      </c>
      <c r="C344">
        <v>-73.533507152302505</v>
      </c>
    </row>
    <row r="345" spans="1:3" x14ac:dyDescent="0.3">
      <c r="A345">
        <v>263026.799189538</v>
      </c>
      <c r="B345">
        <v>-22.725845125741699</v>
      </c>
      <c r="C345">
        <v>-76.855651295629201</v>
      </c>
    </row>
    <row r="346" spans="1:3" x14ac:dyDescent="0.3">
      <c r="A346">
        <v>269153.48039269098</v>
      </c>
      <c r="B346">
        <v>-23.142021787231101</v>
      </c>
      <c r="C346">
        <v>-80.184587123495206</v>
      </c>
    </row>
    <row r="347" spans="1:3" x14ac:dyDescent="0.3">
      <c r="A347">
        <v>275422.87033381598</v>
      </c>
      <c r="B347">
        <v>-23.567258822592802</v>
      </c>
      <c r="C347">
        <v>-83.517206109822197</v>
      </c>
    </row>
    <row r="348" spans="1:3" x14ac:dyDescent="0.3">
      <c r="A348">
        <v>281838.29312644497</v>
      </c>
      <c r="B348">
        <v>-24.0013631949165</v>
      </c>
      <c r="C348">
        <v>-86.850533703484999</v>
      </c>
    </row>
    <row r="349" spans="1:3" x14ac:dyDescent="0.3">
      <c r="A349">
        <v>288403.15031265997</v>
      </c>
      <c r="B349">
        <v>-24.4441133482343</v>
      </c>
      <c r="C349">
        <v>-90.181750472843703</v>
      </c>
    </row>
    <row r="350" spans="1:3" x14ac:dyDescent="0.3">
      <c r="A350">
        <v>295120.92266663798</v>
      </c>
      <c r="B350">
        <v>-24.895263133986901</v>
      </c>
      <c r="C350">
        <v>-93.508209251795805</v>
      </c>
    </row>
    <row r="351" spans="1:3" x14ac:dyDescent="0.3">
      <c r="A351">
        <v>301995.17204020103</v>
      </c>
      <c r="B351">
        <v>-25.354545924008001</v>
      </c>
      <c r="C351">
        <v>-96.827448151432193</v>
      </c>
    </row>
    <row r="352" spans="1:3" x14ac:dyDescent="0.3">
      <c r="A352">
        <v>309029.54325135902</v>
      </c>
      <c r="B352">
        <v>-25.821678794939999</v>
      </c>
      <c r="C352">
        <v>-100.13719945772699</v>
      </c>
    </row>
    <row r="353" spans="1:3" x14ac:dyDescent="0.3">
      <c r="A353">
        <v>316227.76601683698</v>
      </c>
      <c r="B353">
        <v>-26.296366677576401</v>
      </c>
      <c r="C353">
        <v>-103.435394574455</v>
      </c>
    </row>
    <row r="354" spans="1:3" x14ac:dyDescent="0.3">
      <c r="A354">
        <v>323593.65692962799</v>
      </c>
      <c r="B354">
        <v>-26.778306376188699</v>
      </c>
      <c r="C354">
        <v>-106.72016528775001</v>
      </c>
    </row>
    <row r="355" spans="1:3" x14ac:dyDescent="0.3">
      <c r="A355">
        <v>331131.12148259103</v>
      </c>
      <c r="B355">
        <v>-27.2671903778939</v>
      </c>
      <c r="C355">
        <v>-109.989841719035</v>
      </c>
    </row>
    <row r="356" spans="1:3" x14ac:dyDescent="0.3">
      <c r="A356">
        <v>338844.15613920201</v>
      </c>
      <c r="B356">
        <v>-27.762710388097599</v>
      </c>
      <c r="C356">
        <v>-113.24294739602701</v>
      </c>
    </row>
    <row r="357" spans="1:3" x14ac:dyDescent="0.3">
      <c r="A357">
        <v>346736.85045253101</v>
      </c>
      <c r="B357">
        <v>-28.264560544564102</v>
      </c>
      <c r="C357">
        <v>-116.47819190824001</v>
      </c>
    </row>
    <row r="358" spans="1:3" x14ac:dyDescent="0.3">
      <c r="A358">
        <v>354813.38923357503</v>
      </c>
      <c r="B358">
        <v>-28.7724402787948</v>
      </c>
      <c r="C358">
        <v>-119.694461624971</v>
      </c>
    </row>
    <row r="359" spans="1:3" x14ac:dyDescent="0.3">
      <c r="A359">
        <v>363078.05477010098</v>
      </c>
      <c r="B359">
        <v>-29.285921038801099</v>
      </c>
      <c r="C359">
        <v>-122.890815098587</v>
      </c>
    </row>
    <row r="360" spans="1:3" x14ac:dyDescent="0.3">
      <c r="A360">
        <v>371535.22909717198</v>
      </c>
      <c r="B360">
        <v>-29.804984880428201</v>
      </c>
      <c r="C360">
        <v>-126.06644920596899</v>
      </c>
    </row>
    <row r="361" spans="1:3" x14ac:dyDescent="0.3">
      <c r="A361">
        <v>380189.39632056101</v>
      </c>
      <c r="B361">
        <v>-30.329231125846999</v>
      </c>
      <c r="C361">
        <v>-129.220716147052</v>
      </c>
    </row>
    <row r="362" spans="1:3" x14ac:dyDescent="0.3">
      <c r="A362">
        <v>389045.14499428001</v>
      </c>
      <c r="B362">
        <v>-30.858401606656798</v>
      </c>
      <c r="C362">
        <v>-132.35309362482201</v>
      </c>
    </row>
    <row r="363" spans="1:3" x14ac:dyDescent="0.3">
      <c r="A363">
        <v>398107.17055349698</v>
      </c>
      <c r="B363">
        <v>-31.3922522978628</v>
      </c>
      <c r="C363">
        <v>-135.46317593459</v>
      </c>
    </row>
    <row r="364" spans="1:3" x14ac:dyDescent="0.3">
      <c r="A364">
        <v>407380.277804112</v>
      </c>
      <c r="B364">
        <v>-31.930554099494401</v>
      </c>
      <c r="C364">
        <v>-138.55066165401399</v>
      </c>
    </row>
    <row r="365" spans="1:3" x14ac:dyDescent="0.3">
      <c r="A365">
        <v>416869.38347033499</v>
      </c>
      <c r="B365">
        <v>-32.473093351200802</v>
      </c>
      <c r="C365">
        <v>-141.61534183658699</v>
      </c>
    </row>
    <row r="366" spans="1:3" x14ac:dyDescent="0.3">
      <c r="A366">
        <v>426579.518801592</v>
      </c>
      <c r="B366">
        <v>-33.019672111848998</v>
      </c>
      <c r="C366">
        <v>-144.657088863665</v>
      </c>
    </row>
    <row r="367" spans="1:3" x14ac:dyDescent="0.3">
      <c r="A367">
        <v>436515.83224016603</v>
      </c>
      <c r="B367">
        <v>-33.5701082365049</v>
      </c>
      <c r="C367">
        <v>-147.67584606588301</v>
      </c>
    </row>
    <row r="368" spans="1:3" x14ac:dyDescent="0.3">
      <c r="A368">
        <v>446683.59215096303</v>
      </c>
      <c r="B368">
        <v>-34.124235282388199</v>
      </c>
      <c r="C368">
        <v>-150.67161818599101</v>
      </c>
    </row>
    <row r="369" spans="1:3" x14ac:dyDescent="0.3">
      <c r="A369">
        <v>457088.18961487501</v>
      </c>
      <c r="B369">
        <v>-34.681902273620899</v>
      </c>
      <c r="C369">
        <v>-153.64446272220999</v>
      </c>
    </row>
    <row r="370" spans="1:3" x14ac:dyDescent="0.3">
      <c r="A370">
        <v>467735.141287198</v>
      </c>
      <c r="B370">
        <v>-35.242973352866102</v>
      </c>
      <c r="C370">
        <v>-156.59448216331199</v>
      </c>
    </row>
    <row r="371" spans="1:3" x14ac:dyDescent="0.3">
      <c r="A371">
        <v>478630.09232263803</v>
      </c>
      <c r="B371">
        <v>-35.807327345329099</v>
      </c>
      <c r="C371">
        <v>-159.52181710421101</v>
      </c>
    </row>
    <row r="372" spans="1:3" x14ac:dyDescent="0.3">
      <c r="A372">
        <v>489778.81936844601</v>
      </c>
      <c r="B372">
        <v>-36.374857258290703</v>
      </c>
      <c r="C372">
        <v>-162.42664021363899</v>
      </c>
    </row>
    <row r="373" spans="1:3" x14ac:dyDescent="0.3">
      <c r="A373">
        <v>501187.23362727201</v>
      </c>
      <c r="B373">
        <v>-36.945469736688302</v>
      </c>
      <c r="C373">
        <v>-165.30915101208399</v>
      </c>
    </row>
    <row r="374" spans="1:3" x14ac:dyDescent="0.3">
      <c r="A374">
        <v>512861.38399136398</v>
      </c>
      <c r="B374">
        <v>-37.51908449271</v>
      </c>
      <c r="C374">
        <v>-168.169571409897</v>
      </c>
    </row>
    <row r="375" spans="1:3" x14ac:dyDescent="0.3">
      <c r="A375">
        <v>524807.46024977195</v>
      </c>
      <c r="B375">
        <v>-38.095633725548097</v>
      </c>
      <c r="C375">
        <v>-171.00814194756299</v>
      </c>
    </row>
    <row r="376" spans="1:3" x14ac:dyDescent="0.3">
      <c r="A376">
        <v>537031.79637025204</v>
      </c>
      <c r="B376">
        <v>-38.6749468583862</v>
      </c>
      <c r="C376">
        <v>-173.825164215017</v>
      </c>
    </row>
    <row r="377" spans="1:3" x14ac:dyDescent="0.3">
      <c r="A377">
        <v>549540.87385762401</v>
      </c>
      <c r="B377">
        <v>-39.2572031018438</v>
      </c>
      <c r="C377">
        <v>-176.62081742561401</v>
      </c>
    </row>
    <row r="378" spans="1:3" x14ac:dyDescent="0.3">
      <c r="A378">
        <v>562341.32519034902</v>
      </c>
      <c r="B378">
        <v>-39.842259384724201</v>
      </c>
      <c r="C378">
        <v>-179.39542577472099</v>
      </c>
    </row>
    <row r="379" spans="1:3" x14ac:dyDescent="0.3">
      <c r="A379">
        <v>575439.93733715604</v>
      </c>
      <c r="B379">
        <v>-40.430092274268503</v>
      </c>
      <c r="C379">
        <v>-182.14927867566601</v>
      </c>
    </row>
    <row r="380" spans="1:3" x14ac:dyDescent="0.3">
      <c r="A380">
        <v>588843.65535558795</v>
      </c>
      <c r="B380">
        <v>-41.020688187060003</v>
      </c>
      <c r="C380">
        <v>-184.88267382542099</v>
      </c>
    </row>
    <row r="381" spans="1:3" x14ac:dyDescent="0.3">
      <c r="A381">
        <v>602559.58607435704</v>
      </c>
      <c r="B381">
        <v>-41.614042976616702</v>
      </c>
      <c r="C381">
        <v>-187.59591642775001</v>
      </c>
    </row>
    <row r="382" spans="1:3" x14ac:dyDescent="0.3">
      <c r="A382">
        <v>616595.00186148204</v>
      </c>
      <c r="B382">
        <v>-42.210161575077898</v>
      </c>
      <c r="C382">
        <v>-190.289318730373</v>
      </c>
    </row>
    <row r="383" spans="1:3" x14ac:dyDescent="0.3">
      <c r="A383">
        <v>630957.34448019206</v>
      </c>
      <c r="B383">
        <v>-42.809057694364</v>
      </c>
      <c r="C383">
        <v>-192.96319983654899</v>
      </c>
    </row>
    <row r="384" spans="1:3" x14ac:dyDescent="0.3">
      <c r="A384">
        <v>645654.22903465503</v>
      </c>
      <c r="B384">
        <v>-43.4107535922439</v>
      </c>
      <c r="C384">
        <v>-195.61788575521999</v>
      </c>
    </row>
    <row r="385" spans="1:3" x14ac:dyDescent="0.3">
      <c r="A385">
        <v>660693.44800759503</v>
      </c>
      <c r="B385">
        <v>-44.015279908944102</v>
      </c>
      <c r="C385">
        <v>-198.25370965936099</v>
      </c>
    </row>
    <row r="386" spans="1:3" x14ac:dyDescent="0.3">
      <c r="A386">
        <v>676082.97539198096</v>
      </c>
      <c r="B386">
        <v>-44.622675579817802</v>
      </c>
      <c r="C386">
        <v>-200.871012329471</v>
      </c>
    </row>
    <row r="387" spans="1:3" x14ac:dyDescent="0.3">
      <c r="A387">
        <v>691830.97091893596</v>
      </c>
      <c r="B387">
        <v>-45.232987830949597</v>
      </c>
      <c r="C387">
        <v>-203.47014276235501</v>
      </c>
    </row>
    <row r="388" spans="1:3" x14ac:dyDescent="0.3">
      <c r="A388">
        <v>707945.78438413702</v>
      </c>
      <c r="B388">
        <v>-45.846272265124703</v>
      </c>
      <c r="C388">
        <v>-206.05145893192599</v>
      </c>
    </row>
    <row r="389" spans="1:3" x14ac:dyDescent="0.3">
      <c r="A389">
        <v>724435.96007498901</v>
      </c>
      <c r="B389">
        <v>-46.462503913727502</v>
      </c>
      <c r="C389">
        <v>-208.61533936004801</v>
      </c>
    </row>
    <row r="390" spans="1:3" x14ac:dyDescent="0.3">
      <c r="A390">
        <v>741310.241300917</v>
      </c>
      <c r="B390">
        <v>-47.081929807730901</v>
      </c>
      <c r="C390">
        <v>-211.16214141443399</v>
      </c>
    </row>
    <row r="391" spans="1:3" x14ac:dyDescent="0.3">
      <c r="A391">
        <v>758577.57502918295</v>
      </c>
      <c r="B391">
        <v>-47.704547166319898</v>
      </c>
      <c r="C391">
        <v>-213.69226669406899</v>
      </c>
    </row>
    <row r="392" spans="1:3" x14ac:dyDescent="0.3">
      <c r="A392">
        <v>776247.11662869097</v>
      </c>
      <c r="B392">
        <v>-48.330448115451603</v>
      </c>
      <c r="C392">
        <v>-216.20611956023799</v>
      </c>
    </row>
    <row r="393" spans="1:3" x14ac:dyDescent="0.3">
      <c r="A393">
        <v>794328.23472428101</v>
      </c>
      <c r="B393">
        <v>-48.959735336271997</v>
      </c>
      <c r="C393">
        <v>-218.70411934423899</v>
      </c>
    </row>
    <row r="394" spans="1:3" x14ac:dyDescent="0.3">
      <c r="A394">
        <v>812830.51616409898</v>
      </c>
      <c r="B394">
        <v>-49.592522969718097</v>
      </c>
      <c r="C394">
        <v>-221.18670204064099</v>
      </c>
    </row>
    <row r="395" spans="1:3" x14ac:dyDescent="0.3">
      <c r="A395">
        <v>831763.77110267</v>
      </c>
      <c r="B395">
        <v>-50.228937737817503</v>
      </c>
      <c r="C395">
        <v>-223.654322208396</v>
      </c>
    </row>
    <row r="396" spans="1:3" x14ac:dyDescent="0.3">
      <c r="A396">
        <v>851138.03820237599</v>
      </c>
      <c r="B396">
        <v>-50.8691203207417</v>
      </c>
      <c r="C396">
        <v>-226.10745510988301</v>
      </c>
    </row>
    <row r="397" spans="1:3" x14ac:dyDescent="0.3">
      <c r="A397">
        <v>870963.58995607996</v>
      </c>
      <c r="B397">
        <v>-51.513227039006303</v>
      </c>
      <c r="C397">
        <v>-228.546599119392</v>
      </c>
    </row>
    <row r="398" spans="1:3" x14ac:dyDescent="0.3">
      <c r="A398">
        <v>891250.93813374499</v>
      </c>
      <c r="B398">
        <v>-52.161394858899101</v>
      </c>
      <c r="C398">
        <v>-230.97226714845101</v>
      </c>
    </row>
    <row r="399" spans="1:3" x14ac:dyDescent="0.3">
      <c r="A399">
        <v>912010.83935590903</v>
      </c>
      <c r="B399">
        <v>-52.813890742345301</v>
      </c>
      <c r="C399">
        <v>-233.38503745307</v>
      </c>
    </row>
    <row r="400" spans="1:3" x14ac:dyDescent="0.3">
      <c r="A400">
        <v>933254.30079699098</v>
      </c>
      <c r="B400">
        <v>-53.470896349775799</v>
      </c>
      <c r="C400">
        <v>-235.78548191302801</v>
      </c>
    </row>
    <row r="401" spans="1:3" x14ac:dyDescent="0.3">
      <c r="A401">
        <v>954992.58602143603</v>
      </c>
      <c r="B401">
        <v>-54.132656040596501</v>
      </c>
      <c r="C401">
        <v>-238.17422220491301</v>
      </c>
    </row>
    <row r="402" spans="1:3" x14ac:dyDescent="0.3">
      <c r="A402">
        <v>977237.22095581098</v>
      </c>
      <c r="B402">
        <v>-54.799445665359102</v>
      </c>
      <c r="C402">
        <v>-240.551920534723</v>
      </c>
    </row>
    <row r="403" spans="1:3" x14ac:dyDescent="0.3">
      <c r="A403">
        <v>1000000</v>
      </c>
      <c r="B403">
        <v>-55.471578169784202</v>
      </c>
      <c r="C403">
        <v>-242.919284392066</v>
      </c>
    </row>
  </sheetData>
  <phoneticPr fontId="3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59</vt:i4>
      </vt:variant>
    </vt:vector>
  </HeadingPairs>
  <TitlesOfParts>
    <vt:vector size="63" baseType="lpstr">
      <vt:lpstr>Sheet1</vt:lpstr>
      <vt:lpstr>Sheet2</vt:lpstr>
      <vt:lpstr>Sheet4</vt:lpstr>
      <vt:lpstr>Sheet3</vt:lpstr>
      <vt:lpstr>aaaaa</vt:lpstr>
      <vt:lpstr>Co_esr</vt:lpstr>
      <vt:lpstr>Cout</vt:lpstr>
      <vt:lpstr>DC_gain_comp</vt:lpstr>
      <vt:lpstr>DC_gain_power</vt:lpstr>
      <vt:lpstr>dcr</vt:lpstr>
      <vt:lpstr>Dmax</vt:lpstr>
      <vt:lpstr>Dmin</vt:lpstr>
      <vt:lpstr>Effi</vt:lpstr>
      <vt:lpstr>fp</vt:lpstr>
      <vt:lpstr>fp_comp1</vt:lpstr>
      <vt:lpstr>fp_comp2</vt:lpstr>
      <vt:lpstr>fp_comp2p</vt:lpstr>
      <vt:lpstr>fp_compp2</vt:lpstr>
      <vt:lpstr>fp_ff</vt:lpstr>
      <vt:lpstr>fp3p</vt:lpstr>
      <vt:lpstr>fpcomp3</vt:lpstr>
      <vt:lpstr>frhp</vt:lpstr>
      <vt:lpstr>fs</vt:lpstr>
      <vt:lpstr>fsw</vt:lpstr>
      <vt:lpstr>fz_comp</vt:lpstr>
      <vt:lpstr>fz_ff</vt:lpstr>
      <vt:lpstr>fzESR</vt:lpstr>
      <vt:lpstr>fzRHP</vt:lpstr>
      <vt:lpstr>GmPS</vt:lpstr>
      <vt:lpstr>HSFET_Vd</vt:lpstr>
      <vt:lpstr>HSVd</vt:lpstr>
      <vt:lpstr>iiiii</vt:lpstr>
      <vt:lpstr>Iinavgmax</vt:lpstr>
      <vt:lpstr>Iinavgmin</vt:lpstr>
      <vt:lpstr>Iinmax</vt:lpstr>
      <vt:lpstr>ILpeak</vt:lpstr>
      <vt:lpstr>ILrms</vt:lpstr>
      <vt:lpstr>ILvalley</vt:lpstr>
      <vt:lpstr>Iout</vt:lpstr>
      <vt:lpstr>Ipeak</vt:lpstr>
      <vt:lpstr>Iripple_vmin</vt:lpstr>
      <vt:lpstr>Irms</vt:lpstr>
      <vt:lpstr>Irmsmax</vt:lpstr>
      <vt:lpstr>Ivalley</vt:lpstr>
      <vt:lpstr>Kind</vt:lpstr>
      <vt:lpstr>LSFETfalltime</vt:lpstr>
      <vt:lpstr>LSFETrisetime</vt:lpstr>
      <vt:lpstr>Qg</vt:lpstr>
      <vt:lpstr>Rcomp</vt:lpstr>
      <vt:lpstr>Rdown</vt:lpstr>
      <vt:lpstr>Risodson</vt:lpstr>
      <vt:lpstr>Rsns</vt:lpstr>
      <vt:lpstr>Rup</vt:lpstr>
      <vt:lpstr>TempK1</vt:lpstr>
      <vt:lpstr>TempK2</vt:lpstr>
      <vt:lpstr>Vg</vt:lpstr>
      <vt:lpstr>Vin</vt:lpstr>
      <vt:lpstr>Vin_max</vt:lpstr>
      <vt:lpstr>Vin_min</vt:lpstr>
      <vt:lpstr>Vinmax</vt:lpstr>
      <vt:lpstr>Vinmin</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2024-01-03T07:53:15Z</dcterms:modified>
</cp:coreProperties>
</file>